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a_megvalositas_alatt\nyertes pályázatok\GINOP_5.1.9\megvalósítás\Egységes üzleti terv sablon és bírálati módszertan\ÜT portálra\2019.dec\"/>
    </mc:Choice>
  </mc:AlternateContent>
  <workbookProtection workbookPassword="F2DA" lockStructure="1"/>
  <bookViews>
    <workbookView xWindow="-120" yWindow="-120" windowWidth="29040" windowHeight="15840" tabRatio="920" activeTab="1"/>
  </bookViews>
  <sheets>
    <sheet name="Útmutató" sheetId="34" r:id="rId1"/>
    <sheet name="Fedlap" sheetId="19" r:id="rId2"/>
    <sheet name="Tartalomjegyzék" sheetId="1" r:id="rId3"/>
    <sheet name="Összefoglalás" sheetId="3" r:id="rId4"/>
    <sheet name="Alapfeltételek" sheetId="33" r:id="rId5"/>
    <sheet name="Vállalkozó bemutatása" sheetId="6" r:id="rId6"/>
    <sheet name="Vállalkozás bemutatása" sheetId="5" r:id="rId7"/>
    <sheet name="Működés jellemzői" sheetId="7" r:id="rId8"/>
    <sheet name="Bevételi terv" sheetId="20" r:id="rId9"/>
    <sheet name="Ráfordítási terv" sheetId="32" r:id="rId10"/>
    <sheet name="Cash-flow 1. év" sheetId="13" r:id="rId11"/>
    <sheet name="Cash-flow 2. év" sheetId="45" r:id="rId12"/>
    <sheet name="Cash-flow 3-4. év" sheetId="36" r:id="rId13"/>
    <sheet name="Eredménykimutatás" sheetId="15" r:id="rId14"/>
    <sheet name="KONTROLL" sheetId="46" state="hidden" r:id="rId15"/>
    <sheet name="MÁK adatok_2" sheetId="47" state="hidden" r:id="rId16"/>
    <sheet name="copypaste-irtáshoz" sheetId="48" state="hidden" r:id="rId17"/>
    <sheet name="Értékelés (átlag)" sheetId="44" state="hidden" r:id="rId18"/>
    <sheet name="Értékelő1" sheetId="37" state="hidden" r:id="rId19"/>
    <sheet name="Értékelő2" sheetId="43" state="hidden" r:id="rId20"/>
    <sheet name="controller" sheetId="38" state="hidden" r:id="rId21"/>
    <sheet name="MÁK adatok" sheetId="41" state="hidden" r:id="rId22"/>
    <sheet name="belso" sheetId="42" state="hidden" r:id="rId23"/>
  </sheets>
  <definedNames>
    <definedName name="A"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ash"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as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as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as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8">'Bevételi terv'!$1:$1</definedName>
    <definedName name="_xlnm.Print_Titles" localSheetId="10">'Cash-flow 1. év'!$B:$B,'Cash-flow 1. év'!$1:$3</definedName>
    <definedName name="_xlnm.Print_Titles" localSheetId="11">'Cash-flow 2. év'!$B:$B,'Cash-flow 2. év'!$1:$3</definedName>
    <definedName name="_xlnm.Print_Titles" localSheetId="12">'Cash-flow 3-4. év'!$B:$B,'Cash-flow 3-4. év'!$1:$3</definedName>
    <definedName name="_xlnm.Print_Titles" localSheetId="7">'Működés jellemzői'!$1:$1</definedName>
    <definedName name="_xlnm.Print_Titles" localSheetId="9">'Ráfordítási terv'!$1:$2</definedName>
    <definedName name="_xlnm.Print_Titles" localSheetId="0">Útmutató!$1:$1</definedName>
    <definedName name="_xlnm.Print_Titles" localSheetId="6">'Vállalkozás bemutatása'!$1:$1</definedName>
    <definedName name="_xlnm.Print_Titles" localSheetId="5">'Vállalkozó bemutatása'!$1:$1</definedName>
    <definedName name="_xlnm.Print_Area" localSheetId="4">Alapfeltételek!$B$1:$E$14</definedName>
    <definedName name="_xlnm.Print_Area" localSheetId="8">'Bevételi terv'!$B$1:$O$33</definedName>
    <definedName name="_xlnm.Print_Area" localSheetId="10">'Cash-flow 1. év'!$B$1:$O$67</definedName>
    <definedName name="_xlnm.Print_Area" localSheetId="11">'Cash-flow 2. év'!$B$1:$O$67</definedName>
    <definedName name="_xlnm.Print_Area" localSheetId="12">'Cash-flow 3-4. év'!$B$1:$D$32</definedName>
    <definedName name="_xlnm.Print_Area" localSheetId="13">Eredménykimutatás!$B$1:$G$32</definedName>
    <definedName name="_xlnm.Print_Area" localSheetId="1">Fedlap!$B$1:$C$40</definedName>
    <definedName name="_xlnm.Print_Area" localSheetId="7">'Működés jellemzői'!$B$1:$G$50</definedName>
    <definedName name="_xlnm.Print_Area" localSheetId="3">Összefoglalás!$B$1:$E$20</definedName>
    <definedName name="_xlnm.Print_Area" localSheetId="9">'Ráfordítási terv'!$B$1:$H$47</definedName>
    <definedName name="_xlnm.Print_Area" localSheetId="2">Tartalomjegyzék!$A$1:$K$17</definedName>
    <definedName name="_xlnm.Print_Area" localSheetId="6">'Vállalkozás bemutatása'!$B$1:$F$81</definedName>
    <definedName name="_xlnm.Print_Area" localSheetId="5">'Vállalkozó bemutatása'!$B$1:$E$26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2" i="19" l="1"/>
  <c r="C24" i="19" l="1"/>
  <c r="O67" i="13"/>
  <c r="H13" i="32" l="1"/>
  <c r="H9" i="32"/>
  <c r="C25" i="19"/>
  <c r="C14" i="19"/>
  <c r="B24" i="48" l="1"/>
  <c r="B23" i="48"/>
  <c r="B22" i="48"/>
  <c r="B21" i="48"/>
  <c r="B20" i="48"/>
  <c r="B19" i="48"/>
  <c r="B18" i="48"/>
  <c r="B38" i="48"/>
  <c r="B37" i="48"/>
  <c r="B36" i="48"/>
  <c r="B35" i="48"/>
  <c r="B34" i="48"/>
  <c r="B33" i="48"/>
  <c r="B32" i="48"/>
  <c r="B31" i="48"/>
  <c r="B30" i="48"/>
  <c r="B29" i="48"/>
  <c r="B28" i="48"/>
  <c r="B27" i="48"/>
  <c r="B26" i="48"/>
  <c r="K1" i="47"/>
  <c r="J1" i="47"/>
  <c r="I1" i="47"/>
  <c r="H1" i="47"/>
  <c r="F1" i="47"/>
  <c r="E1" i="47"/>
  <c r="F120" i="46"/>
  <c r="F114" i="46"/>
  <c r="D113" i="46"/>
  <c r="D112" i="46"/>
  <c r="F111" i="46"/>
  <c r="D110" i="46"/>
  <c r="D109" i="46"/>
  <c r="E101" i="46"/>
  <c r="E100" i="46"/>
  <c r="B151" i="48"/>
  <c r="B150" i="48"/>
  <c r="B149" i="48"/>
  <c r="B148" i="48"/>
  <c r="F62" i="46"/>
  <c r="F61" i="46"/>
  <c r="F60" i="46"/>
  <c r="F59" i="46"/>
  <c r="F58" i="46"/>
  <c r="F57" i="46"/>
  <c r="F56" i="46"/>
  <c r="F55" i="46"/>
  <c r="F54" i="46"/>
  <c r="F53" i="46"/>
  <c r="F52" i="46"/>
  <c r="F51" i="46"/>
  <c r="F50" i="46"/>
  <c r="F49" i="46"/>
  <c r="F48" i="46"/>
  <c r="F47" i="46"/>
  <c r="F46" i="46"/>
  <c r="F45" i="46"/>
  <c r="F44" i="46"/>
  <c r="F43" i="46"/>
  <c r="F42" i="46"/>
  <c r="F41" i="46"/>
  <c r="F40" i="46"/>
  <c r="F39" i="46"/>
  <c r="B146" i="48"/>
  <c r="B145" i="48"/>
  <c r="B144" i="48"/>
  <c r="D82" i="46"/>
  <c r="E21" i="46"/>
  <c r="B142" i="48"/>
  <c r="B141" i="48"/>
  <c r="B140" i="48"/>
  <c r="B139" i="48"/>
  <c r="B138" i="48"/>
  <c r="B137" i="48"/>
  <c r="B136" i="48"/>
  <c r="B135" i="48"/>
  <c r="B134" i="48"/>
  <c r="B133" i="48"/>
  <c r="B132" i="48"/>
  <c r="B131" i="48"/>
  <c r="B130" i="48"/>
  <c r="B129" i="48"/>
  <c r="B128" i="48"/>
  <c r="B127" i="48"/>
  <c r="B126" i="48"/>
  <c r="B125" i="48"/>
  <c r="B124" i="48"/>
  <c r="B123" i="48"/>
  <c r="B122" i="48"/>
  <c r="B121" i="48"/>
  <c r="B120" i="48"/>
  <c r="B119" i="48"/>
  <c r="B118" i="48"/>
  <c r="B117" i="48"/>
  <c r="B115" i="48"/>
  <c r="B114" i="48"/>
  <c r="N1" i="47"/>
  <c r="E20" i="46"/>
  <c r="B112" i="48"/>
  <c r="B111" i="48"/>
  <c r="B110" i="48"/>
  <c r="B99" i="48"/>
  <c r="B98" i="48"/>
  <c r="B97" i="48"/>
  <c r="B96" i="48"/>
  <c r="B95" i="48"/>
  <c r="B94" i="48"/>
  <c r="B93" i="48"/>
  <c r="B92" i="48"/>
  <c r="B91" i="48"/>
  <c r="B90" i="48"/>
  <c r="B89" i="48"/>
  <c r="B88" i="48"/>
  <c r="B87" i="48"/>
  <c r="B86" i="48"/>
  <c r="B85" i="48"/>
  <c r="B84" i="48"/>
  <c r="B83" i="48"/>
  <c r="B82" i="48"/>
  <c r="B81" i="48"/>
  <c r="B80" i="48"/>
  <c r="B79" i="48"/>
  <c r="B78" i="48"/>
  <c r="B77" i="48"/>
  <c r="B76" i="48"/>
  <c r="B75" i="48"/>
  <c r="B74" i="48"/>
  <c r="B73" i="48"/>
  <c r="B72" i="48"/>
  <c r="B71" i="48"/>
  <c r="B70" i="48"/>
  <c r="B69" i="48"/>
  <c r="B68" i="48"/>
  <c r="B67" i="48"/>
  <c r="B66" i="48"/>
  <c r="B65" i="48"/>
  <c r="B64" i="48"/>
  <c r="B63" i="48"/>
  <c r="B62" i="48"/>
  <c r="B61" i="48"/>
  <c r="B60" i="48"/>
  <c r="B59" i="48"/>
  <c r="B58" i="48"/>
  <c r="B57" i="48"/>
  <c r="B56" i="48"/>
  <c r="B55" i="48"/>
  <c r="B54" i="48"/>
  <c r="B53" i="48"/>
  <c r="B52" i="48"/>
  <c r="B51" i="48"/>
  <c r="B50" i="48"/>
  <c r="B49" i="48"/>
  <c r="B48" i="48"/>
  <c r="B47" i="48"/>
  <c r="B46" i="48"/>
  <c r="B45" i="48"/>
  <c r="B44" i="48"/>
  <c r="B43" i="48"/>
  <c r="B42" i="48"/>
  <c r="B41" i="48"/>
  <c r="B40" i="48"/>
  <c r="M1" i="47"/>
  <c r="L1" i="47"/>
  <c r="F36" i="46"/>
  <c r="E36" i="46"/>
  <c r="D36" i="46"/>
  <c r="E22" i="46"/>
  <c r="E11" i="46"/>
  <c r="D11" i="46"/>
  <c r="B16" i="48"/>
  <c r="E9" i="46"/>
  <c r="E112" i="46" l="1"/>
  <c r="G112" i="46" s="1"/>
  <c r="E109" i="46"/>
  <c r="G109" i="46" s="1"/>
  <c r="F37" i="46"/>
  <c r="G21" i="46"/>
  <c r="G20" i="46"/>
  <c r="D119" i="46"/>
  <c r="F119" i="46" s="1"/>
  <c r="G9" i="46"/>
  <c r="G119" i="46" l="1"/>
  <c r="G120" i="46"/>
  <c r="D11" i="7" l="1"/>
  <c r="B116" i="48" s="1"/>
  <c r="D12" i="7"/>
  <c r="N1" i="41" l="1"/>
  <c r="M1" i="41"/>
  <c r="L1" i="41"/>
  <c r="K1" i="41"/>
  <c r="J1" i="41"/>
  <c r="I1" i="41"/>
  <c r="H1" i="41"/>
  <c r="F1" i="41"/>
  <c r="E1" i="41"/>
  <c r="D29" i="45" l="1"/>
  <c r="E29" i="45"/>
  <c r="F29" i="45"/>
  <c r="G29" i="45"/>
  <c r="H29" i="45"/>
  <c r="I29" i="45"/>
  <c r="J29" i="45"/>
  <c r="K29" i="45"/>
  <c r="L29" i="45"/>
  <c r="M29" i="45"/>
  <c r="N29" i="45"/>
  <c r="D29" i="13"/>
  <c r="E29" i="13"/>
  <c r="F29" i="13"/>
  <c r="G29" i="13"/>
  <c r="H29" i="13"/>
  <c r="I29" i="13"/>
  <c r="J29" i="13"/>
  <c r="K29" i="13"/>
  <c r="L29" i="13"/>
  <c r="M29" i="13"/>
  <c r="N29" i="13"/>
  <c r="C11" i="19" l="1"/>
  <c r="C8" i="19"/>
  <c r="D1" i="47" s="1"/>
  <c r="D29" i="15" l="1"/>
  <c r="D23" i="15"/>
  <c r="G8" i="15"/>
  <c r="E8" i="15"/>
  <c r="F8" i="15"/>
  <c r="D8" i="15"/>
  <c r="D19" i="15" s="1"/>
  <c r="N65" i="45"/>
  <c r="M65" i="45"/>
  <c r="L65" i="45"/>
  <c r="K65" i="45"/>
  <c r="J65" i="45"/>
  <c r="I65" i="45"/>
  <c r="H65" i="45"/>
  <c r="G65" i="45"/>
  <c r="F65" i="45"/>
  <c r="E65" i="45"/>
  <c r="D65" i="45"/>
  <c r="C65" i="45"/>
  <c r="O63" i="45"/>
  <c r="O62" i="45"/>
  <c r="O61" i="45"/>
  <c r="O60" i="45"/>
  <c r="O59" i="45"/>
  <c r="O58" i="45"/>
  <c r="O57" i="45"/>
  <c r="O56" i="45"/>
  <c r="O55" i="45"/>
  <c r="O54" i="45"/>
  <c r="O53" i="45"/>
  <c r="O52" i="45"/>
  <c r="O51" i="45"/>
  <c r="O50" i="45"/>
  <c r="O49" i="45"/>
  <c r="O48" i="45"/>
  <c r="N47" i="45"/>
  <c r="M47" i="45"/>
  <c r="L47" i="45"/>
  <c r="K47" i="45"/>
  <c r="J47" i="45"/>
  <c r="I47" i="45"/>
  <c r="H47" i="45"/>
  <c r="G47" i="45"/>
  <c r="F47" i="45"/>
  <c r="E47" i="45"/>
  <c r="D47" i="45"/>
  <c r="C47" i="45"/>
  <c r="O46" i="45"/>
  <c r="O45" i="45"/>
  <c r="O44" i="45"/>
  <c r="N43" i="45"/>
  <c r="M43" i="45"/>
  <c r="L43" i="45"/>
  <c r="K43" i="45"/>
  <c r="J43" i="45"/>
  <c r="I43" i="45"/>
  <c r="H43" i="45"/>
  <c r="G43" i="45"/>
  <c r="F43" i="45"/>
  <c r="E43" i="45"/>
  <c r="D43" i="45"/>
  <c r="C43" i="45"/>
  <c r="O42" i="45"/>
  <c r="N41" i="45"/>
  <c r="M41" i="45"/>
  <c r="L41" i="45"/>
  <c r="K41" i="45"/>
  <c r="J41" i="45"/>
  <c r="I41" i="45"/>
  <c r="H41" i="45"/>
  <c r="G41" i="45"/>
  <c r="F41" i="45"/>
  <c r="E41" i="45"/>
  <c r="D41" i="45"/>
  <c r="C41" i="45"/>
  <c r="O40" i="45"/>
  <c r="O39" i="45"/>
  <c r="N38" i="45"/>
  <c r="M38" i="45"/>
  <c r="L38" i="45"/>
  <c r="K38" i="45"/>
  <c r="J38" i="45"/>
  <c r="I38" i="45"/>
  <c r="H38" i="45"/>
  <c r="G38" i="45"/>
  <c r="F38" i="45"/>
  <c r="E38" i="45"/>
  <c r="D38" i="45"/>
  <c r="C38" i="45"/>
  <c r="O37" i="45"/>
  <c r="O36" i="45"/>
  <c r="N35" i="45"/>
  <c r="M35" i="45"/>
  <c r="L35" i="45"/>
  <c r="K35" i="45"/>
  <c r="J35" i="45"/>
  <c r="I35" i="45"/>
  <c r="H35" i="45"/>
  <c r="G35" i="45"/>
  <c r="F35" i="45"/>
  <c r="E35" i="45"/>
  <c r="D35" i="45"/>
  <c r="C35" i="45"/>
  <c r="O34" i="45"/>
  <c r="O33" i="45"/>
  <c r="O32" i="45"/>
  <c r="N31" i="45"/>
  <c r="M31" i="45"/>
  <c r="L31" i="45"/>
  <c r="K31" i="45"/>
  <c r="J31" i="45"/>
  <c r="I31" i="45"/>
  <c r="H31" i="45"/>
  <c r="G31" i="45"/>
  <c r="F31" i="45"/>
  <c r="E31" i="45"/>
  <c r="D31" i="45"/>
  <c r="C31" i="45"/>
  <c r="O30" i="45"/>
  <c r="C29" i="45"/>
  <c r="O28" i="45"/>
  <c r="N27" i="45"/>
  <c r="M27" i="45"/>
  <c r="L27" i="45"/>
  <c r="K27" i="45"/>
  <c r="J27" i="45"/>
  <c r="I27" i="45"/>
  <c r="H27" i="45"/>
  <c r="G27" i="45"/>
  <c r="F27" i="45"/>
  <c r="E27" i="45"/>
  <c r="D27" i="45"/>
  <c r="C27" i="45"/>
  <c r="O26" i="45"/>
  <c r="O25" i="45"/>
  <c r="N24" i="45"/>
  <c r="M24" i="45"/>
  <c r="L24" i="45"/>
  <c r="K24" i="45"/>
  <c r="J24" i="45"/>
  <c r="I24" i="45"/>
  <c r="H24" i="45"/>
  <c r="G24" i="45"/>
  <c r="F24" i="45"/>
  <c r="E24" i="45"/>
  <c r="D24" i="45"/>
  <c r="C24" i="45"/>
  <c r="O23" i="45"/>
  <c r="N22" i="45"/>
  <c r="M22" i="45"/>
  <c r="L22" i="45"/>
  <c r="K22" i="45"/>
  <c r="J22" i="45"/>
  <c r="I22" i="45"/>
  <c r="H22" i="45"/>
  <c r="G22" i="45"/>
  <c r="F22" i="45"/>
  <c r="E22" i="45"/>
  <c r="D22" i="45"/>
  <c r="C22" i="45"/>
  <c r="O21" i="45"/>
  <c r="O20" i="45"/>
  <c r="N19" i="45"/>
  <c r="E98" i="46" s="1"/>
  <c r="M19" i="45"/>
  <c r="E97" i="46" s="1"/>
  <c r="L19" i="45"/>
  <c r="E96" i="46" s="1"/>
  <c r="K19" i="45"/>
  <c r="E95" i="46" s="1"/>
  <c r="J19" i="45"/>
  <c r="E94" i="46" s="1"/>
  <c r="I19" i="45"/>
  <c r="E93" i="46" s="1"/>
  <c r="H19" i="45"/>
  <c r="G19" i="45"/>
  <c r="E91" i="46" s="1"/>
  <c r="F19" i="45"/>
  <c r="E19" i="45"/>
  <c r="E89" i="46" s="1"/>
  <c r="D19" i="45"/>
  <c r="E88" i="46" s="1"/>
  <c r="C19" i="45"/>
  <c r="E87" i="46" s="1"/>
  <c r="O18" i="45"/>
  <c r="O17" i="45"/>
  <c r="N16" i="45"/>
  <c r="M16" i="45"/>
  <c r="L16" i="45"/>
  <c r="K16" i="45"/>
  <c r="J16" i="45"/>
  <c r="I16" i="45"/>
  <c r="H16" i="45"/>
  <c r="G16" i="45"/>
  <c r="F16" i="45"/>
  <c r="E16" i="45"/>
  <c r="D16" i="45"/>
  <c r="C16" i="45"/>
  <c r="O11" i="45"/>
  <c r="O10" i="45"/>
  <c r="O9" i="45"/>
  <c r="O8" i="45"/>
  <c r="O7" i="45"/>
  <c r="F25" i="32"/>
  <c r="F15" i="45" l="1"/>
  <c r="H15" i="45"/>
  <c r="H64" i="45" s="1"/>
  <c r="E92" i="46"/>
  <c r="I15" i="45"/>
  <c r="I64" i="45" s="1"/>
  <c r="J15" i="45"/>
  <c r="J64" i="45" s="1"/>
  <c r="N15" i="45"/>
  <c r="N64" i="45" s="1"/>
  <c r="G15" i="45"/>
  <c r="G64" i="45" s="1"/>
  <c r="K15" i="45"/>
  <c r="K64" i="45" s="1"/>
  <c r="D15" i="45"/>
  <c r="D64" i="45" s="1"/>
  <c r="L15" i="45"/>
  <c r="L64" i="45" s="1"/>
  <c r="F64" i="45"/>
  <c r="E90" i="46"/>
  <c r="O24" i="45"/>
  <c r="E15" i="45"/>
  <c r="M15" i="45"/>
  <c r="O29" i="45"/>
  <c r="C15" i="45"/>
  <c r="E64" i="45"/>
  <c r="M64" i="45"/>
  <c r="O38" i="45"/>
  <c r="O65" i="45"/>
  <c r="O35" i="45"/>
  <c r="O47" i="45"/>
  <c r="O41" i="45"/>
  <c r="O19" i="45"/>
  <c r="O27" i="45"/>
  <c r="O31" i="45"/>
  <c r="O43" i="45"/>
  <c r="O22" i="45"/>
  <c r="O16" i="45"/>
  <c r="E99" i="46" l="1"/>
  <c r="D107" i="46"/>
  <c r="E106" i="46" s="1"/>
  <c r="D106" i="46"/>
  <c r="O15" i="45"/>
  <c r="C64" i="45"/>
  <c r="O64" i="45" s="1"/>
  <c r="G73" i="44"/>
  <c r="G66" i="44"/>
  <c r="G59" i="44"/>
  <c r="G52" i="44"/>
  <c r="G45" i="44"/>
  <c r="G38" i="44"/>
  <c r="G31" i="44"/>
  <c r="G226" i="44" l="1"/>
  <c r="H220" i="44"/>
  <c r="F220" i="44"/>
  <c r="G242" i="44"/>
  <c r="G234" i="44"/>
  <c r="G213" i="44"/>
  <c r="G205" i="44"/>
  <c r="G197" i="44"/>
  <c r="G189" i="44"/>
  <c r="G181" i="44"/>
  <c r="G173" i="44"/>
  <c r="G165" i="44"/>
  <c r="G151" i="44"/>
  <c r="G141" i="44"/>
  <c r="G133" i="44"/>
  <c r="G125" i="44"/>
  <c r="H98" i="44"/>
  <c r="F98" i="44"/>
  <c r="G117" i="44"/>
  <c r="G103" i="44"/>
  <c r="I98" i="44" s="1"/>
  <c r="H85" i="44"/>
  <c r="F85" i="44"/>
  <c r="G90" i="44"/>
  <c r="H24" i="37"/>
  <c r="M14" i="37" s="1"/>
  <c r="G24" i="37"/>
  <c r="G24" i="44" l="1"/>
  <c r="I220" i="44"/>
  <c r="I159" i="44"/>
  <c r="I111" i="44"/>
  <c r="I85" i="44"/>
  <c r="N4" i="44" s="1"/>
  <c r="I24" i="44" l="1"/>
  <c r="Q5" i="44" l="1"/>
  <c r="P5" i="44"/>
  <c r="Q4" i="44"/>
  <c r="H159" i="44"/>
  <c r="P4" i="44" s="1"/>
  <c r="F159" i="44"/>
  <c r="E146" i="44"/>
  <c r="E145" i="44"/>
  <c r="E144" i="44"/>
  <c r="E143" i="44"/>
  <c r="E142" i="44"/>
  <c r="F111" i="44" s="1"/>
  <c r="N6" i="44"/>
  <c r="N5" i="44"/>
  <c r="M4" i="44"/>
  <c r="H24" i="44"/>
  <c r="M5" i="44"/>
  <c r="I220" i="43"/>
  <c r="Q5" i="43" s="1"/>
  <c r="H220" i="43"/>
  <c r="P5" i="43" s="1"/>
  <c r="F220" i="43"/>
  <c r="I159" i="43"/>
  <c r="Q4" i="43" s="1"/>
  <c r="H159" i="43"/>
  <c r="F159" i="43"/>
  <c r="H111" i="43"/>
  <c r="M6" i="43" s="1"/>
  <c r="E145" i="43"/>
  <c r="E144" i="43"/>
  <c r="E143" i="43"/>
  <c r="E142" i="43"/>
  <c r="F111" i="43" s="1"/>
  <c r="I111" i="43"/>
  <c r="N6" i="43" s="1"/>
  <c r="I98" i="43"/>
  <c r="N5" i="43" s="1"/>
  <c r="H98" i="43"/>
  <c r="M5" i="43" s="1"/>
  <c r="F98" i="43"/>
  <c r="I85" i="43"/>
  <c r="H85" i="43"/>
  <c r="M4" i="43" s="1"/>
  <c r="F85" i="43"/>
  <c r="H24" i="43"/>
  <c r="M14" i="43" s="1"/>
  <c r="G24" i="43"/>
  <c r="P4" i="43"/>
  <c r="C19" i="43" l="1"/>
  <c r="N10" i="44"/>
  <c r="N14" i="43"/>
  <c r="P8" i="44"/>
  <c r="P9" i="44" s="1"/>
  <c r="M14" i="44"/>
  <c r="H111" i="44"/>
  <c r="C18" i="44" s="1"/>
  <c r="C20" i="44" s="1"/>
  <c r="I24" i="43"/>
  <c r="Q10" i="43"/>
  <c r="N4" i="43"/>
  <c r="N10" i="43" s="1"/>
  <c r="Q10" i="44"/>
  <c r="C19" i="44"/>
  <c r="M8" i="43"/>
  <c r="M9" i="43" s="1"/>
  <c r="C18" i="43"/>
  <c r="C20" i="43" s="1"/>
  <c r="P8" i="43"/>
  <c r="P9" i="43" s="1"/>
  <c r="B11" i="48"/>
  <c r="Q11" i="44" l="1"/>
  <c r="N11" i="43"/>
  <c r="N14" i="44"/>
  <c r="M6" i="44"/>
  <c r="M8" i="44" s="1"/>
  <c r="M9" i="44" s="1"/>
  <c r="N11" i="44" s="1"/>
  <c r="Q11" i="43"/>
  <c r="D31" i="36"/>
  <c r="D30" i="36"/>
  <c r="C31" i="36"/>
  <c r="C29" i="36"/>
  <c r="F19" i="15" l="1"/>
  <c r="M12" i="43"/>
  <c r="D16" i="43" s="1"/>
  <c r="G19" i="15"/>
  <c r="M12" i="44"/>
  <c r="N12" i="43" l="1"/>
  <c r="E12" i="43"/>
  <c r="H12" i="43"/>
  <c r="D6" i="44"/>
  <c r="E4" i="44"/>
  <c r="H4" i="44" s="1"/>
  <c r="N12" i="44"/>
  <c r="C28" i="19"/>
  <c r="B14" i="48" s="1"/>
  <c r="C26" i="19"/>
  <c r="B12" i="48" s="1"/>
  <c r="D47" i="32"/>
  <c r="D39" i="32"/>
  <c r="F30" i="32"/>
  <c r="J33" i="20"/>
  <c r="B26" i="20"/>
  <c r="G27" i="20"/>
  <c r="B22" i="20"/>
  <c r="B23" i="20"/>
  <c r="B24" i="20"/>
  <c r="B20" i="20"/>
  <c r="O12" i="20"/>
  <c r="C22" i="20" s="1"/>
  <c r="O13" i="20"/>
  <c r="C23" i="20" s="1"/>
  <c r="O16" i="20"/>
  <c r="O15" i="20"/>
  <c r="C25" i="20" s="1"/>
  <c r="O14" i="20"/>
  <c r="C24" i="20" s="1"/>
  <c r="O11" i="20"/>
  <c r="C21" i="20" s="1"/>
  <c r="O10" i="20"/>
  <c r="C20" i="20" s="1"/>
  <c r="E16" i="7"/>
  <c r="F16" i="7"/>
  <c r="G16" i="7"/>
  <c r="D16" i="7"/>
  <c r="E15" i="7"/>
  <c r="F15" i="7"/>
  <c r="G15" i="7"/>
  <c r="E14" i="7"/>
  <c r="F14" i="7"/>
  <c r="G14" i="7"/>
  <c r="D15" i="7"/>
  <c r="D14" i="7"/>
  <c r="D13" i="7"/>
  <c r="G13" i="7"/>
  <c r="F13" i="7"/>
  <c r="E13" i="7"/>
  <c r="G12" i="7"/>
  <c r="F12" i="7"/>
  <c r="E12" i="7"/>
  <c r="B9" i="7"/>
  <c r="C3" i="7"/>
  <c r="B6" i="7" s="1"/>
  <c r="C7" i="7"/>
  <c r="F70" i="5"/>
  <c r="F69" i="5"/>
  <c r="F68" i="5"/>
  <c r="E70" i="5"/>
  <c r="E69" i="5"/>
  <c r="E68" i="5"/>
  <c r="E66" i="5"/>
  <c r="B104" i="48" s="1"/>
  <c r="F66" i="5"/>
  <c r="B105" i="48" s="1"/>
  <c r="E67" i="5"/>
  <c r="F67" i="5"/>
  <c r="B109" i="48" s="1"/>
  <c r="C70" i="5"/>
  <c r="C69" i="5"/>
  <c r="C68" i="5"/>
  <c r="C67" i="5"/>
  <c r="B106" i="48" s="1"/>
  <c r="C66" i="5"/>
  <c r="B103" i="48" s="1"/>
  <c r="B102" i="48"/>
  <c r="B101" i="48"/>
  <c r="B100" i="48"/>
  <c r="D81" i="46" l="1"/>
  <c r="C23" i="19"/>
  <c r="B108" i="48"/>
  <c r="B107" i="48"/>
  <c r="C26" i="20"/>
  <c r="C6" i="33"/>
  <c r="C16" i="19" l="1"/>
  <c r="B4" i="48" s="1"/>
  <c r="B2" i="48" l="1"/>
  <c r="C19" i="19"/>
  <c r="B7" i="48" s="1"/>
  <c r="C18" i="19"/>
  <c r="B6" i="48" s="1"/>
  <c r="C15" i="19"/>
  <c r="B3" i="48" s="1"/>
  <c r="C17" i="19"/>
  <c r="B5" i="48" s="1"/>
  <c r="D2" i="6"/>
  <c r="E2" i="6" s="1"/>
  <c r="C18" i="38" l="1"/>
  <c r="C17" i="38"/>
  <c r="C15" i="38"/>
  <c r="I31" i="20" l="1"/>
  <c r="J31" i="20" l="1"/>
  <c r="I220" i="37"/>
  <c r="Q5" i="37" s="1"/>
  <c r="H220" i="37"/>
  <c r="P5" i="37" s="1"/>
  <c r="F220" i="37"/>
  <c r="I159" i="37"/>
  <c r="Q4" i="37" s="1"/>
  <c r="H159" i="37"/>
  <c r="P4" i="37" s="1"/>
  <c r="F159" i="37"/>
  <c r="E146" i="37"/>
  <c r="H111" i="37" s="1"/>
  <c r="M6" i="37" s="1"/>
  <c r="E145" i="37"/>
  <c r="E144" i="37"/>
  <c r="E143" i="37"/>
  <c r="E142" i="37"/>
  <c r="F111" i="37" s="1"/>
  <c r="I111" i="37"/>
  <c r="N6" i="37" s="1"/>
  <c r="I98" i="37"/>
  <c r="N5" i="37" s="1"/>
  <c r="H98" i="37"/>
  <c r="F98" i="37"/>
  <c r="I85" i="37"/>
  <c r="H85" i="37"/>
  <c r="F85" i="37"/>
  <c r="N14" i="37"/>
  <c r="M4" i="37"/>
  <c r="I24" i="37" l="1"/>
  <c r="N4" i="37"/>
  <c r="N10" i="37" s="1"/>
  <c r="C19" i="37"/>
  <c r="P8" i="37"/>
  <c r="P9" i="37" s="1"/>
  <c r="C18" i="37"/>
  <c r="C20" i="37" s="1"/>
  <c r="Q10" i="37"/>
  <c r="M5" i="37"/>
  <c r="M8" i="37" s="1"/>
  <c r="M9" i="37" s="1"/>
  <c r="Q11" i="37" l="1"/>
  <c r="N11" i="37"/>
  <c r="M12" i="37" l="1"/>
  <c r="D12" i="38"/>
  <c r="D11" i="38"/>
  <c r="D4" i="38"/>
  <c r="D3" i="38"/>
  <c r="C65" i="13"/>
  <c r="D16" i="37" l="1"/>
  <c r="E12" i="37"/>
  <c r="H12" i="37" s="1"/>
  <c r="N12" i="37"/>
  <c r="C27" i="19"/>
  <c r="B13" i="48" s="1"/>
  <c r="C20" i="19"/>
  <c r="B8" i="48" s="1"/>
  <c r="G6" i="38" l="1"/>
  <c r="G7" i="38"/>
  <c r="C47" i="13"/>
  <c r="G3" i="38" l="1"/>
  <c r="G4" i="38"/>
  <c r="C30" i="36"/>
  <c r="D29" i="36"/>
  <c r="G31" i="32" l="1"/>
  <c r="D31" i="32"/>
  <c r="C3" i="32"/>
  <c r="B5" i="32" s="1"/>
  <c r="C3" i="20"/>
  <c r="C17" i="20"/>
  <c r="B25" i="20"/>
  <c r="B21" i="20"/>
  <c r="F24" i="46" l="1"/>
  <c r="D39" i="46"/>
  <c r="B7" i="20"/>
  <c r="D3" i="20"/>
  <c r="C66" i="45"/>
  <c r="C12" i="45"/>
  <c r="D41" i="13"/>
  <c r="E41" i="13"/>
  <c r="F41" i="13"/>
  <c r="G41" i="13"/>
  <c r="H41" i="13"/>
  <c r="I41" i="13"/>
  <c r="J41" i="13"/>
  <c r="K41" i="13"/>
  <c r="L41" i="13"/>
  <c r="M41" i="13"/>
  <c r="N41" i="13"/>
  <c r="C41" i="13"/>
  <c r="O61" i="13"/>
  <c r="O62" i="13"/>
  <c r="E39" i="46" l="1"/>
  <c r="G39" i="46"/>
  <c r="E24" i="46"/>
  <c r="D24" i="46" s="1"/>
  <c r="D10" i="36"/>
  <c r="C10" i="36"/>
  <c r="O7" i="13"/>
  <c r="O8" i="13"/>
  <c r="O9" i="13"/>
  <c r="O10" i="13"/>
  <c r="O11" i="13"/>
  <c r="O49" i="13"/>
  <c r="O50" i="13"/>
  <c r="O51" i="13"/>
  <c r="O52" i="13"/>
  <c r="O53" i="13"/>
  <c r="O54" i="13"/>
  <c r="O55" i="13"/>
  <c r="O56" i="13"/>
  <c r="O57" i="13"/>
  <c r="O58" i="13"/>
  <c r="O59" i="13"/>
  <c r="O60" i="13"/>
  <c r="O48" i="13"/>
  <c r="D47" i="13"/>
  <c r="E47" i="13"/>
  <c r="F47" i="13"/>
  <c r="G47" i="13"/>
  <c r="H47" i="13"/>
  <c r="I47" i="13"/>
  <c r="J47" i="13"/>
  <c r="K47" i="13"/>
  <c r="L47" i="13"/>
  <c r="M47" i="13"/>
  <c r="N47" i="13"/>
  <c r="O17" i="13"/>
  <c r="O18" i="13"/>
  <c r="O20" i="13"/>
  <c r="P20" i="45" s="1"/>
  <c r="O21" i="13"/>
  <c r="O23" i="13"/>
  <c r="O25" i="13"/>
  <c r="O26" i="13"/>
  <c r="O28" i="13"/>
  <c r="O30" i="13"/>
  <c r="O32" i="13"/>
  <c r="O33" i="13"/>
  <c r="O34" i="13"/>
  <c r="O36" i="13"/>
  <c r="O37" i="13"/>
  <c r="O39" i="13"/>
  <c r="O40" i="13"/>
  <c r="O42" i="13"/>
  <c r="O44" i="13"/>
  <c r="O45" i="13"/>
  <c r="O46" i="13"/>
  <c r="C43" i="13"/>
  <c r="D38" i="13"/>
  <c r="E38" i="13"/>
  <c r="F38" i="13"/>
  <c r="G38" i="13"/>
  <c r="H38" i="13"/>
  <c r="I38" i="13"/>
  <c r="J38" i="13"/>
  <c r="K38" i="13"/>
  <c r="L38" i="13"/>
  <c r="M38" i="13"/>
  <c r="N38" i="13"/>
  <c r="C38" i="13"/>
  <c r="C35" i="13"/>
  <c r="C31" i="13"/>
  <c r="D31" i="13"/>
  <c r="E31" i="13"/>
  <c r="F31" i="13"/>
  <c r="G31" i="13"/>
  <c r="H31" i="13"/>
  <c r="I31" i="13"/>
  <c r="J31" i="13"/>
  <c r="K31" i="13"/>
  <c r="L31" i="13"/>
  <c r="M31" i="13"/>
  <c r="N31" i="13"/>
  <c r="C29" i="13"/>
  <c r="D27" i="13"/>
  <c r="E27" i="13"/>
  <c r="F27" i="13"/>
  <c r="G27" i="13"/>
  <c r="H27" i="13"/>
  <c r="I27" i="13"/>
  <c r="J27" i="13"/>
  <c r="K27" i="13"/>
  <c r="L27" i="13"/>
  <c r="M27" i="13"/>
  <c r="N27" i="13"/>
  <c r="C27" i="13"/>
  <c r="C24" i="13"/>
  <c r="D22" i="13"/>
  <c r="E22" i="13"/>
  <c r="F22" i="13"/>
  <c r="G22" i="13"/>
  <c r="H22" i="13"/>
  <c r="I22" i="13"/>
  <c r="J22" i="13"/>
  <c r="K22" i="13"/>
  <c r="L22" i="13"/>
  <c r="M22" i="13"/>
  <c r="N22" i="13"/>
  <c r="C22" i="13"/>
  <c r="C19" i="13"/>
  <c r="D87" i="46" s="1"/>
  <c r="C16" i="13"/>
  <c r="H30" i="32"/>
  <c r="C15" i="13" l="1"/>
  <c r="C64" i="13" s="1"/>
  <c r="E82" i="46"/>
  <c r="G82" i="46" s="1"/>
  <c r="P1" i="47"/>
  <c r="P1" i="41"/>
  <c r="E85" i="46"/>
  <c r="E83" i="46"/>
  <c r="O29" i="13"/>
  <c r="O47" i="13"/>
  <c r="E19" i="15"/>
  <c r="C66" i="13"/>
  <c r="C12" i="13"/>
  <c r="O22" i="13"/>
  <c r="O27" i="13"/>
  <c r="O31" i="13"/>
  <c r="O38" i="13"/>
  <c r="O41" i="13"/>
  <c r="C67" i="13" l="1"/>
  <c r="D5" i="13" l="1"/>
  <c r="D67" i="46"/>
  <c r="F67" i="46" s="1"/>
  <c r="D3" i="32"/>
  <c r="C10" i="19"/>
  <c r="C9" i="19"/>
  <c r="C3" i="5"/>
  <c r="C12" i="33"/>
  <c r="C8" i="33"/>
  <c r="B10" i="33" s="1"/>
  <c r="D12" i="33" l="1"/>
  <c r="B14" i="33"/>
  <c r="D8" i="33"/>
  <c r="C30" i="32"/>
  <c r="H25" i="32"/>
  <c r="F26" i="32"/>
  <c r="F27" i="32"/>
  <c r="H27" i="32" s="1"/>
  <c r="F28" i="32"/>
  <c r="H28" i="32" s="1"/>
  <c r="F29" i="32"/>
  <c r="H29" i="32" s="1"/>
  <c r="C26" i="32"/>
  <c r="C27" i="32"/>
  <c r="C28" i="32"/>
  <c r="C29" i="32"/>
  <c r="C25" i="32"/>
  <c r="C20" i="32"/>
  <c r="C33" i="7"/>
  <c r="C30" i="7"/>
  <c r="C27" i="7"/>
  <c r="C24" i="7"/>
  <c r="C21" i="7"/>
  <c r="C7" i="19"/>
  <c r="C13" i="19" l="1"/>
  <c r="B1" i="48" s="1"/>
  <c r="C2" i="46"/>
  <c r="D24" i="7"/>
  <c r="B26" i="7"/>
  <c r="D27" i="7"/>
  <c r="B29" i="7"/>
  <c r="D30" i="7"/>
  <c r="B32" i="7"/>
  <c r="D21" i="7"/>
  <c r="B23" i="7"/>
  <c r="D33" i="7"/>
  <c r="B50" i="7"/>
  <c r="D20" i="32"/>
  <c r="B22" i="32"/>
  <c r="B39" i="19"/>
  <c r="F31" i="32"/>
  <c r="D84" i="46" s="1"/>
  <c r="H26" i="32" l="1"/>
  <c r="H31" i="32" s="1"/>
  <c r="C3" i="3"/>
  <c r="G5" i="38" l="1"/>
  <c r="G8" i="38" s="1"/>
  <c r="D86" i="46"/>
  <c r="D3" i="3"/>
  <c r="B4" i="3"/>
  <c r="M27" i="20"/>
  <c r="D101" i="46" s="1"/>
  <c r="G101" i="46" s="1"/>
  <c r="J27" i="20"/>
  <c r="D100" i="46" s="1"/>
  <c r="G100" i="46" s="1"/>
  <c r="N17" i="20"/>
  <c r="M17" i="20"/>
  <c r="L17" i="20"/>
  <c r="K17" i="20"/>
  <c r="J17" i="20"/>
  <c r="D46" i="46" s="1"/>
  <c r="I17" i="20"/>
  <c r="H17" i="20"/>
  <c r="G17" i="20"/>
  <c r="F17" i="20"/>
  <c r="E17" i="20"/>
  <c r="D17" i="20"/>
  <c r="D41" i="46" l="1"/>
  <c r="F26" i="46"/>
  <c r="E26" i="46" s="1"/>
  <c r="D26" i="46" s="1"/>
  <c r="F33" i="46"/>
  <c r="E33" i="46" s="1"/>
  <c r="D33" i="46" s="1"/>
  <c r="D49" i="46"/>
  <c r="D42" i="46"/>
  <c r="F27" i="46"/>
  <c r="E27" i="46" s="1"/>
  <c r="D27" i="46" s="1"/>
  <c r="D50" i="46"/>
  <c r="F34" i="46"/>
  <c r="E34" i="46" s="1"/>
  <c r="D34" i="46" s="1"/>
  <c r="F35" i="46"/>
  <c r="E35" i="46" s="1"/>
  <c r="D35" i="46" s="1"/>
  <c r="D43" i="46"/>
  <c r="F28" i="46"/>
  <c r="E28" i="46" s="1"/>
  <c r="D28" i="46" s="1"/>
  <c r="F31" i="46"/>
  <c r="E31" i="46" s="1"/>
  <c r="D31" i="46" s="1"/>
  <c r="D47" i="46"/>
  <c r="D44" i="46"/>
  <c r="F29" i="46"/>
  <c r="E29" i="46" s="1"/>
  <c r="D29" i="46" s="1"/>
  <c r="F30" i="46"/>
  <c r="E30" i="46" s="1"/>
  <c r="D30" i="46" s="1"/>
  <c r="D45" i="46"/>
  <c r="E46" i="46"/>
  <c r="G46" i="46"/>
  <c r="F25" i="46"/>
  <c r="D40" i="46"/>
  <c r="F32" i="46"/>
  <c r="E32" i="46" s="1"/>
  <c r="D32" i="46" s="1"/>
  <c r="D48" i="46"/>
  <c r="G66" i="45"/>
  <c r="G12" i="45"/>
  <c r="L66" i="45"/>
  <c r="L12" i="45"/>
  <c r="E12" i="45"/>
  <c r="E66" i="45"/>
  <c r="M12" i="45"/>
  <c r="M66" i="45"/>
  <c r="K66" i="45"/>
  <c r="K12" i="45"/>
  <c r="D66" i="45"/>
  <c r="D12" i="45"/>
  <c r="O6" i="45"/>
  <c r="H66" i="45"/>
  <c r="H12" i="45"/>
  <c r="I12" i="45"/>
  <c r="I66" i="45"/>
  <c r="F12" i="45"/>
  <c r="F66" i="45"/>
  <c r="J12" i="45"/>
  <c r="J66" i="45"/>
  <c r="N12" i="45"/>
  <c r="N66" i="45"/>
  <c r="C27" i="20"/>
  <c r="O17" i="20"/>
  <c r="D80" i="46" l="1"/>
  <c r="C21" i="19"/>
  <c r="G44" i="46"/>
  <c r="E44" i="46"/>
  <c r="E48" i="46"/>
  <c r="G48" i="46"/>
  <c r="G40" i="46"/>
  <c r="E40" i="46"/>
  <c r="D37" i="46"/>
  <c r="G47" i="46"/>
  <c r="E47" i="46"/>
  <c r="E42" i="46"/>
  <c r="G42" i="46"/>
  <c r="G49" i="46"/>
  <c r="E49" i="46"/>
  <c r="E50" i="46"/>
  <c r="G50" i="46"/>
  <c r="B10" i="48"/>
  <c r="F108" i="46"/>
  <c r="G106" i="46" s="1"/>
  <c r="E81" i="46"/>
  <c r="G81" i="46" s="1"/>
  <c r="E25" i="46"/>
  <c r="D25" i="46" s="1"/>
  <c r="D22" i="46" s="1"/>
  <c r="F22" i="46"/>
  <c r="G22" i="46" s="1"/>
  <c r="G43" i="46"/>
  <c r="E43" i="46"/>
  <c r="G45" i="46"/>
  <c r="E45" i="46"/>
  <c r="E41" i="46"/>
  <c r="G41" i="46"/>
  <c r="O12" i="45"/>
  <c r="O66" i="45"/>
  <c r="D12" i="13"/>
  <c r="O6" i="13"/>
  <c r="F105" i="46" l="1"/>
  <c r="E80" i="46"/>
  <c r="G80" i="46" s="1"/>
  <c r="P6" i="45"/>
  <c r="D26" i="15"/>
  <c r="D30" i="15" s="1"/>
  <c r="B9" i="48"/>
  <c r="F12" i="13"/>
  <c r="G12" i="13"/>
  <c r="H12" i="13"/>
  <c r="I12" i="13"/>
  <c r="K12" i="13"/>
  <c r="N12" i="13"/>
  <c r="L65" i="13"/>
  <c r="D43" i="13"/>
  <c r="E43" i="13"/>
  <c r="F43" i="13"/>
  <c r="G43" i="13"/>
  <c r="H43" i="13"/>
  <c r="I43" i="13"/>
  <c r="J43" i="13"/>
  <c r="K43" i="13"/>
  <c r="L43" i="13"/>
  <c r="M43" i="13"/>
  <c r="N43" i="13"/>
  <c r="D35" i="13"/>
  <c r="E35" i="13"/>
  <c r="F35" i="13"/>
  <c r="G35" i="13"/>
  <c r="H35" i="13"/>
  <c r="I35" i="13"/>
  <c r="J35" i="13"/>
  <c r="K35" i="13"/>
  <c r="L35" i="13"/>
  <c r="M35" i="13"/>
  <c r="N35" i="13"/>
  <c r="D24" i="13"/>
  <c r="E24" i="13"/>
  <c r="F24" i="13"/>
  <c r="G24" i="13"/>
  <c r="H24" i="13"/>
  <c r="I24" i="13"/>
  <c r="J24" i="13"/>
  <c r="K24" i="13"/>
  <c r="L24" i="13"/>
  <c r="M24" i="13"/>
  <c r="N24" i="13"/>
  <c r="D19" i="13"/>
  <c r="D88" i="46" s="1"/>
  <c r="E19" i="13"/>
  <c r="D89" i="46" s="1"/>
  <c r="F19" i="13"/>
  <c r="D90" i="46" s="1"/>
  <c r="G19" i="13"/>
  <c r="D91" i="46" s="1"/>
  <c r="H19" i="13"/>
  <c r="D92" i="46" s="1"/>
  <c r="I19" i="13"/>
  <c r="D93" i="46" s="1"/>
  <c r="J19" i="13"/>
  <c r="D94" i="46" s="1"/>
  <c r="K19" i="13"/>
  <c r="D95" i="46" s="1"/>
  <c r="L19" i="13"/>
  <c r="D96" i="46" s="1"/>
  <c r="M19" i="13"/>
  <c r="D97" i="46" s="1"/>
  <c r="N19" i="13"/>
  <c r="D16" i="13"/>
  <c r="E16" i="13"/>
  <c r="F16" i="13"/>
  <c r="G16" i="13"/>
  <c r="H16" i="13"/>
  <c r="I16" i="13"/>
  <c r="J16" i="13"/>
  <c r="K16" i="13"/>
  <c r="L16" i="13"/>
  <c r="M16" i="13"/>
  <c r="N16" i="13"/>
  <c r="L12" i="13"/>
  <c r="F29" i="15"/>
  <c r="F23" i="15"/>
  <c r="K15" i="13" l="1"/>
  <c r="J15" i="13"/>
  <c r="J64" i="13" s="1"/>
  <c r="I15" i="13"/>
  <c r="I64" i="13" s="1"/>
  <c r="D85" i="46"/>
  <c r="D98" i="46"/>
  <c r="N15" i="13"/>
  <c r="N64" i="13" s="1"/>
  <c r="F15" i="13"/>
  <c r="F64" i="13" s="1"/>
  <c r="O1" i="47"/>
  <c r="O1" i="41"/>
  <c r="G15" i="13"/>
  <c r="G64" i="13" s="1"/>
  <c r="H15" i="13"/>
  <c r="H64" i="13" s="1"/>
  <c r="M15" i="13"/>
  <c r="E15" i="13"/>
  <c r="E64" i="13" s="1"/>
  <c r="L15" i="13"/>
  <c r="D15" i="13"/>
  <c r="D64" i="13" s="1"/>
  <c r="K66" i="13"/>
  <c r="G66" i="13"/>
  <c r="M66" i="13"/>
  <c r="I66" i="13"/>
  <c r="E66" i="13"/>
  <c r="O19" i="13"/>
  <c r="L66" i="13"/>
  <c r="H66" i="13"/>
  <c r="D66" i="13"/>
  <c r="N66" i="13"/>
  <c r="J66" i="13"/>
  <c r="F66" i="13"/>
  <c r="M64" i="13"/>
  <c r="L64" i="13"/>
  <c r="O35" i="13"/>
  <c r="O43" i="13"/>
  <c r="K64" i="13"/>
  <c r="O24" i="13"/>
  <c r="M65" i="13"/>
  <c r="F26" i="15"/>
  <c r="F30" i="15" s="1"/>
  <c r="F32" i="15" s="1"/>
  <c r="D117" i="46" s="1"/>
  <c r="G117" i="46" s="1"/>
  <c r="H65" i="13"/>
  <c r="G65" i="13"/>
  <c r="O63" i="13"/>
  <c r="K65" i="13"/>
  <c r="D65" i="13"/>
  <c r="J65" i="13"/>
  <c r="N65" i="13"/>
  <c r="F65" i="13"/>
  <c r="J12" i="13"/>
  <c r="I65" i="13"/>
  <c r="M12" i="13"/>
  <c r="E12" i="13"/>
  <c r="E65" i="13"/>
  <c r="D103" i="46" l="1"/>
  <c r="E86" i="46"/>
  <c r="G86" i="46" s="1"/>
  <c r="D104" i="46"/>
  <c r="E103" i="46" s="1"/>
  <c r="G103" i="46" s="1"/>
  <c r="D99" i="46"/>
  <c r="G99" i="46" s="1"/>
  <c r="E84" i="46"/>
  <c r="G84" i="46" s="1"/>
  <c r="O64" i="13"/>
  <c r="D67" i="13"/>
  <c r="D68" i="46" s="1"/>
  <c r="F68" i="46" s="1"/>
  <c r="G12" i="38" l="1"/>
  <c r="K1" i="38" s="1"/>
  <c r="C79" i="5" l="1"/>
  <c r="C73" i="5"/>
  <c r="D3" i="7"/>
  <c r="D7" i="7"/>
  <c r="C21" i="6"/>
  <c r="C18" i="6"/>
  <c r="C76" i="5"/>
  <c r="D76" i="5" l="1"/>
  <c r="B78" i="5"/>
  <c r="D21" i="6"/>
  <c r="B23" i="6"/>
  <c r="D79" i="5"/>
  <c r="B81" i="5"/>
  <c r="D73" i="5"/>
  <c r="B75" i="5"/>
  <c r="D18" i="6"/>
  <c r="B20" i="6"/>
  <c r="G29" i="15"/>
  <c r="E29" i="15"/>
  <c r="G23" i="15"/>
  <c r="E23" i="15"/>
  <c r="O16" i="13"/>
  <c r="D32" i="15" l="1"/>
  <c r="D115" i="46" s="1"/>
  <c r="G115" i="46" s="1"/>
  <c r="E26" i="15"/>
  <c r="E30" i="15" s="1"/>
  <c r="E32" i="15" s="1"/>
  <c r="D116" i="46" s="1"/>
  <c r="G116" i="46" s="1"/>
  <c r="O65" i="13"/>
  <c r="O66" i="13"/>
  <c r="G26" i="15"/>
  <c r="G30" i="15" s="1"/>
  <c r="G32" i="15" s="1"/>
  <c r="D118" i="46" s="1"/>
  <c r="G118" i="46" s="1"/>
  <c r="O12" i="13"/>
  <c r="G11" i="38" l="1"/>
  <c r="J8" i="38" s="1"/>
  <c r="D79" i="46"/>
  <c r="F79" i="46" s="1"/>
  <c r="H8" i="38" l="1"/>
  <c r="O15" i="13"/>
  <c r="E65" i="46" s="1"/>
  <c r="G65" i="46" s="1"/>
  <c r="E5" i="13"/>
  <c r="E67" i="13" s="1"/>
  <c r="D69" i="46" s="1"/>
  <c r="F69" i="46" s="1"/>
  <c r="F5" i="13" l="1"/>
  <c r="F67" i="13" s="1"/>
  <c r="D70" i="46" s="1"/>
  <c r="F70" i="46" s="1"/>
  <c r="G5" i="13" l="1"/>
  <c r="G67" i="13" s="1"/>
  <c r="D71" i="46" s="1"/>
  <c r="F71" i="46" s="1"/>
  <c r="H5" i="13" l="1"/>
  <c r="H67" i="13" l="1"/>
  <c r="I5" i="13" l="1"/>
  <c r="I67" i="13" s="1"/>
  <c r="D72" i="46"/>
  <c r="F72" i="46" s="1"/>
  <c r="J5" i="13" l="1"/>
  <c r="J67" i="13" s="1"/>
  <c r="D73" i="46"/>
  <c r="F73" i="46" s="1"/>
  <c r="D74" i="46" l="1"/>
  <c r="F74" i="46" s="1"/>
  <c r="K5" i="13"/>
  <c r="K67" i="13" s="1"/>
  <c r="D75" i="46" l="1"/>
  <c r="F75" i="46" s="1"/>
  <c r="L5" i="13"/>
  <c r="L67" i="13" s="1"/>
  <c r="D76" i="46" l="1"/>
  <c r="F76" i="46" s="1"/>
  <c r="M5" i="13"/>
  <c r="M67" i="13" s="1"/>
  <c r="G15" i="38"/>
  <c r="D77" i="46" l="1"/>
  <c r="F77" i="46" s="1"/>
  <c r="N5" i="13"/>
  <c r="N67" i="13" s="1"/>
  <c r="C24" i="6"/>
  <c r="C5" i="45" l="1"/>
  <c r="C67" i="45" s="1"/>
  <c r="D78" i="46"/>
  <c r="F78" i="46" s="1"/>
  <c r="H11" i="38"/>
  <c r="D24" i="6"/>
  <c r="B26" i="6"/>
  <c r="E67" i="46" l="1"/>
  <c r="G67" i="46" s="1"/>
  <c r="D5" i="45"/>
  <c r="D67" i="45" s="1"/>
  <c r="E5" i="45" l="1"/>
  <c r="E67" i="45" s="1"/>
  <c r="E68" i="46"/>
  <c r="G68" i="46" s="1"/>
  <c r="I29" i="20"/>
  <c r="J29" i="20" s="1"/>
  <c r="F5" i="45" l="1"/>
  <c r="F67" i="45" s="1"/>
  <c r="E69" i="46"/>
  <c r="G69" i="46" s="1"/>
  <c r="G5" i="45" l="1"/>
  <c r="G67" i="45" s="1"/>
  <c r="E70" i="46"/>
  <c r="G70" i="46" s="1"/>
  <c r="H5" i="45" l="1"/>
  <c r="H67" i="45" s="1"/>
  <c r="E71" i="46"/>
  <c r="G71" i="46" s="1"/>
  <c r="I5" i="45" l="1"/>
  <c r="I67" i="45" s="1"/>
  <c r="E72" i="46"/>
  <c r="G72" i="46" s="1"/>
  <c r="J5" i="45" l="1"/>
  <c r="J67" i="45" s="1"/>
  <c r="E73" i="46"/>
  <c r="G73" i="46" s="1"/>
  <c r="K5" i="45" l="1"/>
  <c r="K67" i="45" s="1"/>
  <c r="E74" i="46"/>
  <c r="G74" i="46" s="1"/>
  <c r="L5" i="45" l="1"/>
  <c r="L67" i="45" s="1"/>
  <c r="E75" i="46"/>
  <c r="G75" i="46" s="1"/>
  <c r="M5" i="45" l="1"/>
  <c r="M67" i="45" s="1"/>
  <c r="E76" i="46"/>
  <c r="G76" i="46" s="1"/>
  <c r="N5" i="45" l="1"/>
  <c r="N67" i="45" s="1"/>
  <c r="O67" i="45" s="1"/>
  <c r="E79" i="46" s="1"/>
  <c r="G79" i="46" s="1"/>
  <c r="E77" i="46"/>
  <c r="G77" i="46" s="1"/>
  <c r="C5" i="36" l="1"/>
  <c r="C32" i="36" s="1"/>
  <c r="E78" i="46"/>
  <c r="G78" i="46" s="1"/>
  <c r="G17" i="38" l="1"/>
  <c r="H12" i="38" s="1"/>
  <c r="D5" i="36"/>
  <c r="D32" i="36" s="1"/>
  <c r="G18" i="38" s="1"/>
  <c r="K14" i="38" l="1"/>
</calcChain>
</file>

<file path=xl/comments1.xml><?xml version="1.0" encoding="utf-8"?>
<comments xmlns="http://schemas.openxmlformats.org/spreadsheetml/2006/main">
  <authors>
    <author>Konok Edit</author>
  </authors>
  <commentList>
    <comment ref="B12" authorId="0" shapeId="0">
      <text>
        <r>
          <rPr>
            <sz val="9"/>
            <color indexed="81"/>
            <rFont val="Tahoma"/>
            <family val="2"/>
            <charset val="238"/>
          </rPr>
          <t xml:space="preserve">találmány, szerzői jogvédelemben részesülő szoftver termékek, egyéb szellemi alkotások,  know-how és a gyártási eljárás, védjegy, márkanév, stb.
</t>
        </r>
      </text>
    </comment>
    <comment ref="B14" authorId="0" shapeId="0">
      <text>
        <r>
          <rPr>
            <sz val="9"/>
            <color indexed="81"/>
            <rFont val="Tahoma"/>
            <family val="2"/>
            <charset val="238"/>
          </rPr>
          <t xml:space="preserve">földterület, a telek, a telkesítés, az épület, az épületrész, az egyéb építmény, az üzemkörön kívüli ingatlan, illetve ezek tulajdoni hányada, továbbá az ingatlanokhoz kapcsolódó vagyoni értékű jogok, pl. földhasználat, haszonélvezet, szolgalmi jog, bérleti jog
</t>
        </r>
      </text>
    </comment>
    <comment ref="B15" authorId="0" shapeId="0">
      <text>
        <r>
          <rPr>
            <sz val="9"/>
            <color indexed="81"/>
            <rFont val="Tahoma"/>
            <family val="2"/>
            <charset val="238"/>
          </rPr>
          <t xml:space="preserve">Rendeltetésszerűen használatba vett, üzembe helyezett, a vállalkozás tevékenységét </t>
        </r>
        <r>
          <rPr>
            <u/>
            <sz val="9"/>
            <color indexed="81"/>
            <rFont val="Tahoma"/>
            <family val="2"/>
            <charset val="238"/>
          </rPr>
          <t>közvetlenül</t>
        </r>
        <r>
          <rPr>
            <sz val="9"/>
            <color indexed="81"/>
            <rFont val="Tahoma"/>
            <family val="2"/>
            <charset val="238"/>
          </rPr>
          <t xml:space="preserve"> szolgáló erőgépek, erőművi berendezések, egyéb gépek, berendezések, műszerek és szerszámok, stb.</t>
        </r>
      </text>
    </comment>
    <comment ref="B16" authorId="0" shapeId="0">
      <text>
        <r>
          <rPr>
            <sz val="9"/>
            <color indexed="81"/>
            <rFont val="Tahoma"/>
            <family val="2"/>
            <charset val="238"/>
          </rPr>
          <t xml:space="preserve">Rendeltetésszerűen használatba vett, üzembe helyezett, a műszaki berendezések, gépek, járművek közé </t>
        </r>
        <r>
          <rPr>
            <u/>
            <sz val="9"/>
            <color indexed="81"/>
            <rFont val="Tahoma"/>
            <family val="2"/>
            <charset val="238"/>
          </rPr>
          <t>nem tartozó</t>
        </r>
        <r>
          <rPr>
            <sz val="9"/>
            <color indexed="81"/>
            <rFont val="Tahoma"/>
            <family val="2"/>
            <charset val="238"/>
          </rPr>
          <t xml:space="preserve"> gépek, berendezések, felszerelések, járművek, amelyek a vállalkozó tevékenységét </t>
        </r>
        <r>
          <rPr>
            <b/>
            <u/>
            <sz val="9"/>
            <color indexed="81"/>
            <rFont val="Tahoma"/>
            <family val="2"/>
            <charset val="238"/>
          </rPr>
          <t>közvetetten</t>
        </r>
        <r>
          <rPr>
            <sz val="9"/>
            <color indexed="81"/>
            <rFont val="Tahoma"/>
            <family val="2"/>
            <charset val="238"/>
          </rPr>
          <t xml:space="preserve"> szolgálják. Ilyenek különösen: az egyéb üzemi (üzleti) gépek, berendezések, felszerelések, járművek, az irodai, igazgatási berendezések, felszerelések, az üzemkörön kívüli berendezések, felszerelések, járművek, valamint az itt felsorolt, bérbe vett eszközökön végzett és aktivált beruházás, felújítás.
</t>
        </r>
      </text>
    </comment>
    <comment ref="B17" authorId="0" shapeId="0">
      <text>
        <r>
          <rPr>
            <sz val="9"/>
            <color indexed="81"/>
            <rFont val="Tahoma"/>
            <family val="2"/>
            <charset val="238"/>
          </rPr>
          <t>Rendeltetésszerűen használatba nem vett, üzembe nem helyezett, fenti eszközök bekerülési értéke, továbbá a már használatba vett tárgyi eszközökön végzett bővítéssel, rendeltetésváltozással, átalakítással, élettartam-növeléssel, felújítással összefüggő munkák – még nem aktivált – bekerülési értéke</t>
        </r>
      </text>
    </comment>
  </commentList>
</comments>
</file>

<file path=xl/comments2.xml><?xml version="1.0" encoding="utf-8"?>
<comments xmlns="http://schemas.openxmlformats.org/spreadsheetml/2006/main">
  <authors>
    <author>Rutai Gábor</author>
    <author>Szabó Lehel Gábor</author>
    <author>Konok Edit</author>
  </authors>
  <commentList>
    <comment ref="B17" authorId="0" shapeId="0">
      <text>
        <r>
          <rPr>
            <sz val="11"/>
            <color indexed="81"/>
            <rFont val="Segoe UI"/>
            <family val="2"/>
            <charset val="238"/>
          </rPr>
          <t>Cégalapításhoz kapcsolódó ügyvédi szolgáltatás igénybevétele</t>
        </r>
        <r>
          <rPr>
            <sz val="9"/>
            <color indexed="81"/>
            <rFont val="Segoe UI"/>
            <family val="2"/>
            <charset val="238"/>
          </rPr>
          <t xml:space="preserve">
</t>
        </r>
      </text>
    </comment>
    <comment ref="B18" authorId="0" shapeId="0">
      <text>
        <r>
          <rPr>
            <sz val="11"/>
            <color indexed="81"/>
            <rFont val="Segoe UI"/>
            <family val="2"/>
            <charset val="238"/>
          </rPr>
          <t xml:space="preserve">Cégalapítás hatósági díjai, alapításhoz, működéshez szükséges kötelező engedélyek beszerzésének igazgatási, eljárási költségei, illetékek
</t>
        </r>
      </text>
    </comment>
    <comment ref="B19" authorId="1" shapeId="0">
      <text>
        <r>
          <rPr>
            <sz val="11"/>
            <color indexed="81"/>
            <rFont val="Arial"/>
            <family val="2"/>
            <charset val="238"/>
          </rPr>
          <t xml:space="preserve">Foglalkoztatáshoz kapcsolódó elszámolható költségek - a vállalkozási tevékenység megvalósításában közreműködő munkatársak személyi jellegű ráfordításai:
- bérköltség (munkaviszony) 
- vállalkozói kivét, 
- KATA adózónak kifizetett jövedelem
- a hatályos jogszabályok szerinti, munkáltatót terhelő adók és járulékok, </t>
        </r>
        <r>
          <rPr>
            <i/>
            <sz val="11"/>
            <color indexed="81"/>
            <rFont val="Arial"/>
            <family val="2"/>
            <charset val="238"/>
          </rPr>
          <t>kivéve KATA-s adózók</t>
        </r>
        <r>
          <rPr>
            <sz val="11"/>
            <color indexed="81"/>
            <rFont val="Arial"/>
            <family val="2"/>
            <charset val="238"/>
          </rPr>
          <t xml:space="preserve">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A garantált bérminimum jogszabály szerint havi bruttó 195.000 Ft 2019-ben.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0" authorId="1" shapeId="0">
      <text>
        <r>
          <rPr>
            <sz val="11"/>
            <color indexed="81"/>
            <rFont val="Arial"/>
            <family val="2"/>
            <charset val="238"/>
          </rPr>
          <t>Munkavállaló számára kifizetett bruttó bérek, Vállalkozói kivét, KATA adózónak kifizetett jövedelem</t>
        </r>
      </text>
    </comment>
    <comment ref="B21" authorId="1" shapeId="0">
      <text>
        <r>
          <rPr>
            <sz val="11"/>
            <color indexed="81"/>
            <rFont val="Arial"/>
            <family val="2"/>
            <charset val="238"/>
          </rPr>
          <t xml:space="preserve">Munkáltató által fizetendő bérjárulékok:
561. Szociális hozzájárulási adó (19,5%)
564. Szakképzési hozzájárulás (1,5%)
</t>
        </r>
      </text>
    </comment>
    <comment ref="B22" authorId="2" shapeId="0">
      <text>
        <r>
          <rPr>
            <sz val="12"/>
            <color indexed="81"/>
            <rFont val="Tahoma"/>
            <family val="2"/>
            <charset val="238"/>
          </rPr>
          <t>Széchenyi2020 Kedvezményezettek Tájékoztatási Kötelezettségei útmutató és arculati kézikönyv "KTK 2020" szerint</t>
        </r>
      </text>
    </comment>
    <comment ref="B24" authorId="2" shapeId="0">
      <text>
        <r>
          <rPr>
            <sz val="11"/>
            <color indexed="81"/>
            <rFont val="Tahoma"/>
            <family val="2"/>
            <charset val="238"/>
          </rPr>
          <t>Új eszközök beszerze, beleértve a szállítást, üzembe helyezést, betanítást követleznül az eszközhöz kapcsolódva</t>
        </r>
      </text>
    </comment>
    <comment ref="B27" authorId="2" shapeId="0">
      <text>
        <r>
          <rPr>
            <sz val="11"/>
            <color indexed="81"/>
            <rFont val="Tahoma"/>
            <family val="2"/>
            <charset val="238"/>
          </rPr>
          <t>A munkavégzéshez, a megfelelő munkafeltételek biztosításához szükséges eszközök bérlése</t>
        </r>
      </text>
    </comment>
    <comment ref="B29" authorId="2" shapeId="0">
      <text>
        <r>
          <rPr>
            <sz val="12"/>
            <color indexed="81"/>
            <rFont val="Tahoma"/>
            <family val="2"/>
            <charset val="238"/>
          </rPr>
          <t>A tervezett gazdasági tevékenység ellátáshoz szükséges üzlethelyiség vagy iroda bérlése</t>
        </r>
        <r>
          <rPr>
            <sz val="9"/>
            <color indexed="81"/>
            <rFont val="Tahoma"/>
            <family val="2"/>
            <charset val="238"/>
          </rPr>
          <t xml:space="preserve">
</t>
        </r>
      </text>
    </comment>
    <comment ref="B31" authorId="1" shapeId="0">
      <text>
        <r>
          <rPr>
            <sz val="11"/>
            <color indexed="81"/>
            <rFont val="Arial"/>
            <family val="2"/>
            <charset val="238"/>
          </rPr>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text>
    </comment>
    <comment ref="B32" authorId="1" shapeId="0">
      <text>
        <r>
          <rPr>
            <sz val="10"/>
            <color indexed="81"/>
            <rFont val="Arial"/>
            <family val="2"/>
            <charset val="238"/>
          </rPr>
          <t>új hardver beszerzése</t>
        </r>
      </text>
    </comment>
    <comment ref="B33" authorId="1" shapeId="0">
      <text>
        <r>
          <rPr>
            <sz val="11"/>
            <color indexed="81"/>
            <rFont val="Arial"/>
            <family val="2"/>
            <charset val="238"/>
          </rPr>
          <t>- szoftverek beszerzése (beleértve: alapszoftver, speciális egyedi fejlesztésű szoftver),
- domain név regisztráció és a hozzá tartozó webtárhely egyszeri díja</t>
        </r>
      </text>
    </comment>
    <comment ref="B34" authorId="2" shapeId="0">
      <text>
        <r>
          <rPr>
            <sz val="11"/>
            <color indexed="81"/>
            <rFont val="Tahoma"/>
            <family val="2"/>
            <charset val="238"/>
          </rPr>
          <t>pl. honlap fejlesztésének költsége, egyéb információtechnológiai szolgáltatások</t>
        </r>
      </text>
    </comment>
    <comment ref="B35" authorId="1" shapeId="0">
      <text>
        <r>
          <rPr>
            <sz val="11"/>
            <color indexed="81"/>
            <rFont val="Arial"/>
            <family val="2"/>
            <charset val="238"/>
          </rPr>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r>
      </text>
    </comment>
    <comment ref="B38" authorId="1" shapeId="0">
      <text>
        <r>
          <rPr>
            <sz val="11"/>
            <color indexed="81"/>
            <rFont val="Arial"/>
            <family val="2"/>
            <charset val="238"/>
          </rPr>
          <t>Marketing, kommunikációs szolgáltatások költségei
- marketing eszközök elkészítése, beszerzése, design tervezése (honlap, szórólap, hirdetés a helyi újságokban)
- piaci megjelenés (vásárokon, kiállításokon való részvétel)</t>
        </r>
      </text>
    </comment>
    <comment ref="B42" authorId="2" shapeId="0">
      <text>
        <r>
          <rPr>
            <sz val="11"/>
            <color indexed="81"/>
            <rFont val="Tahoma"/>
            <family val="2"/>
            <charset val="238"/>
          </rPr>
          <t>Például vásárolt alapanyagok, segédanyagok, üzemanyag, egy éven belül elhasználódó gyártóeszközök, berendezések, felszerelések és egyéb eszközök költségei</t>
        </r>
      </text>
    </comment>
    <comment ref="B48" authorId="2" shapeId="0">
      <text>
        <r>
          <rPr>
            <sz val="11"/>
            <color indexed="81"/>
            <rFont val="Tahoma"/>
            <family val="2"/>
            <charset val="238"/>
          </rPr>
          <t>Pl. alapítás-átszervezés aktivált értéke, vagyoni értékű jogok, szellemi termékek</t>
        </r>
      </text>
    </comment>
    <comment ref="B49" authorId="2" shapeId="0">
      <text>
        <r>
          <rPr>
            <sz val="11"/>
            <color indexed="81"/>
            <rFont val="Tahoma"/>
            <family val="2"/>
            <charset val="238"/>
          </rPr>
          <t>Pl. földterület, telek, épület, épületrész, ingatlanokhoz kapcsolódó vagyoni értékű jogok</t>
        </r>
      </text>
    </comment>
    <comment ref="B50" authorId="2" shapeId="0">
      <text>
        <r>
          <rPr>
            <sz val="11"/>
            <color indexed="81"/>
            <rFont val="Tahoma"/>
            <family val="2"/>
            <charset val="238"/>
          </rPr>
          <t>Pl. Termelő gépek, berendezések, szerszámok, gyártóeszközök; rermelésben közvetlenül résztvevő járművek</t>
        </r>
      </text>
    </comment>
    <comment ref="B51" authorId="2" shapeId="0">
      <text>
        <r>
          <rPr>
            <sz val="10"/>
            <color indexed="81"/>
            <rFont val="Tahoma"/>
            <family val="2"/>
            <charset val="238"/>
          </rPr>
          <t>Pl. Üzemi (üzleti) gépek, berendezések, felszerelések; egyéb járművek; irodai, igazgatási berendezések és felszerelések; jóléti berendezések, felszerelési tárgyak és képzőművészeti alkotások</t>
        </r>
      </text>
    </comment>
    <comment ref="B53" authorId="2" shapeId="0">
      <text>
        <r>
          <rPr>
            <sz val="10"/>
            <color indexed="81"/>
            <rFont val="Tahoma"/>
            <family val="2"/>
            <charset val="238"/>
          </rPr>
          <t>Vásárolt anyagok költségei (alapanyagok, segédanyagok, üzemanyag, stb.), egy éven belül elhasználódó anyagi eszközök költségei, egyéb anyagköltségek</t>
        </r>
      </text>
    </comment>
    <comment ref="B54" authorId="2" shapeId="0">
      <text>
        <r>
          <rPr>
            <sz val="11"/>
            <color indexed="81"/>
            <rFont val="Tahoma"/>
            <family val="2"/>
            <charset val="238"/>
          </rPr>
          <t>Pl. utazási és kiküldetési költségek, bérleti díjak, fuvarozási, szállítási, rakodási és raktározási költségek, javítás, karbantartás költsége, posta, telefon, telefax és egyéb telekommunikációs költségek, mosoda, vegytisztítás, takarítás költségei, fénymásolás, sokszorosítás költségei, hirdetés, reklám, propaganda költségek, oktatás és továbbképzés költségei, vagyonvédelemmel, őrző-védő szolgálattal kapcsolatos költségek</t>
        </r>
      </text>
    </comment>
    <comment ref="B55" authorId="2" shapeId="0">
      <text>
        <r>
          <rPr>
            <sz val="11"/>
            <color indexed="81"/>
            <rFont val="Tahoma"/>
            <family val="2"/>
            <charset val="238"/>
          </rPr>
          <t>Pl. hatósági igazgatási, szolgáltatási díjak, illetékek, biztosítási díj, költségként elszámolandó adók, járulékok</t>
        </r>
      </text>
    </comment>
  </commentList>
</comments>
</file>

<file path=xl/comments3.xml><?xml version="1.0" encoding="utf-8"?>
<comments xmlns="http://schemas.openxmlformats.org/spreadsheetml/2006/main">
  <authors>
    <author>Rutai Gábor</author>
    <author>Szabó Lehel Gábor</author>
    <author>Konok Edit</author>
  </authors>
  <commentList>
    <comment ref="B17" authorId="0" shapeId="0">
      <text>
        <r>
          <rPr>
            <sz val="11"/>
            <color indexed="81"/>
            <rFont val="Segoe UI"/>
            <family val="2"/>
            <charset val="238"/>
          </rPr>
          <t>Cégalapításhoz kapcsolódó ügyvédi szolgáltatás igénybevétele</t>
        </r>
        <r>
          <rPr>
            <sz val="9"/>
            <color indexed="81"/>
            <rFont val="Segoe UI"/>
            <family val="2"/>
            <charset val="238"/>
          </rPr>
          <t xml:space="preserve">
</t>
        </r>
      </text>
    </comment>
    <comment ref="B18" authorId="0" shapeId="0">
      <text>
        <r>
          <rPr>
            <sz val="11"/>
            <color indexed="81"/>
            <rFont val="Segoe UI"/>
            <family val="2"/>
            <charset val="238"/>
          </rPr>
          <t xml:space="preserve">Cégalapítás hatósági díjai, alapításhoz, működéshez szükséges kötelező engedélyek beszerzésének igazgatási, eljárási költségei, illetékek
</t>
        </r>
      </text>
    </comment>
    <comment ref="B19" authorId="1" shapeId="0">
      <text>
        <r>
          <rPr>
            <sz val="11"/>
            <color indexed="81"/>
            <rFont val="Arial"/>
            <family val="2"/>
            <charset val="238"/>
          </rPr>
          <t xml:space="preserve">Foglalkoztatáshoz kapcsolódó elszámolható költségek - a vállalkozási tevékenység megvalósításában közreműködő munkatársak személyi jellegű ráfordításai:
- bérköltség (munkaviszony) 
- vállalkozói kivét, 
- KATA adózónak kifizetett jövedelem
- a hatályos jogszabályok szerinti, munkáltatót terhelő adók és járulékok, </t>
        </r>
        <r>
          <rPr>
            <i/>
            <sz val="11"/>
            <color indexed="81"/>
            <rFont val="Arial"/>
            <family val="2"/>
            <charset val="238"/>
          </rPr>
          <t>kivéve KATA-s adózók</t>
        </r>
        <r>
          <rPr>
            <sz val="11"/>
            <color indexed="81"/>
            <rFont val="Arial"/>
            <family val="2"/>
            <charset val="238"/>
          </rPr>
          <t xml:space="preserve">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A garantált bérminimum jogszabály szerint havi bruttó 195.000 Ft 2019-ben.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0" authorId="1" shapeId="0">
      <text>
        <r>
          <rPr>
            <sz val="11"/>
            <color indexed="81"/>
            <rFont val="Arial"/>
            <family val="2"/>
            <charset val="238"/>
          </rPr>
          <t>Munkavállaló számára kifizetett bruttó bérek, Vállalkozói kivét, KATA adózónak kifizetett jövedelem</t>
        </r>
      </text>
    </comment>
    <comment ref="B21" authorId="1" shapeId="0">
      <text>
        <r>
          <rPr>
            <sz val="11"/>
            <color indexed="81"/>
            <rFont val="Arial"/>
            <family val="2"/>
            <charset val="238"/>
          </rPr>
          <t xml:space="preserve">Munkáltató által fizetendő bérjárulékok:
561. Szociális hozzájárulási adó (19,5%)
564. Szakképzési hozzájárulás (1,5%)
</t>
        </r>
      </text>
    </comment>
    <comment ref="B22" authorId="2" shapeId="0">
      <text>
        <r>
          <rPr>
            <sz val="12"/>
            <color indexed="81"/>
            <rFont val="Tahoma"/>
            <family val="2"/>
            <charset val="238"/>
          </rPr>
          <t>Széchenyi2020 Kedvezményezettek Tájékoztatási Kötelezettségei útmutató és arculati kézikönyv "KTK 2020" szerint</t>
        </r>
      </text>
    </comment>
    <comment ref="B24" authorId="2" shapeId="0">
      <text>
        <r>
          <rPr>
            <sz val="11"/>
            <color indexed="81"/>
            <rFont val="Tahoma"/>
            <family val="2"/>
            <charset val="238"/>
          </rPr>
          <t>Új eszközök beszerze, beleértve a szállítást, üzembe helyezést, betanítást követleznül az eszközhöz kapcsolódva</t>
        </r>
      </text>
    </comment>
    <comment ref="B27" authorId="2" shapeId="0">
      <text>
        <r>
          <rPr>
            <sz val="11"/>
            <color indexed="81"/>
            <rFont val="Tahoma"/>
            <family val="2"/>
            <charset val="238"/>
          </rPr>
          <t>A munkavégzéshez, a megfelelő munkafeltételek biztosításához szükséges eszközök bérlése</t>
        </r>
      </text>
    </comment>
    <comment ref="B29" authorId="2" shapeId="0">
      <text>
        <r>
          <rPr>
            <sz val="12"/>
            <color indexed="81"/>
            <rFont val="Tahoma"/>
            <family val="2"/>
            <charset val="238"/>
          </rPr>
          <t>A tervezett gazdasági tevékenység ellátáshoz szükséges üzlethelyiség vagy iroda bérlése</t>
        </r>
        <r>
          <rPr>
            <sz val="9"/>
            <color indexed="81"/>
            <rFont val="Tahoma"/>
            <family val="2"/>
            <charset val="238"/>
          </rPr>
          <t xml:space="preserve">
</t>
        </r>
      </text>
    </comment>
    <comment ref="B31" authorId="1" shapeId="0">
      <text>
        <r>
          <rPr>
            <sz val="11"/>
            <color indexed="81"/>
            <rFont val="Arial"/>
            <family val="2"/>
            <charset val="238"/>
          </rPr>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text>
    </comment>
    <comment ref="B32" authorId="1" shapeId="0">
      <text>
        <r>
          <rPr>
            <sz val="10"/>
            <color indexed="81"/>
            <rFont val="Arial"/>
            <family val="2"/>
            <charset val="238"/>
          </rPr>
          <t>új hardver beszerzése</t>
        </r>
      </text>
    </comment>
    <comment ref="B33" authorId="1" shapeId="0">
      <text>
        <r>
          <rPr>
            <sz val="11"/>
            <color indexed="81"/>
            <rFont val="Arial"/>
            <family val="2"/>
            <charset val="238"/>
          </rPr>
          <t>- szoftverek beszerzése (beleértve: alapszoftver, speciális egyedi fejlesztésű szoftver),
- domain név regisztráció és a hozzá tartozó webtárhely egyszeri díja</t>
        </r>
      </text>
    </comment>
    <comment ref="B34" authorId="2" shapeId="0">
      <text>
        <r>
          <rPr>
            <sz val="11"/>
            <color indexed="81"/>
            <rFont val="Tahoma"/>
            <family val="2"/>
            <charset val="238"/>
          </rPr>
          <t>pl. honlap fejlesztésének költsége, egyéb információtechnológiai szolgáltatások</t>
        </r>
      </text>
    </comment>
    <comment ref="B35" authorId="1" shapeId="0">
      <text>
        <r>
          <rPr>
            <sz val="11"/>
            <color indexed="81"/>
            <rFont val="Arial"/>
            <family val="2"/>
            <charset val="238"/>
          </rPr>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r>
      </text>
    </comment>
    <comment ref="B38" authorId="1" shapeId="0">
      <text>
        <r>
          <rPr>
            <sz val="11"/>
            <color indexed="81"/>
            <rFont val="Arial"/>
            <family val="2"/>
            <charset val="238"/>
          </rPr>
          <t>Marketing, kommunikációs szolgáltatások költségei
- marketing eszközök elkészítése, beszerzése, design tervezése (honlap, szórólap, hirdetés a helyi újságokban)
- piaci megjelenés (vásárokon, kiállításokon való részvétel)</t>
        </r>
      </text>
    </comment>
    <comment ref="B42" authorId="2" shapeId="0">
      <text>
        <r>
          <rPr>
            <sz val="11"/>
            <color indexed="81"/>
            <rFont val="Tahoma"/>
            <family val="2"/>
            <charset val="238"/>
          </rPr>
          <t>Például vásárolt alapanyagok, segédanyagok, üzemanyag, egy éven belül elhasználódó gyártóeszközök, berendezések, felszerelések és egyéb eszközök költségei</t>
        </r>
      </text>
    </comment>
    <comment ref="B48" authorId="2" shapeId="0">
      <text>
        <r>
          <rPr>
            <sz val="11"/>
            <color indexed="81"/>
            <rFont val="Tahoma"/>
            <family val="2"/>
            <charset val="238"/>
          </rPr>
          <t>Pl. alapítás-átszervezés aktivált értéke, vagyoni értékű jogok, szellemi termékek</t>
        </r>
      </text>
    </comment>
    <comment ref="B49" authorId="2" shapeId="0">
      <text>
        <r>
          <rPr>
            <sz val="11"/>
            <color indexed="81"/>
            <rFont val="Tahoma"/>
            <family val="2"/>
            <charset val="238"/>
          </rPr>
          <t>Pl. földterület, telek, épület, épületrész, ingatlanokhoz kapcsolódó vagyoni értékű jogok</t>
        </r>
      </text>
    </comment>
    <comment ref="B50" authorId="2" shapeId="0">
      <text>
        <r>
          <rPr>
            <sz val="11"/>
            <color indexed="81"/>
            <rFont val="Tahoma"/>
            <family val="2"/>
            <charset val="238"/>
          </rPr>
          <t>Pl. Termelő gépek, berendezések, szerszámok, gyártóeszközök; rermelésben közvetlenül résztvevő járművek</t>
        </r>
      </text>
    </comment>
    <comment ref="B51" authorId="2" shapeId="0">
      <text>
        <r>
          <rPr>
            <sz val="10"/>
            <color indexed="81"/>
            <rFont val="Tahoma"/>
            <family val="2"/>
            <charset val="238"/>
          </rPr>
          <t>Pl. Üzemi (üzleti) gépek, berendezések, felszerelések; egyéb járművek; irodai, igazgatási berendezések és felszerelések; jóléti berendezések, felszerelési tárgyak és képzőművészeti alkotások</t>
        </r>
      </text>
    </comment>
    <comment ref="B53" authorId="2" shapeId="0">
      <text>
        <r>
          <rPr>
            <sz val="10"/>
            <color indexed="81"/>
            <rFont val="Tahoma"/>
            <family val="2"/>
            <charset val="238"/>
          </rPr>
          <t>Vásárolt anyagok költségei (alapanyagok, segédanyagok, üzemanyag, stb.), egy éven belül elhasználódó anyagi eszközök költségei, egyéb anyagköltségek</t>
        </r>
      </text>
    </comment>
    <comment ref="B54" authorId="2" shapeId="0">
      <text>
        <r>
          <rPr>
            <sz val="11"/>
            <color indexed="81"/>
            <rFont val="Tahoma"/>
            <family val="2"/>
            <charset val="238"/>
          </rPr>
          <t>Pl. utazási és kiküldetési költségek, bérleti díjak, fuvarozási, szállítási, rakodási és raktározási költségek, javítás, karbantartás költsége, posta, telefon, telefax és egyéb telekommunikációs költségek, mosoda, vegytisztítás, takarítás költségei, fénymásolás, sokszorosítás költségei, hirdetés, reklám, propaganda költségek, oktatás és továbbképzés költségei, vagyonvédelemmel, őrző-védő szolgálattal kapcsolatos költségek</t>
        </r>
      </text>
    </comment>
    <comment ref="B55" authorId="2" shapeId="0">
      <text>
        <r>
          <rPr>
            <sz val="11"/>
            <color indexed="81"/>
            <rFont val="Tahoma"/>
            <family val="2"/>
            <charset val="238"/>
          </rPr>
          <t>Pl. hatósági igazgatási, szolgáltatási díjak, illetékek, biztosítási díj, költségként elszámolandó adók, járulékok</t>
        </r>
      </text>
    </comment>
  </commentList>
</comments>
</file>

<file path=xl/comments4.xml><?xml version="1.0" encoding="utf-8"?>
<comments xmlns="http://schemas.openxmlformats.org/spreadsheetml/2006/main">
  <authors>
    <author>Konok Edit</author>
  </authors>
  <commentList>
    <comment ref="B13" authorId="0" shapeId="0">
      <text>
        <r>
          <rPr>
            <sz val="11"/>
            <color indexed="81"/>
            <rFont val="Tahoma"/>
            <family val="2"/>
            <charset val="238"/>
          </rPr>
          <t>Pl. alapítás-átszervezés aktivált értéke, vagyoni értékű jogok, szellemi termékek</t>
        </r>
      </text>
    </comment>
    <comment ref="B14" authorId="0" shapeId="0">
      <text>
        <r>
          <rPr>
            <sz val="11"/>
            <color indexed="81"/>
            <rFont val="Tahoma"/>
            <family val="2"/>
            <charset val="238"/>
          </rPr>
          <t>Pl. földterület, telek, épület, épületrész, ingatlanokhoz kapcsolódó vagyoni értékű jogok</t>
        </r>
      </text>
    </comment>
    <comment ref="B15" authorId="0" shapeId="0">
      <text>
        <r>
          <rPr>
            <sz val="11"/>
            <color indexed="81"/>
            <rFont val="Tahoma"/>
            <family val="2"/>
            <charset val="238"/>
          </rPr>
          <t>Pl. Termelő gépek, berendezések, szerszámok, gyártóeszközök; rermelésben közvetlenül résztvevő járművek</t>
        </r>
      </text>
    </comment>
    <comment ref="B16" authorId="0" shapeId="0">
      <text>
        <r>
          <rPr>
            <sz val="10"/>
            <color indexed="81"/>
            <rFont val="Tahoma"/>
            <family val="2"/>
            <charset val="238"/>
          </rPr>
          <t>Pl. Üzemi (üzleti) gépek, berendezések, felszerelések; egyéb járművek; irodai, igazgatási berendezések és felszerelések; jóléti berendezések, felszerelési tárgyak és képzőművészeti alkotások</t>
        </r>
      </text>
    </comment>
    <comment ref="B18" authorId="0" shapeId="0">
      <text>
        <r>
          <rPr>
            <sz val="10"/>
            <color indexed="81"/>
            <rFont val="Tahoma"/>
            <family val="2"/>
            <charset val="238"/>
          </rPr>
          <t>Vásárolt anyagok költségei (alapanyagok, segédanyagok, üzemanyag, stb.), egy éven belül elhasználódó anyagi eszközök költségei, egyéb anyagköltségek</t>
        </r>
      </text>
    </comment>
    <comment ref="B19" authorId="0" shapeId="0">
      <text>
        <r>
          <rPr>
            <sz val="11"/>
            <color indexed="81"/>
            <rFont val="Tahoma"/>
            <family val="2"/>
            <charset val="238"/>
          </rPr>
          <t>Pl. utazási és kiküldetési költségek, bérleti díjak, fuvarozási, szállítási, rakodási és raktározási költségek, javítás, karbantartás költsége, posta, telefon, telefax és egyéb telekommunikációs költségek, mosoda, vegytisztítás, takarítás költségei, fénymásolás, sokszorosítás költségei, hirdetés, reklám, propaganda költségek, oktatás és továbbképzés költségei, vagyonvédelemmel, őrző-védő szolgálattal kapcsolatos költségek</t>
        </r>
      </text>
    </comment>
    <comment ref="B20" authorId="0" shapeId="0">
      <text>
        <r>
          <rPr>
            <sz val="11"/>
            <color indexed="81"/>
            <rFont val="Tahoma"/>
            <family val="2"/>
            <charset val="238"/>
          </rPr>
          <t>Pl. hatósági igazgatási, szolgáltatási díjak, illetékek, biztosítási díj, költségként elszámolandó adók, járulékok</t>
        </r>
      </text>
    </comment>
    <comment ref="B21" authorId="0" shapeId="0">
      <text>
        <r>
          <rPr>
            <b/>
            <sz val="9"/>
            <color indexed="81"/>
            <rFont val="Tahoma"/>
            <family val="2"/>
            <charset val="238"/>
          </rPr>
          <t>Munkavállaló számára kifizetett bruttó bérek, vállalkozói kivét, KATA adózónak kifizetett jövedelem</t>
        </r>
      </text>
    </comment>
    <comment ref="B23" authorId="0" shapeId="0">
      <text>
        <r>
          <rPr>
            <sz val="9"/>
            <color indexed="81"/>
            <rFont val="Tahoma"/>
            <family val="2"/>
            <charset val="238"/>
          </rPr>
          <t>Munkáltató által fizetendő bérjárulékok</t>
        </r>
      </text>
    </comment>
  </commentList>
</comments>
</file>

<file path=xl/comments5.xml><?xml version="1.0" encoding="utf-8"?>
<comments xmlns="http://schemas.openxmlformats.org/spreadsheetml/2006/main">
  <authors>
    <author>kronegg</author>
  </authors>
  <commentList>
    <comment ref="E106" authorId="0" shapeId="0">
      <text>
        <r>
          <rPr>
            <b/>
            <sz val="9"/>
            <color indexed="81"/>
            <rFont val="Segoe UI"/>
            <family val="2"/>
            <charset val="238"/>
          </rPr>
          <t xml:space="preserve">HA ARRA JUTOTT, HOGY NEM ENGEDÉLYKÖTELES AZ NEM ÉR 3 PONTOT
JAVASLAT: 1. KATEGÓRIA 1 PONT, 2-3. LEGYEN ÖSSZEVONVA ÉS LEGYEN 2 PONT
</t>
        </r>
      </text>
    </comment>
  </commentList>
</comments>
</file>

<file path=xl/comments6.xml><?xml version="1.0" encoding="utf-8"?>
<comments xmlns="http://schemas.openxmlformats.org/spreadsheetml/2006/main">
  <authors>
    <author>kronegg</author>
  </authors>
  <commentList>
    <comment ref="E106" authorId="0" shapeId="0">
      <text>
        <r>
          <rPr>
            <b/>
            <sz val="9"/>
            <color indexed="81"/>
            <rFont val="Segoe UI"/>
            <family val="2"/>
            <charset val="238"/>
          </rPr>
          <t xml:space="preserve">HA ARRA JUTOTT, HOGY NEM ENGEDÉLYKÖTELES AZ NEM ÉR 3 PONTOT
JAVASLAT: 1. KATEGÓRIA 1 PONT, 2-3. LEGYEN ÖSSZEVONVA ÉS LEGYEN 2 PONT
</t>
        </r>
      </text>
    </comment>
  </commentList>
</comments>
</file>

<file path=xl/sharedStrings.xml><?xml version="1.0" encoding="utf-8"?>
<sst xmlns="http://schemas.openxmlformats.org/spreadsheetml/2006/main" count="2960" uniqueCount="1770">
  <si>
    <t>Beírt karakterek száma:</t>
  </si>
  <si>
    <t xml:space="preserve">Vállalkozás székhelye </t>
  </si>
  <si>
    <t>Név</t>
  </si>
  <si>
    <t>Vállalkozás további tulajdonosa 2</t>
  </si>
  <si>
    <t>Tervezett szavazati jog mértéke (%)</t>
  </si>
  <si>
    <t>Tervezett tulajdoni hányad mértéke (%)</t>
  </si>
  <si>
    <t>Postai elérhetőség</t>
  </si>
  <si>
    <t>Email cím</t>
  </si>
  <si>
    <t>Telefonszám</t>
  </si>
  <si>
    <t>Megnevezése</t>
  </si>
  <si>
    <t>Funkció</t>
  </si>
  <si>
    <t>Immateriális javak</t>
  </si>
  <si>
    <t>Alapítás-átszervezés aktivált értéke</t>
  </si>
  <si>
    <t>Tárgyi eszközök</t>
  </si>
  <si>
    <t>Egyéb berendezések, felszerelések, járművek</t>
  </si>
  <si>
    <t>Beruházások, felújítások</t>
  </si>
  <si>
    <t>Pozíció, munkakör</t>
  </si>
  <si>
    <t>Feladatkörök</t>
  </si>
  <si>
    <t>támogatott</t>
  </si>
  <si>
    <t>Beszerzés módja 
(vásárlás, lízing, bérlés,  stb.)</t>
  </si>
  <si>
    <t>Vagyoni értékű jogok 
pl.: licenc(ek), franchise</t>
  </si>
  <si>
    <t>Szellemi termékek
pl.: szoftver(ek)</t>
  </si>
  <si>
    <t>ÖSSZESEN</t>
  </si>
  <si>
    <t>Σ</t>
  </si>
  <si>
    <t>brossura, szórólap</t>
  </si>
  <si>
    <t>áruminta</t>
  </si>
  <si>
    <t>médiahirdetés</t>
  </si>
  <si>
    <t>nyomtatott sajtó</t>
  </si>
  <si>
    <t>rádió</t>
  </si>
  <si>
    <t>weboldal</t>
  </si>
  <si>
    <t>kiállítások, vásárok</t>
  </si>
  <si>
    <t>online hirdetési módok</t>
  </si>
  <si>
    <t>közösségi marketing</t>
  </si>
  <si>
    <t>merchandising</t>
  </si>
  <si>
    <t>eladásösztönző akciók</t>
  </si>
  <si>
    <t>szponzoráció</t>
  </si>
  <si>
    <t>egyéb</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</si>
  <si>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</si>
  <si>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</si>
  <si>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</si>
  <si>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</si>
  <si>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</si>
  <si>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</si>
  <si>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</si>
  <si>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</si>
  <si>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</si>
  <si>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</si>
  <si>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56. Bérjárulékok</t>
  </si>
  <si>
    <t>Fizetett (visszaigényelhető) ÁFA</t>
  </si>
  <si>
    <t>ÖSSZES KIADÁS</t>
  </si>
  <si>
    <t>ÁFA-egyenleg +/- (fizetendő ÁFA esetén –, visszaigényelhető ÁFA esetén +)</t>
  </si>
  <si>
    <t>NETTÓ CASH-FLOW</t>
  </si>
  <si>
    <t>ZÁRÓ PÉNZÜGYI EGYENLEG</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</si>
  <si>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</si>
  <si>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</si>
  <si>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</si>
  <si>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</si>
  <si>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</si>
  <si>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</si>
  <si>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</si>
  <si>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</si>
  <si>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</si>
  <si>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</si>
  <si>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</si>
  <si>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</si>
  <si>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06./2</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</si>
  <si>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</si>
  <si>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</si>
  <si>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</si>
  <si>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</si>
  <si>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</si>
  <si>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</si>
  <si>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</si>
  <si>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</si>
  <si>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</si>
  <si>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</si>
  <si>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</si>
  <si>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</si>
  <si>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</si>
  <si>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</si>
  <si>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</si>
  <si>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</si>
  <si>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</si>
  <si>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</si>
  <si>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</si>
  <si>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</si>
  <si>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</si>
  <si>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</si>
  <si>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</si>
  <si>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</si>
  <si>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</si>
  <si>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</si>
  <si>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</si>
  <si>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</si>
  <si>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</si>
  <si>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ADÓZÁS ELŐTTI EREDMÉNY
(+-A+-B. sor)</t>
  </si>
  <si>
    <t>X.</t>
  </si>
  <si>
    <t>Összesen:</t>
  </si>
  <si>
    <t>Születési dátuma</t>
  </si>
  <si>
    <t>Tétel</t>
  </si>
  <si>
    <t>Megjegyzés</t>
  </si>
  <si>
    <t>stb….</t>
  </si>
  <si>
    <t>D.</t>
  </si>
  <si>
    <t>ADÓZOTT EREDMÉNY 
(+-C-X. sor)</t>
  </si>
  <si>
    <t>Kelt (helység, dátum):</t>
  </si>
  <si>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</si>
  <si>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</si>
  <si>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</si>
  <si>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</si>
  <si>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</si>
  <si>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t>Információs technológia-fejlesztés</t>
  </si>
  <si>
    <t>Egyéb immateriális javak beszerzésének költségei</t>
  </si>
  <si>
    <t>113. Vagyoni értékű jogok</t>
  </si>
  <si>
    <t>114. Szellemi termékek</t>
  </si>
  <si>
    <t>Kérjük, jelölje meg, hogy milyen marketingeszközökkel, módszerekkel tervezi reklámozni vállalkozását, termékeit / szolgáltatásait!</t>
  </si>
  <si>
    <t>1. év</t>
  </si>
  <si>
    <t>Tulajdonosok</t>
  </si>
  <si>
    <t>Telephely 1</t>
  </si>
  <si>
    <t>Telephely 2</t>
  </si>
  <si>
    <t>Telephely …</t>
  </si>
  <si>
    <t>Vállalkozás tevékenységi területe</t>
  </si>
  <si>
    <t>Vállalkozás területi hatóköre</t>
  </si>
  <si>
    <t>2. év</t>
  </si>
  <si>
    <t>3. év</t>
  </si>
  <si>
    <t>4. év</t>
  </si>
  <si>
    <t>Eszközök bemutatása</t>
  </si>
  <si>
    <t>Ha nem áll rendelkezésre:</t>
  </si>
  <si>
    <t>Rendelkezésre áll? (igen/nem)</t>
  </si>
  <si>
    <t>Nyersanyagköltség</t>
  </si>
  <si>
    <t>Marketingköltség</t>
  </si>
  <si>
    <t>Termelés energiaköltsége</t>
  </si>
  <si>
    <t>Részletes útmutató</t>
  </si>
  <si>
    <t>Programozási javaslat</t>
  </si>
  <si>
    <t>ÜZLETI TERV</t>
  </si>
  <si>
    <t>Név:</t>
  </si>
  <si>
    <t>Pályázó vállalkozás tervezett neve:</t>
  </si>
  <si>
    <t>Pályázó vállalkozás tervezett székhelye (település)</t>
  </si>
  <si>
    <t>Pályázó aláírása:</t>
  </si>
  <si>
    <t>Záradék (jóváhagyáskor, dátummal):</t>
  </si>
  <si>
    <t>Vállalkozás neve</t>
  </si>
  <si>
    <t>Vállalkozás neve:</t>
  </si>
  <si>
    <t>Kitöltési útmutató</t>
  </si>
  <si>
    <t>Választott adózási forma</t>
  </si>
  <si>
    <t>Vállalkozás telephelye(i)</t>
  </si>
  <si>
    <t>Vállalkozás alapításának időpontja</t>
  </si>
  <si>
    <t>Áfa-kör</t>
  </si>
  <si>
    <t>Alanyi adómentes</t>
  </si>
  <si>
    <t>Tárgyi adómentes</t>
  </si>
  <si>
    <t>Áfa-körbe tartozó</t>
  </si>
  <si>
    <t>Szolgáltatás</t>
  </si>
  <si>
    <t>Ipar, termelés</t>
  </si>
  <si>
    <t>Kereskedelem</t>
  </si>
  <si>
    <t>Kutatás, innováció</t>
  </si>
  <si>
    <t>További tevékenységek besorolása TEÁOR / ÖVTJ besorolás szerint</t>
  </si>
  <si>
    <t>Tervezett jogviszony
(főállás, mellékállás, társas vállalkozó)</t>
  </si>
  <si>
    <t>+36</t>
  </si>
  <si>
    <t>Korcsoport:</t>
  </si>
  <si>
    <t>kötelező nyilvánosság</t>
  </si>
  <si>
    <t>Foglalkoztatás időtartama
(hó / év)</t>
  </si>
  <si>
    <t>531. Hatósági igazgatási, szolgáltatási díjak, illetékek</t>
  </si>
  <si>
    <t>54. Bérköltségek</t>
  </si>
  <si>
    <t>5295. Hirdetés, reklám, propaganda költségek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</si>
  <si>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t>
    </r>
  </si>
  <si>
    <t>522. Bérleti díjak</t>
  </si>
  <si>
    <r>
      <rPr>
        <b/>
        <sz val="12"/>
        <color indexed="8"/>
        <rFont val="Arial"/>
        <family val="2"/>
        <charset val="238"/>
      </rPr>
      <t>Eszközbérlés</t>
    </r>
    <r>
      <rPr>
        <sz val="12"/>
        <color indexed="8"/>
        <rFont val="Arial"/>
        <family val="2"/>
        <charset val="238"/>
      </rPr>
      <t xml:space="preserve">
(Szakmai megvalósításhoz kapcsolódó bérleti díj)</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</si>
  <si>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t>
    </r>
  </si>
  <si>
    <r>
      <rPr>
        <b/>
        <sz val="12"/>
        <color indexed="8"/>
        <rFont val="Arial"/>
        <family val="2"/>
        <charset val="238"/>
      </rPr>
      <t>Projekt előkészítési tevékenységek</t>
    </r>
    <r>
      <rPr>
        <sz val="12"/>
        <color indexed="8"/>
        <rFont val="Arial"/>
        <family val="2"/>
        <charset val="238"/>
      </rPr>
      <t xml:space="preserve">
(Projekt előkészítéshez kapcsolódó költség)</t>
    </r>
  </si>
  <si>
    <t>141. Üzemi (üzleti) gépek, berendezések, felszerelések)</t>
  </si>
  <si>
    <t>Igénybe vett szolgáltatások költsége</t>
  </si>
  <si>
    <t>Egyéb szolgáltatások költsége</t>
  </si>
  <si>
    <t>52. Igénybe vett szolgáltatások költsége</t>
  </si>
  <si>
    <r>
      <rPr>
        <b/>
        <sz val="12"/>
        <color indexed="8"/>
        <rFont val="Arial"/>
        <family val="2"/>
        <charset val="238"/>
      </rPr>
      <t>Piacra jutás támogatása</t>
    </r>
    <r>
      <rPr>
        <sz val="12"/>
        <color indexed="8"/>
        <rFont val="Arial"/>
        <family val="2"/>
        <charset val="238"/>
      </rPr>
      <t xml:space="preserve">
(Marketing, kommunikációs szolgáltatások költségei)</t>
    </r>
  </si>
  <si>
    <t>5299. Ki nem emelt egyéb igénybevett szolgáltatások költségei</t>
  </si>
  <si>
    <r>
      <rPr>
        <b/>
        <sz val="12"/>
        <color theme="1"/>
        <rFont val="Arial"/>
        <family val="2"/>
        <charset val="238"/>
      </rPr>
      <t>Anyagköltség</t>
    </r>
    <r>
      <rPr>
        <sz val="12"/>
        <color theme="1"/>
        <rFont val="Arial"/>
        <family val="2"/>
        <charset val="238"/>
      </rPr>
      <t xml:space="preserve">
(vállalkozások létrehozásához, működéséhez szükséges anyagbeszerzés)</t>
    </r>
  </si>
  <si>
    <t>51. Anyagköltség</t>
  </si>
  <si>
    <t>Általános vállalatirányítási tevékenységek</t>
  </si>
  <si>
    <t>I. Elszámolható költségek összesen</t>
  </si>
  <si>
    <t>11. Immateriális javak</t>
  </si>
  <si>
    <t>12. Ingatlanok és kapcsolódó vagyoni értékű jogok</t>
  </si>
  <si>
    <t>13. Műszaki berendezések, gépek, járművek</t>
  </si>
  <si>
    <t>14. Egyéb berendezések, gépek, járművek</t>
  </si>
  <si>
    <t>16. Beruházások, felújítások</t>
  </si>
  <si>
    <t>55. Személyi jellegű egyéb kifizetések</t>
  </si>
  <si>
    <r>
      <t xml:space="preserve">
A táblázat az Áfa-egyenleget, a nettó cash-flowt és a záró pénzügyi egyenleget automatikusan számolja. 
</t>
    </r>
    <r>
      <rPr>
        <b/>
        <sz val="14"/>
        <color rgb="FFFF0000"/>
        <rFont val="Arial"/>
        <family val="2"/>
        <charset val="238"/>
      </rPr>
      <t>FIGYELEM! A cash-flow terv reális tervezése mellett nem elvárás, hogy a gazdálkodás cash-flow minden hónapban pozitív legyen! VISZONT a záró pénzügyi egyenleg értéke nem lehet negatív! Negatív záró pénzügyi egyenleg esetén a pályázat elutasításra kerül!!!</t>
    </r>
    <r>
      <rPr>
        <b/>
        <sz val="14"/>
        <color theme="1"/>
        <rFont val="Arial"/>
        <family val="2"/>
        <charset val="238"/>
      </rPr>
      <t xml:space="preserve">
</t>
    </r>
  </si>
  <si>
    <t>TARTALOMJEGYZÉK -
AZ ÜZLETI TERV ÖSSZEÁLLÍTÁSÁNAK LÉPÉSEI</t>
  </si>
  <si>
    <t>5. Pályázati elvárások szerinti pontosításra szükség lehet (pl. elszámolható költségek részletezése)</t>
  </si>
  <si>
    <t>Nem elszámolható költségek</t>
  </si>
  <si>
    <t>Vállalkozást alapító tulajdonostársak száma</t>
  </si>
  <si>
    <t>A vállalkozó bemutatása</t>
  </si>
  <si>
    <t>A tervezett vállalkozás bemutatása</t>
  </si>
  <si>
    <t>A tervezett vállalkozás működési jellemzői</t>
  </si>
  <si>
    <t>Pénzügyi tervezés</t>
  </si>
  <si>
    <t>Az üzleti terv összefoglalása</t>
  </si>
  <si>
    <t>A vállalkozás elindításának alapfeltételei</t>
  </si>
  <si>
    <t>1. lépés</t>
  </si>
  <si>
    <t>2. lépés</t>
  </si>
  <si>
    <t>3. lépés</t>
  </si>
  <si>
    <t>4. lépés</t>
  </si>
  <si>
    <t>5. lépés</t>
  </si>
  <si>
    <t>6. lépés</t>
  </si>
  <si>
    <r>
      <rPr>
        <b/>
        <sz val="16"/>
        <color theme="1"/>
        <rFont val="Arial"/>
        <family val="2"/>
        <charset val="238"/>
      </rPr>
      <t>Foglalja össze az üzleti tervét!</t>
    </r>
    <r>
      <rPr>
        <sz val="16"/>
        <color theme="1"/>
        <rFont val="Arial"/>
        <family val="2"/>
        <charset val="238"/>
      </rPr>
      <t xml:space="preserve">
A vezetői összefoglalóban röviden térjen ki az üzleti tervben bemutatott legfontosabb információkra. Az összefoglalás megfogalmazása legyen logikus és lényegre törő.</t>
    </r>
  </si>
  <si>
    <r>
      <t xml:space="preserve">Engedélyek, hozzájárulások
</t>
    </r>
    <r>
      <rPr>
        <sz val="16"/>
        <color theme="1"/>
        <rFont val="Arial"/>
        <family val="2"/>
        <charset val="238"/>
      </rPr>
      <t>Kérjük, mutassa be, milyen engedélyekre (szakhatósági engedélyek, jogszabályok által előírt hozzájárulások, hatásvizsgálatok), vagy egyéb hozzájárulásokra (pl. társasházi közgyűlés hozzájárulása) van szükség a vállalkozás elindításához, működtetéséhez?</t>
    </r>
  </si>
  <si>
    <t>ÖSSZEFOGLALÁS
(VEZETŐI ÖSSZEFOGLALÓ)</t>
  </si>
  <si>
    <t>ALAPFELTÉTELEK
A VÁLLALKOZÁS INDÍTÁSÁHOZ</t>
  </si>
  <si>
    <r>
      <t xml:space="preserve">b) Gyakorlati tapasztalatok
</t>
    </r>
    <r>
      <rPr>
        <sz val="14"/>
        <color theme="1"/>
        <rFont val="Arial"/>
        <family val="2"/>
        <charset val="238"/>
      </rPr>
      <t>Kérjük, mutassa be röviden, hogy milyen gyakorlati tapasztalatai vannak (kiemelve a tervezett vállalkozás profiljába vágó tapasztalatokat).</t>
    </r>
  </si>
  <si>
    <r>
      <t xml:space="preserve">c) Készségek
</t>
    </r>
    <r>
      <rPr>
        <sz val="14"/>
        <color theme="1"/>
        <rFont val="Arial"/>
        <family val="2"/>
        <charset val="238"/>
      </rPr>
      <t xml:space="preserve">
Kérjük, röviden fejtse ki, hogy milyen egyéb készségekkel, általános jellemzőkkel bír (pl. vezetői készség, vállalkozói szellem, teherbírás).</t>
    </r>
  </si>
  <si>
    <t>A VÁLLALKOZÓ BEMUTATÁSA</t>
  </si>
  <si>
    <t>A TERVEZETT VÁLLALKOZÁS
BEMUTATÁSA</t>
  </si>
  <si>
    <r>
      <t xml:space="preserve">A (tervezett) vállalkozás adatai 
</t>
    </r>
    <r>
      <rPr>
        <sz val="16"/>
        <color theme="1"/>
        <rFont val="Arial"/>
        <family val="2"/>
        <charset val="238"/>
      </rPr>
      <t>Kérjük, adja meg a tervezett vállalkozása fő adatait.</t>
    </r>
  </si>
  <si>
    <t>Vállalkozás további tulajdonosai 1</t>
  </si>
  <si>
    <t>Vállalkozás további tulajdonosa 3</t>
  </si>
  <si>
    <r>
      <t xml:space="preserve">a) Üzleti ötlet, profil
</t>
    </r>
    <r>
      <rPr>
        <sz val="14"/>
        <color theme="1"/>
        <rFont val="Arial"/>
        <family val="2"/>
        <charset val="238"/>
      </rPr>
      <t>Kérjük, mutassa be röviden az üzleti ötletet, amire a vállalkozása épül, a tervezett üzleti profilt.</t>
    </r>
  </si>
  <si>
    <r>
      <t xml:space="preserve">b) Vállalkozás termékei / szolgáltatásai
</t>
    </r>
    <r>
      <rPr>
        <sz val="14"/>
        <color theme="1"/>
        <rFont val="Arial"/>
        <family val="2"/>
        <charset val="238"/>
      </rPr>
      <t>Kérjük, sorolja fel, hogy milyen termékeket kíván gyártani, milyen szolgáltatásokat tervez nyújtani a vállalkozás keretében.</t>
    </r>
  </si>
  <si>
    <t>A vállalkozás tulajdonosi szerkezete</t>
  </si>
  <si>
    <t>A vállalkozás profilja és céljai</t>
  </si>
  <si>
    <t>Vállalkozás támogatott tulajdonosa</t>
  </si>
  <si>
    <t>A TERVEZETT VÁLLALKOZÁS
MŰKÖDÉSI JELLEMZŐI</t>
  </si>
  <si>
    <t>Fő működési jellemzők, termelés/szolgáltatás működési folyamata</t>
  </si>
  <si>
    <r>
      <t xml:space="preserve">a) A termelés / szolgáltatás működési folyamata
</t>
    </r>
    <r>
      <rPr>
        <sz val="14"/>
        <color theme="1"/>
        <rFont val="Arial"/>
        <family val="2"/>
        <charset val="238"/>
      </rPr>
      <t>Kérjük, mutassa be a termelés / szolgáltatás működési rendjét (pl. üzemidő, nyitvatartási idő), fő folyamatait, az alkalmazott technológiákat és egyéb támogató tevékenységeket.</t>
    </r>
  </si>
  <si>
    <r>
      <t xml:space="preserve">b) Beszerzés, rendszeres beszállítók, üzleti partnerek
</t>
    </r>
    <r>
      <rPr>
        <sz val="14"/>
        <color theme="1"/>
        <rFont val="Arial"/>
        <family val="2"/>
        <charset val="238"/>
      </rPr>
      <t xml:space="preserve">
Kérjük, mutassa be, hogyan szerzi be a szükséges alapanyokat, árukat, szolgáltatásokat; kik a rendszeres beszállítói, üzleti partnerei.</t>
    </r>
  </si>
  <si>
    <r>
      <t xml:space="preserve">c) Emberi erőforrás terv
</t>
    </r>
    <r>
      <rPr>
        <sz val="14"/>
        <color theme="1"/>
        <rFont val="Arial"/>
        <family val="2"/>
        <charset val="238"/>
      </rPr>
      <t xml:space="preserve">
Kérjük, mutassa be, hogy milyen emberi erőforrásokkal tervez.</t>
    </r>
  </si>
  <si>
    <r>
      <t xml:space="preserve">a) Célcsoportok, vevőkör
</t>
    </r>
    <r>
      <rPr>
        <sz val="14"/>
        <color theme="1"/>
        <rFont val="Arial"/>
        <family val="2"/>
        <charset val="238"/>
      </rPr>
      <t xml:space="preserve">
Kérjük, röviden mutassa be, kinek, milyen vevőkörnek kívánja a termékeit értékesíteni, szolgáltatásait nyújtani!</t>
    </r>
  </si>
  <si>
    <r>
      <t xml:space="preserve">c) Árazás
</t>
    </r>
    <r>
      <rPr>
        <sz val="14"/>
        <color theme="1"/>
        <rFont val="Arial"/>
        <family val="2"/>
        <charset val="238"/>
      </rPr>
      <t xml:space="preserve">
Kérjük, röviden mutassa be, milyen árakkal kíván dolgozni (fő tevékenységei - termékek, szolgáltatások - tervezett ára).</t>
    </r>
  </si>
  <si>
    <r>
      <t xml:space="preserve">d) Értékesítés
</t>
    </r>
    <r>
      <rPr>
        <sz val="14"/>
        <color theme="1"/>
        <rFont val="Arial"/>
        <family val="2"/>
        <charset val="238"/>
      </rPr>
      <t xml:space="preserve">
Kérjük, röviden mutassa be, milyen módon kívánja a termékeit / szolgáltatásait értékesítéseni (értékesítési csatornák, megoldások).</t>
    </r>
  </si>
  <si>
    <r>
      <t xml:space="preserve">e) Kommunikáció
</t>
    </r>
    <r>
      <rPr>
        <sz val="14"/>
        <color theme="1"/>
        <rFont val="Arial"/>
        <family val="2"/>
        <charset val="238"/>
      </rPr>
      <t xml:space="preserve">
Kérjük, röviden mutassa be, milyen módon kívánja a vállalkozását, annak termékeit / szolgáltatásait bemutatni a célcsoportoknak, népszerűsíteni ezeket.</t>
    </r>
  </si>
  <si>
    <t>Piacelemzés, marketingtevékenység</t>
  </si>
  <si>
    <t>PÉNZÜGYI ELEMZÉS -
BEVÉTELI TERV</t>
  </si>
  <si>
    <r>
      <t xml:space="preserve">Értékesítési  bevételek
</t>
    </r>
    <r>
      <rPr>
        <sz val="16"/>
        <color theme="1"/>
        <rFont val="Arial"/>
        <family val="2"/>
        <charset val="238"/>
      </rPr>
      <t>Milyen értékesítési bevételekkel tervez (termékek értékesítéséből, szolgáltatásnyújtásból származó bevételek)? Kérjük, fejtse ki, hogy milyen tevékenységeiből származik majd bevétele, hogyan kalkulál ezekkel. Adja meg a bevételek évközbeni alakulásának várható trendjeit, illetve a következő évekre vonazkozó bevételnövekedési várakozásait is.</t>
    </r>
  </si>
  <si>
    <t>PÉNZÜGYI ELEMZÉS - 
KÖLTSÉGEK, RÁFORDÍTÁSOK</t>
  </si>
  <si>
    <t>PÉNZÜGYI ELEMZÉS -
CASH FLOW ELŐREJELZÉS, 3-4. ÉV</t>
  </si>
  <si>
    <t>Tevékenységek / Hónapok</t>
  </si>
  <si>
    <t>Tevékenységek / Évek</t>
  </si>
  <si>
    <r>
      <rPr>
        <b/>
        <sz val="16"/>
        <color theme="1"/>
        <rFont val="Arial"/>
        <family val="2"/>
        <charset val="238"/>
      </rPr>
      <t>Vállalkozás neve</t>
    </r>
    <r>
      <rPr>
        <sz val="14"/>
        <color theme="1"/>
        <rFont val="Arial"/>
        <family val="2"/>
        <charset val="238"/>
      </rPr>
      <t xml:space="preserve">
Amennyiben Ön egyéni vállalkozó, a vállalkozás neve az Ön neve (vezetéknév, keresztnév) és az "egyéni vállalkozó" megjelölés (pl. Kiss Béla egyéni vállalkozó).
A gazdálkodó szervezetek neve a cégnév, amely alkalmas arra, hogy az adott vállalkozást más vállalkozásoktól megkülönböztesse. A névválasztásnál vegye figyelembe, hogy a cégnévvel szemben jogi elvárások is vannak, emellett üzleti (marketing) szempontok is felmerülnek. 
- A cégnévben csak magyar szavak szerepelhetnek, a magyar helyesírási szabályok szerint.
- A cégnév két kötelező részből áll: a vezérszóból (a cégnévben első helyen áll, segíti a cég azonosítását, pl. Cukorka) és a választott cégforma megnevezéséből (pl. Korlátolt Felelősségű Társaság). A kötelező elemek mellett a cégnév tartalmazhat a tevékenységre utaló kifejezést is a vezérszó és a társasági forma között (pl. Cukorka Kereskedelmi és Szolgáltató Korlátolt Felelősségű Társaság).
- A vállalkozás nevének különböznie kell már működő cégek nevétől, azaz a vezérszónak el kell térnie a már bejegyzett cégnevektől. Ezért a </t>
    </r>
    <r>
      <rPr>
        <u/>
        <sz val="14"/>
        <color theme="1"/>
        <rFont val="Arial"/>
        <family val="2"/>
        <charset val="238"/>
      </rPr>
      <t>http://www.e-cegjegyzek.hu/?cegkereses</t>
    </r>
    <r>
      <rPr>
        <sz val="14"/>
        <color theme="1"/>
        <rFont val="Arial"/>
        <family val="2"/>
        <charset val="238"/>
      </rPr>
      <t xml:space="preserve"> linken ellenőrizze, hogy az Ön által választott név létezik-e már, vagy sem. A cégbíróság nem fogadja el azokat a neveket, amelyek a már bejegyzett cégnévtől csak ragban, számban vagy toldalékban térnek el.
A vállalkozás nevének tükröznie kell a cég karakterét, tevékenységi körét, vagy utalnia kell arra a termékre, szolgáltatásra, amit be akar márkázni. Gondoljon arra is, hogy ezt a nevet fogja reklámozni, ezért figyelemfelhívónak, könnyen megjegyezhetőnek, pozitív kicsengésűnek kell lennie.</t>
    </r>
  </si>
  <si>
    <r>
      <rPr>
        <b/>
        <sz val="16"/>
        <color theme="1"/>
        <rFont val="Arial"/>
        <family val="2"/>
        <charset val="238"/>
      </rPr>
      <t>Engedélyek, hozzájárulások (max. 500 karakter)</t>
    </r>
    <r>
      <rPr>
        <sz val="14"/>
        <color theme="1"/>
        <rFont val="Arial"/>
        <family val="2"/>
        <charset val="238"/>
      </rPr>
      <t xml:space="preserve">
A vállalkozás elindításához szükség lehet hivatalos engedélyekre (pl. szakhatósági engedélyek, jogszabályok által előírt hozzájárulások), vagy egyéb hozzájárulásokra (pl. társasházi közgyűlés hozzájárulása a társasházban elindítani tervezett üzlethez). 
Kérjük, vegye számba és mutassa be, hogy milyen engedélyekre, hozzájárulásokra van szükség az Ön által tervezett vállalkozás elindításához (pl. kiskereskedelmi üzlethez hatósági működési engedély).
Térjen ki arra is, hogy ezeket a feltételeket hogyan, milyen módon tervezi biztosítani, pl. mely hatóságnál kell beszerezni a szükséges engedélyeket, ennek mi a várható átfutási ideje és költsége, számít-e valamilyen nehézségre az engedély, hozzájárulás beszerzésekor.
Amennyiben leendő vállalkozásához nincs szükség engedélyekre, vezesse fel a mezőbe a „Nem engedélyköteles” megjegyzést.</t>
    </r>
  </si>
  <si>
    <r>
      <t xml:space="preserve">Beruházási költségek - szükséges ingatlanok, tárgyi eszközök, immateriális javak
</t>
    </r>
    <r>
      <rPr>
        <sz val="16"/>
        <color theme="1"/>
        <rFont val="Arial"/>
        <family val="2"/>
        <charset val="238"/>
      </rPr>
      <t>Kérjük, mutassa be, milyen ingatlanokra (telephely, iroda, üzlethelyiség, stb.), gépekre, berendezésekre, egyéb tárgyi eszközökre, immateriális javakra (pl. szoftverekre) van szükség a vállalkozás elindításához, működtetéséhez és hogyan kívánja biztosítani ezeket?</t>
    </r>
  </si>
  <si>
    <t>Műszaki berendezések, gépek, járművek</t>
  </si>
  <si>
    <r>
      <t xml:space="preserve">a) Személyi jellegű ráfordítások
</t>
    </r>
    <r>
      <rPr>
        <sz val="14"/>
        <color theme="1"/>
        <rFont val="Arial"/>
        <family val="2"/>
        <charset val="238"/>
      </rPr>
      <t>Kérjük, részletezze, hogy milyen személyi jellegű kiadásokkal tervez.</t>
    </r>
  </si>
  <si>
    <r>
      <t xml:space="preserve">c) Változó (fajlagos) költségek
</t>
    </r>
    <r>
      <rPr>
        <sz val="14"/>
        <color theme="1"/>
        <rFont val="Arial"/>
        <family val="2"/>
        <charset val="238"/>
      </rPr>
      <t>Kérjük, mutassa be a kalkulált változó 
(= fajlagos) költségeket.</t>
    </r>
  </si>
  <si>
    <t>PÉNZÜGYI ELEMZÉS -
EREDMÉNYKIMUTATÁS</t>
  </si>
  <si>
    <r>
      <rPr>
        <b/>
        <i/>
        <sz val="14"/>
        <color theme="1"/>
        <rFont val="Arial"/>
        <family val="2"/>
        <charset val="238"/>
      </rPr>
      <t>II. Nem elszámolható költségek</t>
    </r>
    <r>
      <rPr>
        <b/>
        <sz val="14"/>
        <color theme="1"/>
        <rFont val="Arial"/>
        <family val="2"/>
        <charset val="238"/>
      </rPr>
      <t xml:space="preserve">: </t>
    </r>
    <r>
      <rPr>
        <sz val="14"/>
        <color theme="1"/>
        <rFont val="Arial"/>
        <family val="2"/>
        <charset val="238"/>
      </rPr>
      <t>további, a pályázat keretében nem elszámolható költségek, melyek a vállalkozás működése során merülnek fel.
A nem elszámolható költségek sorok bővíthetők - adott főkönyvi számhoz tartozó költségeit, ráfordításait lehetőség szerint tételesen szerepeltesse! Itt kell feltüntetni azokat a költségeket is, amelyek a pályázati kiírás szerint elszámolhatók ugyan, de meghaladják az elszámolható összeget, vagy időben a projektidőszak után merülnek fel.
Amennyiben a nettó elszámolási módot választja, akkor a Nem elszámolható költségek között kell kimutatni az Elszámolható és a Nem elszámolható kiadások ÁFA tartalmát is a „Fizetett (visszaigényelhető) ÁFA” soron.</t>
    </r>
  </si>
  <si>
    <r>
      <rPr>
        <b/>
        <sz val="16"/>
        <color theme="1"/>
        <rFont val="Arial"/>
        <family val="2"/>
        <charset val="238"/>
      </rPr>
      <t>Cash-flow előrejelzés 3-4. év</t>
    </r>
    <r>
      <rPr>
        <sz val="16"/>
        <color theme="1"/>
        <rFont val="Arial"/>
        <family val="2"/>
        <charset val="238"/>
      </rPr>
      <t xml:space="preserve">
A Cash-flow előrejelzés 1. év útmutató alapján töltse ki a vállalkozása éves cash-flow tervezési táblázatát a 3-4. működési évre.</t>
    </r>
  </si>
  <si>
    <t>Bérleti díjak</t>
  </si>
  <si>
    <t>1. Adott ponthoz tartozó útmutatórész megjelenítése / kikapcsolása
2. Pályázó által szerkeszthető cellák jelölése (pl. színnel) / nem szerkeszthető, utasításokat tartalmazó cellák levédése
3. ÜT további munkalapjairól a releváns információk átemelése / ellenőrzési funkció (pl. adózási forma szerinti tételek; áfa-kör szerinti beállítások;  ráfordítási tervben szereplő eszközbeszerzések)
4. Ahol nincsenek részletező adatok, üresek a sorok, ott csak az összesen sorok megjelenítése
5. Hibák jelölése (pl. ha nincs egy cella kitöltve; belső ellentmondások vannak)</t>
  </si>
  <si>
    <t xml:space="preserve"> </t>
  </si>
  <si>
    <t>Minősítési csoport kategóriái</t>
  </si>
  <si>
    <t>Max pont</t>
  </si>
  <si>
    <t>Kapott pont</t>
  </si>
  <si>
    <r>
      <t>I.</t>
    </r>
    <r>
      <rPr>
        <b/>
        <sz val="12"/>
        <color indexed="8"/>
        <rFont val="Verdana"/>
        <family val="2"/>
        <charset val="238"/>
      </rPr>
      <t xml:space="preserve"> KONZISZTENCIA MINŐSÍTÉSE</t>
    </r>
  </si>
  <si>
    <t>Üzleti terv készítő neve:</t>
  </si>
  <si>
    <t>Üzleti terv készítő születési dátuma:</t>
  </si>
  <si>
    <r>
      <t>III.</t>
    </r>
    <r>
      <rPr>
        <b/>
        <sz val="12"/>
        <color indexed="8"/>
        <rFont val="Verdana"/>
        <family val="2"/>
        <charset val="238"/>
      </rPr>
      <t> ÜZLETI KONCEPCIÓ MINŐSÍTÉSE</t>
    </r>
  </si>
  <si>
    <t>Üzleti terv készítő e-mail címe:</t>
  </si>
  <si>
    <t>Bíráló szakértő neve:</t>
  </si>
  <si>
    <t>ÖSSZES SZEREZHETŐ:</t>
  </si>
  <si>
    <t>Bírálatot végző vállalkozás neve:</t>
  </si>
  <si>
    <t>Bírálat dátuma:</t>
  </si>
  <si>
    <t>Eredmény:</t>
  </si>
  <si>
    <t>KO</t>
  </si>
  <si>
    <t>Eredmény/Összes szerzett pontszám:</t>
  </si>
  <si>
    <r>
      <t>Eredmény</t>
    </r>
    <r>
      <rPr>
        <b/>
        <sz val="12"/>
        <color theme="1"/>
        <rFont val="Verdana"/>
        <family val="2"/>
        <charset val="238"/>
      </rPr>
      <t xml:space="preserve"> (minősítési csoportok):</t>
    </r>
  </si>
  <si>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</si>
  <si>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</si>
  <si>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</si>
  <si>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</si>
  <si>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</si>
  <si>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</si>
  <si>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</si>
  <si>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</si>
  <si>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</si>
  <si>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</si>
  <si>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 xml:space="preserve">I. 1. szempont: </t>
  </si>
  <si>
    <t>Pontozás:</t>
  </si>
  <si>
    <t>Jellemző</t>
  </si>
  <si>
    <t>Adható pont</t>
  </si>
  <si>
    <t>Súly</t>
  </si>
  <si>
    <t>Elérhető pont</t>
  </si>
  <si>
    <t>Bíráló pontszám:
megjegyzés:</t>
  </si>
  <si>
    <t>Egyáltalán nem</t>
  </si>
  <si>
    <t>Részben</t>
  </si>
  <si>
    <t>Teljes mértékben</t>
  </si>
  <si>
    <t>II.1 szempont:</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</si>
  <si>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</si>
  <si>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</si>
  <si>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</si>
  <si>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Pontozás</t>
  </si>
  <si>
    <r>
      <t>III.</t>
    </r>
    <r>
      <rPr>
        <b/>
        <sz val="7"/>
        <color indexed="8"/>
        <rFont val="Verdana"/>
        <family val="2"/>
        <charset val="238"/>
      </rPr>
      <t xml:space="preserve">     </t>
    </r>
    <r>
      <rPr>
        <b/>
        <sz val="12"/>
        <color indexed="8"/>
        <rFont val="Verdana"/>
        <family val="2"/>
        <charset val="238"/>
      </rPr>
      <t>ÜZLETI KONCEPCIÓ MINŐSÍTÉSE</t>
    </r>
  </si>
  <si>
    <t>III. 1 szempont:</t>
  </si>
  <si>
    <t>Elutasítandó</t>
  </si>
  <si>
    <t>Igen</t>
  </si>
  <si>
    <t>III. 2 szempont:</t>
  </si>
  <si>
    <t>Egyetlen termék, nincs "több lábon állás"</t>
  </si>
  <si>
    <t>Alacsony diverzifikáció</t>
  </si>
  <si>
    <t>Diverzifikált termék paletta, vagy legalább két vállalkozási profil</t>
  </si>
  <si>
    <t>III.4 szempont</t>
  </si>
  <si>
    <t xml:space="preserve">A vállalkozás rövid és hosszú távú üzleti céljai nem reálisak és nem kidolgozottak </t>
  </si>
  <si>
    <t>IV. 1. szempont</t>
  </si>
  <si>
    <t>IV. 2. szempont</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</si>
  <si>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</si>
  <si>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</si>
  <si>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</si>
  <si>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</si>
  <si>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Egyáltalán nem átgondolt</t>
  </si>
  <si>
    <t>Részben átgondolt, de kevés konkrétumot tartalmaz, megállapodások nem születtek szállítókkal</t>
  </si>
  <si>
    <t>Teljes mértékben átgondolt, megállapodásokat is kötött szállítókkal</t>
  </si>
  <si>
    <r>
      <t>Pontozás:</t>
    </r>
    <r>
      <rPr>
        <b/>
        <sz val="12"/>
        <color indexed="8"/>
        <rFont val="Verdana"/>
        <family val="2"/>
        <charset val="238"/>
      </rPr>
      <t xml:space="preserve"> </t>
    </r>
  </si>
  <si>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</si>
  <si>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</si>
  <si>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</si>
  <si>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</si>
  <si>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</si>
  <si>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</si>
  <si>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</si>
  <si>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</si>
  <si>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Abszolút kritérium: nem megfelelő tervezés esetén elutasításra kerül az üzleti terv!</t>
  </si>
  <si>
    <t>Általánosságban igen</t>
  </si>
  <si>
    <t>Negatív CF esetén                                KO</t>
  </si>
  <si>
    <r>
      <t>II.</t>
    </r>
    <r>
      <rPr>
        <b/>
        <sz val="7"/>
        <color indexed="8"/>
        <rFont val="Verdana"/>
        <family val="2"/>
        <charset val="238"/>
      </rPr>
      <t xml:space="preserve">        </t>
    </r>
    <r>
      <rPr>
        <b/>
        <sz val="12"/>
        <color indexed="8"/>
        <rFont val="Verdana"/>
        <family val="2"/>
        <charset val="238"/>
      </rPr>
      <t xml:space="preserve"> ALAPFELTÉTELEK MINŐSÍTÉSE</t>
    </r>
  </si>
  <si>
    <t>A működtetéséhez szükséges tapasztalatokkal nem rendelkezik</t>
  </si>
  <si>
    <t>A működtetéséhez szükséges tapasztalatokkal csak részben rendelkezik</t>
  </si>
  <si>
    <t>A működtetéséhez szükséges tapasztalatokkal teljes körűen rendelkezik</t>
  </si>
  <si>
    <t>Az üzleti célcsoport nem megfelelően definiált, a vevőigények bemutatása nem megfelelő, nem megalapozott</t>
  </si>
  <si>
    <t>A üzleti célcsoportot definiálta, de a potenciális ügyfelek jellemzőinek, a vevőigényeknek a bemutatása csak részben megfelelő</t>
  </si>
  <si>
    <t>Kérjük, jelölje meg, hogy a vállalkozást kizárólag egy vagy több tulajdonos alapítja-e!</t>
  </si>
  <si>
    <t>Kérjük, mutassa be a vállalkozása tulajdonosi szerkezetét.</t>
  </si>
  <si>
    <t>Nem mérte fel elég jól versenytársait, nincs tisztában versenyhelyzetével, versenyképtelen a kínálata</t>
  </si>
  <si>
    <t>Kis mértékben mérte fel versenytársait, átlagos versenypozícióval bír</t>
  </si>
  <si>
    <t>Jól felmérte versenytársait, tisztában van a versenyhelyzetével, jelentős versenyelőnnyel rendelkezik</t>
  </si>
  <si>
    <t>III. 3 szempont:</t>
  </si>
  <si>
    <t>6 szempont</t>
  </si>
  <si>
    <r>
      <t>II.</t>
    </r>
    <r>
      <rPr>
        <b/>
        <sz val="12"/>
        <color indexed="8"/>
        <rFont val="Verdana"/>
        <family val="2"/>
        <charset val="238"/>
      </rPr>
      <t> ALAPFELTÉTELEK MINŐSÍTÉSE</t>
    </r>
  </si>
  <si>
    <t>VI.3 szempont</t>
  </si>
  <si>
    <t>VI.5 szempont</t>
  </si>
  <si>
    <t>VI.6 szempont</t>
  </si>
  <si>
    <r>
      <t xml:space="preserve">Az üzleti tervet javasolt az alábbi lépések szerint elkészíteni! </t>
    </r>
    <r>
      <rPr>
        <b/>
        <i/>
        <sz val="16"/>
        <color rgb="FFFF0000"/>
        <rFont val="Arial"/>
        <family val="2"/>
        <charset val="238"/>
      </rPr>
      <t>Az ikonokra kattintva automatikusan átléphet adott munkalapra.</t>
    </r>
  </si>
  <si>
    <r>
      <t xml:space="preserve">c) Vállalkozás célja és jövőképe
</t>
    </r>
    <r>
      <rPr>
        <sz val="14"/>
        <color theme="1"/>
        <rFont val="Arial"/>
        <family val="2"/>
        <charset val="238"/>
      </rPr>
      <t>Kérjük, mutassa be az egy éves működés eredményeként elérendő rövidtávú, valamint a 3-5 éves hosszabb távú céljait.</t>
    </r>
  </si>
  <si>
    <r>
      <t xml:space="preserve">a) Személyes célok, motiváció
</t>
    </r>
    <r>
      <rPr>
        <sz val="14"/>
        <color theme="1"/>
        <rFont val="Arial"/>
        <family val="2"/>
        <charset val="238"/>
      </rPr>
      <t>Kérjük, röviden fejtse ki, mik a személyes céljai, a fő motivációja, milyen tevékenységekre kíván vállalkozni és miért.</t>
    </r>
  </si>
  <si>
    <r>
      <t xml:space="preserve">b) Konkurensek (versenytársak)
</t>
    </r>
    <r>
      <rPr>
        <sz val="14"/>
        <color theme="1"/>
        <rFont val="Arial"/>
        <family val="2"/>
        <charset val="238"/>
      </rPr>
      <t xml:space="preserve">
Kérjük, röviden mutassa be, vannak-e közvetlen konkurensei, ha igen, milyen előnyei lesznek ezekkel szemben? Milyen együttműködési lehetőségeket lát a versenytársaival?</t>
    </r>
  </si>
  <si>
    <r>
      <t xml:space="preserve">b) Állandó költségek
</t>
    </r>
    <r>
      <rPr>
        <sz val="14"/>
        <color theme="1"/>
        <rFont val="Arial"/>
        <family val="2"/>
        <charset val="238"/>
      </rPr>
      <t xml:space="preserve">
Kérjük, mutassa be éves szinten az állandó, fix költségeit (pl. rezsiköltség, bérleti díj).</t>
    </r>
  </si>
  <si>
    <t>A támogatott adatai</t>
  </si>
  <si>
    <t>Támogatott neve</t>
  </si>
  <si>
    <t>A támogatott személyes céljai és jellemzői</t>
  </si>
  <si>
    <t>Adóazonosító jele / külföldi magánszemély esetén útlevélszám</t>
  </si>
  <si>
    <t>Banki költségek</t>
  </si>
  <si>
    <r>
      <rPr>
        <b/>
        <sz val="16"/>
        <color theme="1"/>
        <rFont val="Arial"/>
        <family val="2"/>
        <charset val="238"/>
      </rPr>
      <t>Támogatás összege (max. 500 karakter)</t>
    </r>
    <r>
      <rPr>
        <sz val="14"/>
        <color theme="1"/>
        <rFont val="Arial"/>
        <family val="2"/>
        <charset val="238"/>
      </rPr>
      <t xml:space="preserve">
Itt mutassa be a pályázati támogatás igényelt összegét. 
</t>
    </r>
    <r>
      <rPr>
        <sz val="14"/>
        <color rgb="FFFF0000"/>
        <rFont val="Arial"/>
        <family val="2"/>
        <charset val="238"/>
      </rPr>
      <t>FIGYELEM! A támogatott vállalkozás által igényelhető támogatás legfeljebb 4 573 800 Ft lehet (12 hónapos projektmegvalósítási időszakra)</t>
    </r>
    <r>
      <rPr>
        <sz val="14"/>
        <color theme="1"/>
        <rFont val="Arial"/>
        <family val="2"/>
        <charset val="238"/>
      </rPr>
      <t xml:space="preserve">. </t>
    </r>
  </si>
  <si>
    <t>Tanúsításra benyújtásra kerülő ÜT készítőjének neve:</t>
  </si>
  <si>
    <t>Tanúsításra benyújtásra kerülő ÜT készítőjének születési dátuma:</t>
  </si>
  <si>
    <t>Tanúsításra benyújtásra kerülő ÜT készítőjének édesanyja neve:</t>
  </si>
  <si>
    <t>Tanúsításra benyújtásra kerülő ÜT készítőjének adóazonosító jele:</t>
  </si>
  <si>
    <t>Üzleti Tervben szereplő munkavállalói létszám:</t>
  </si>
  <si>
    <t>Adatkezelési hozzájáruló nyilatkozat
GINOP-5.1.9-17</t>
  </si>
  <si>
    <t xml:space="preserve">GINOP-5.1.9. országos verziószám: </t>
  </si>
  <si>
    <t>Jelentkezői verziószám:</t>
  </si>
  <si>
    <t>Tanúsításra benyújtásra kerülő ÜT készítőjének születési helye:</t>
  </si>
  <si>
    <t>Álláskeresők és fiatalok vállalkozóvá válásának ösztönzése - képzés és mentorálás</t>
  </si>
  <si>
    <r>
      <t xml:space="preserve">Szakirányú végzettség, tapasztalat
</t>
    </r>
    <r>
      <rPr>
        <sz val="16"/>
        <rFont val="Arial"/>
        <family val="2"/>
        <charset val="238"/>
      </rPr>
      <t>Kérjük, mutassa be, szükség van-e valamilyen szakirányú végzettségre, munkahelyi tapasztalatra a vállalkozás elindításához, működtetéséhez; és ha igen, milyen módon kívánja ezt biztosítani?</t>
    </r>
  </si>
  <si>
    <t>alkalmazott 1</t>
  </si>
  <si>
    <t>alkalmazott 2</t>
  </si>
  <si>
    <t>alkalmazott 3</t>
  </si>
  <si>
    <t>alkalmazott 4</t>
  </si>
  <si>
    <t>alkalmazott 5</t>
  </si>
  <si>
    <r>
      <t>Beszerzési ár (</t>
    </r>
    <r>
      <rPr>
        <b/>
        <sz val="14"/>
        <color rgb="FFFF0000"/>
        <rFont val="Arial"/>
        <family val="2"/>
        <charset val="238"/>
      </rPr>
      <t>Ft</t>
    </r>
    <r>
      <rPr>
        <b/>
        <sz val="14"/>
        <color theme="1"/>
        <rFont val="Arial"/>
        <family val="2"/>
        <charset val="238"/>
      </rPr>
      <t>) / bérlési költség
(</t>
    </r>
    <r>
      <rPr>
        <b/>
        <sz val="14"/>
        <color rgb="FFFF0000"/>
        <rFont val="Arial"/>
        <family val="2"/>
        <charset val="238"/>
      </rPr>
      <t>Ft/hó</t>
    </r>
    <r>
      <rPr>
        <b/>
        <sz val="14"/>
        <color theme="1"/>
        <rFont val="Arial"/>
        <family val="2"/>
        <charset val="238"/>
      </rPr>
      <t>)</t>
    </r>
  </si>
  <si>
    <r>
      <t xml:space="preserve">Tervezett beruházások
</t>
    </r>
    <r>
      <rPr>
        <sz val="14"/>
        <color theme="1"/>
        <rFont val="Arial"/>
        <family val="2"/>
        <charset val="238"/>
      </rPr>
      <t>Kérjük, töltse ki az alábbi táblázatot a beszerezni kívánt eszközök adataival (</t>
    </r>
    <r>
      <rPr>
        <b/>
        <sz val="14"/>
        <color rgb="FFFF0000"/>
        <rFont val="Arial"/>
        <family val="2"/>
        <charset val="238"/>
      </rPr>
      <t>Ft-ban</t>
    </r>
    <r>
      <rPr>
        <sz val="14"/>
        <color theme="1"/>
        <rFont val="Arial"/>
        <family val="2"/>
        <charset val="238"/>
      </rPr>
      <t>)!</t>
    </r>
  </si>
  <si>
    <r>
      <rPr>
        <b/>
        <sz val="14"/>
        <color theme="1"/>
        <rFont val="Arial"/>
        <family val="2"/>
        <charset val="238"/>
      </rPr>
      <t>Tervezett működési költségek az elkövetkező 1 évben, havi bontásban</t>
    </r>
    <r>
      <rPr>
        <sz val="14"/>
        <color theme="1"/>
        <rFont val="Arial"/>
        <family val="2"/>
        <charset val="238"/>
      </rPr>
      <t xml:space="preserve">
Kérjük, töltse ki az alábbi táblázatokat a működési költségek tervezett éves összegével (</t>
    </r>
    <r>
      <rPr>
        <b/>
        <sz val="14"/>
        <color rgb="FFFF0000"/>
        <rFont val="Arial"/>
        <family val="2"/>
        <charset val="238"/>
      </rPr>
      <t>Ft-ban</t>
    </r>
    <r>
      <rPr>
        <sz val="14"/>
        <color theme="1"/>
        <rFont val="Arial"/>
        <family val="2"/>
        <charset val="238"/>
      </rPr>
      <t>)!</t>
    </r>
  </si>
  <si>
    <r>
      <t>Tervezett díjazás összege - bruttó bér
(</t>
    </r>
    <r>
      <rPr>
        <b/>
        <sz val="14"/>
        <color rgb="FFFF0000"/>
        <rFont val="Arial"/>
        <family val="2"/>
        <charset val="238"/>
      </rPr>
      <t>Ft</t>
    </r>
    <r>
      <rPr>
        <b/>
        <sz val="14"/>
        <color theme="1"/>
        <rFont val="Arial"/>
        <family val="2"/>
        <charset val="238"/>
      </rPr>
      <t xml:space="preserve"> / fő / hó)</t>
    </r>
  </si>
  <si>
    <r>
      <t>Éves bruttó bérköltség
(</t>
    </r>
    <r>
      <rPr>
        <b/>
        <sz val="14"/>
        <color rgb="FFFF0000"/>
        <rFont val="Arial"/>
        <family val="2"/>
        <charset val="238"/>
      </rPr>
      <t>Ft</t>
    </r>
    <r>
      <rPr>
        <b/>
        <sz val="14"/>
        <color theme="1"/>
        <rFont val="Arial"/>
        <family val="2"/>
        <charset val="238"/>
      </rPr>
      <t xml:space="preserve"> / év)</t>
    </r>
  </si>
  <si>
    <r>
      <t>Munkaadót terhelő járulékok
(</t>
    </r>
    <r>
      <rPr>
        <b/>
        <sz val="14"/>
        <color rgb="FFFF0000"/>
        <rFont val="Arial"/>
        <family val="2"/>
        <charset val="238"/>
      </rPr>
      <t>Ft</t>
    </r>
    <r>
      <rPr>
        <b/>
        <sz val="14"/>
        <color theme="1"/>
        <rFont val="Arial"/>
        <family val="2"/>
        <charset val="238"/>
      </rPr>
      <t xml:space="preserve"> / év)</t>
    </r>
  </si>
  <si>
    <r>
      <t>Teljes bérköltség
(</t>
    </r>
    <r>
      <rPr>
        <b/>
        <sz val="14"/>
        <color rgb="FFFF0000"/>
        <rFont val="Arial"/>
        <family val="2"/>
        <charset val="238"/>
      </rPr>
      <t>Ft</t>
    </r>
    <r>
      <rPr>
        <b/>
        <sz val="14"/>
        <color theme="1"/>
        <rFont val="Arial"/>
        <family val="2"/>
        <charset val="238"/>
      </rPr>
      <t xml:space="preserve"> / év)</t>
    </r>
  </si>
  <si>
    <r>
      <t>Kalkulált költség
(</t>
    </r>
    <r>
      <rPr>
        <b/>
        <sz val="14"/>
        <color rgb="FFFF0000"/>
        <rFont val="Arial"/>
        <family val="2"/>
        <charset val="238"/>
      </rPr>
      <t>Ft</t>
    </r>
    <r>
      <rPr>
        <b/>
        <sz val="14"/>
        <color theme="1"/>
        <rFont val="Arial"/>
        <family val="2"/>
        <charset val="238"/>
      </rPr>
      <t xml:space="preserve"> / év)</t>
    </r>
  </si>
  <si>
    <r>
      <t xml:space="preserve">Cash-flow terv 3-4. év
</t>
    </r>
    <r>
      <rPr>
        <sz val="16"/>
        <color theme="1"/>
        <rFont val="Arial"/>
        <family val="2"/>
        <charset val="238"/>
      </rPr>
      <t>Kérjük, töltse ki az alábbi cash-flow táblázatot, éves bontásban (</t>
    </r>
    <r>
      <rPr>
        <sz val="16"/>
        <color rgb="FFFF0000"/>
        <rFont val="Arial"/>
        <family val="2"/>
        <charset val="238"/>
      </rPr>
      <t>Ft-ban</t>
    </r>
    <r>
      <rPr>
        <sz val="16"/>
        <color theme="1"/>
        <rFont val="Arial"/>
        <family val="2"/>
        <charset val="238"/>
      </rPr>
      <t>)</t>
    </r>
  </si>
  <si>
    <t>Ráfordítási terv</t>
  </si>
  <si>
    <t>a) Személyi jellegű ráfordítások</t>
  </si>
  <si>
    <t>b) Állandó költségek</t>
  </si>
  <si>
    <t>c) Változó (fajlagos) költségek</t>
  </si>
  <si>
    <t>Cash flow 1. év</t>
  </si>
  <si>
    <r>
      <t>IV.</t>
    </r>
    <r>
      <rPr>
        <b/>
        <sz val="11"/>
        <color indexed="8"/>
        <rFont val="Verdana"/>
        <family val="2"/>
        <charset val="238"/>
      </rPr>
      <t> MŰKÖDÉS JELLEMZŐINEK MINŐSÍTÉSE</t>
    </r>
  </si>
  <si>
    <r>
      <t>V.</t>
    </r>
    <r>
      <rPr>
        <b/>
        <sz val="11"/>
        <color indexed="8"/>
        <rFont val="Verdana"/>
        <family val="2"/>
        <charset val="238"/>
      </rPr>
      <t> PÉNZÜGYI TERVEZÉS MINŐSÍTÉSE</t>
    </r>
  </si>
  <si>
    <t>min 60% -  
30 pont</t>
  </si>
  <si>
    <t>min 60% - 
30 pont</t>
  </si>
  <si>
    <t>Minimum ponthatár, melynek elérésétől az ÜT jóváhagyásra javasolt:</t>
  </si>
  <si>
    <t>Minimálisan elérendő elégséges pontszám (60%)</t>
  </si>
  <si>
    <t xml:space="preserve">JOGOSULTÁGI FELTÉTLEK: AMENNYIBEN AZ ALÁBBI SZEMPONTOK KÖZÜL BÁRMELYIK </t>
  </si>
  <si>
    <t>ESETÉBEN "KO"MINŐSÍTÉS KAP, NEM KÜLDHETŐ SZAKMAI ÉRTÉKELÉSRE</t>
  </si>
  <si>
    <r>
      <t xml:space="preserve">A vállalkozás tervezett székhelye a megfelelő régióban van-e? </t>
    </r>
    <r>
      <rPr>
        <b/>
        <sz val="12"/>
        <color rgb="FFFF0000"/>
        <rFont val="Verdana"/>
        <family val="2"/>
        <charset val="238"/>
      </rPr>
      <t>(Vállalkozás bemutatása munkalap)</t>
    </r>
  </si>
  <si>
    <t>Értékelés</t>
  </si>
  <si>
    <t>Nem                                                     KO</t>
  </si>
  <si>
    <t>Automatikus értékelés</t>
  </si>
  <si>
    <t>Értékelhető</t>
  </si>
  <si>
    <t>OK</t>
  </si>
  <si>
    <r>
      <rPr>
        <b/>
        <sz val="12"/>
        <rFont val="Verdana"/>
        <family val="2"/>
        <charset val="238"/>
      </rPr>
      <t>A vállalkozás tervezett jogi típusa (GFO) és adózási formája megfelel-e a GINOP felhívás előírásainak?</t>
    </r>
    <r>
      <rPr>
        <b/>
        <sz val="12"/>
        <color rgb="FFFF0000"/>
        <rFont val="Verdana"/>
        <family val="2"/>
        <charset val="238"/>
      </rPr>
      <t xml:space="preserve">  (Vállalkozás bemutatása munkalap)</t>
    </r>
  </si>
  <si>
    <r>
      <t xml:space="preserve">A vállalkozás és a tervezett főtevékenysége támogatható-e a GINOP felhívás alapján? </t>
    </r>
    <r>
      <rPr>
        <b/>
        <sz val="12"/>
        <color rgb="FFFF0000"/>
        <rFont val="Verdana"/>
        <family val="2"/>
        <charset val="238"/>
      </rPr>
      <t>(Vállalkozás bemutatása munkalap)</t>
    </r>
  </si>
  <si>
    <r>
      <t>A támogatott tulajdonos rendelkezik-e a megfelelő</t>
    </r>
    <r>
      <rPr>
        <b/>
        <sz val="12"/>
        <color rgb="FFFF0000"/>
        <rFont val="Verdana"/>
        <family val="2"/>
        <charset val="238"/>
      </rPr>
      <t xml:space="preserve"> (legalább 75%-os) </t>
    </r>
    <r>
      <rPr>
        <b/>
        <sz val="12"/>
        <color theme="1"/>
        <rFont val="Verdana"/>
        <family val="2"/>
        <charset val="238"/>
      </rPr>
      <t xml:space="preserve">tulajdoni hányaddal? </t>
    </r>
    <r>
      <rPr>
        <b/>
        <sz val="12"/>
        <color rgb="FFFF0000"/>
        <rFont val="Verdana"/>
        <family val="2"/>
        <charset val="238"/>
      </rPr>
      <t>(Vállalkozás bemutatása munkalap)</t>
    </r>
  </si>
  <si>
    <r>
      <t xml:space="preserve">Vállalkozás tervezett éves jövedelmezőségi mutatója 
(=Tervezett éves üzemi tevékenység eredménye / Tervezett éves értékesítés nettó árbevétele) </t>
    </r>
    <r>
      <rPr>
        <b/>
        <sz val="12"/>
        <color rgb="FFFF0000"/>
        <rFont val="Verdana"/>
        <family val="2"/>
        <charset val="238"/>
      </rPr>
      <t>(Eredményterv munkalap)</t>
    </r>
  </si>
  <si>
    <t xml:space="preserve">0%&gt;                                                  </t>
  </si>
  <si>
    <t>0%≤</t>
  </si>
  <si>
    <r>
      <t xml:space="preserve">Cash-flow terve reális és megvalósítható, folyamatosan stabil pozitív cash-flowt tartalmaz </t>
    </r>
    <r>
      <rPr>
        <b/>
        <sz val="12"/>
        <color rgb="FFFF0000"/>
        <rFont val="Verdana"/>
        <family val="2"/>
        <charset val="238"/>
      </rPr>
      <t>(Cash-flow munkalapok)</t>
    </r>
  </si>
  <si>
    <t>Megfelelő likviditás</t>
  </si>
  <si>
    <t>Értékelheő</t>
  </si>
  <si>
    <t>ALAPJÁN KERÜL SOR A SZAKMAI ÉRTÉKELÉSRE</t>
  </si>
  <si>
    <t>ÉRTÉKELÉSI SZEMPONTOK ÉRTELMEZÉSE:</t>
  </si>
  <si>
    <t>1 szempont</t>
  </si>
  <si>
    <t>Reális, átgondolt, célokat határoz meg? 
A tervezett tevékenységek összhangban vannak a célokkal / hozzájárulnak azok eléréshez?</t>
  </si>
  <si>
    <t>A tervezett termékek / szolgáltatások leírása megfelelően strukturált, illeszkedik a vállalkozás profiljához?</t>
  </si>
  <si>
    <t xml:space="preserve">A bevételek / költségek bemutatása, ütemezése megfelelő? Illeszkedik a vállalkozás profiljához, életciklusához? </t>
  </si>
  <si>
    <t>Megfeleleő</t>
  </si>
  <si>
    <t>A vállalkozó profilja, szakmai háttere / tapasztalata összhangban van a tervezett tevékenységekkel?</t>
  </si>
  <si>
    <r>
      <t>A szükséges engedélyek kérdéskörének megítélése</t>
    </r>
    <r>
      <rPr>
        <b/>
        <sz val="12"/>
        <color rgb="FFFF0000"/>
        <rFont val="Verdana"/>
        <family val="2"/>
        <charset val="238"/>
      </rPr>
      <t xml:space="preserve"> (Alapfeltételek munkalap)</t>
    </r>
  </si>
  <si>
    <t>A vállalkozás tevékenységi köréhez releváns engedélyek / eljárások bemutatásra kerültek az illetékes szakhatóságokra, beszerzési eljárásra, ütemezésére való hivatkozással?
A vállalkozás tervezett működési környezetéhez (társasház, irodaház, inkubátor vendéglátó egység stb.) kapcsolódó engedélyekre kitért?
Ha nem engedélyköteles a tevékenység, akkor hivatkozott releváns jogszabályra, szakhatósági állásfoglalásra stb.?</t>
  </si>
  <si>
    <t>5 szempont</t>
  </si>
  <si>
    <t>III. 1. szempont</t>
  </si>
  <si>
    <r>
      <t xml:space="preserve">A vállalkozás sikeréhez vezető személyes erősségek megítélése. </t>
    </r>
    <r>
      <rPr>
        <b/>
        <sz val="12"/>
        <color rgb="FFFF0000"/>
        <rFont val="Verdana"/>
        <family val="2"/>
        <charset val="238"/>
      </rPr>
      <t>(Vállalkozó bemutatása munkalap)</t>
    </r>
  </si>
  <si>
    <t>Milyen részletezettséggel mutatta be a személyes kompetenciáit?
Ezek milyen mértékben mutatnak relevanciát, összhangot a vállalkozás profiljával?
FONTOS! A fiatal vállalkozóknál mérlegeljük, hogy az életkorukhoz mérten várható el a megfelelő kompetencia.</t>
  </si>
  <si>
    <t>III. 2. szempont</t>
  </si>
  <si>
    <r>
      <t xml:space="preserve">A vállalkozás sikeréhez vezető </t>
    </r>
    <r>
      <rPr>
        <b/>
        <sz val="12"/>
        <color rgb="FFFF0000"/>
        <rFont val="Verdana"/>
        <family val="2"/>
        <charset val="238"/>
      </rPr>
      <t>tapasztalatok megítélése. (Vállalkozó bemutatása munkalap)</t>
    </r>
  </si>
  <si>
    <t>Milyen részletezettséggel írta le a szakmai tapasztalatokat?
Ezek milyen mértékben mutatnak relevanciát, összhangot a vállalkozás profiljával?
FONTOS! A fiatal vállalkozóknál mérlegeljük, hogy az életkorukhoz mérten várható el a megfelelő szakmai tapasztalat.</t>
  </si>
  <si>
    <t>III. 3. szempont</t>
  </si>
  <si>
    <r>
      <t xml:space="preserve">A profil megítélése. </t>
    </r>
    <r>
      <rPr>
        <b/>
        <sz val="12"/>
        <color rgb="FFFF0000"/>
        <rFont val="Verdana"/>
        <family val="2"/>
        <charset val="238"/>
      </rPr>
      <t>(Vállalkozás bemutatása munkalap)</t>
    </r>
  </si>
  <si>
    <t>Mennyire egyértelmű, részletes és átgondolt az üzleti profil? 
Milyen mértékben differenciálta a termékeket / szolgáltatásokat?
Milyen mértékben illeszkedik a vállalkozás profilja a célokhoz, személyes referenciákhoz?</t>
  </si>
  <si>
    <t>III. 4. szempont</t>
  </si>
  <si>
    <r>
      <t xml:space="preserve">Termék és szolgáltatás megítélése </t>
    </r>
    <r>
      <rPr>
        <b/>
        <sz val="12"/>
        <color rgb="FFFF0000"/>
        <rFont val="Verdana"/>
        <family val="2"/>
        <charset val="238"/>
      </rPr>
      <t>(Vállalkozás bemutatása munkalap)</t>
    </r>
  </si>
  <si>
    <t>Milyen részletezettségű, milyen mértékben definiálta a vállalkozás termékeit, szolgáltatásait? Mennyire illeszkedik a vállalkozás / projekt egyéb paramétereihez
- árazás, 
- vállalkozás életciklusa,
- vállalkozás erőforrásai, humánkapacitása, eszköz-ellátottsága
- piaci pozíció?</t>
  </si>
  <si>
    <t>III. 5. szempont:</t>
  </si>
  <si>
    <r>
      <t xml:space="preserve">Üzleti célok és jövőkép megítélése. </t>
    </r>
    <r>
      <rPr>
        <b/>
        <sz val="12"/>
        <color rgb="FFFF0000"/>
        <rFont val="Verdana"/>
        <family val="2"/>
        <charset val="238"/>
      </rPr>
      <t>(Vállalkozás bemutatása munkalap)</t>
    </r>
  </si>
  <si>
    <t xml:space="preserve">Milyen mértékben strukturálta a célokat? (átfogó - közvetlen célok)?
Milyen mértékben illeszkednek a célok a vállalkozó motivációjához, személyes hátteréhez (képzettség, szakmai tapasztalat)?
Milyen mértékben járulnak hozzá a tervezett tevékenységek, üzleti terv, ütemterv, profil a célok eléréséhez? </t>
  </si>
  <si>
    <r>
      <t>IV.</t>
    </r>
    <r>
      <rPr>
        <b/>
        <sz val="7"/>
        <color indexed="8"/>
        <rFont val="Verdana"/>
        <family val="2"/>
        <charset val="238"/>
      </rPr>
      <t xml:space="preserve">          </t>
    </r>
    <r>
      <rPr>
        <b/>
        <sz val="12"/>
        <color indexed="8"/>
        <rFont val="Verdana"/>
        <family val="2"/>
        <charset val="238"/>
      </rPr>
      <t xml:space="preserve"> MŰKÖDÉS JELLEMZŐINEK MINŐSÍTÉSE</t>
    </r>
  </si>
  <si>
    <t>7  szempont</t>
  </si>
  <si>
    <t>A termelés/szolgáltatás működési folyamata logikus, reális, kellően részletezett és átgondolt. (Működés jellemzői munkalap)</t>
  </si>
  <si>
    <r>
      <t xml:space="preserve">Az alapanyagok/áruk/szolgáltatások beszerzési tervének minősítése. </t>
    </r>
    <r>
      <rPr>
        <b/>
        <sz val="12"/>
        <color rgb="FFFF0000"/>
        <rFont val="Verdana"/>
        <family val="2"/>
        <charset val="238"/>
      </rPr>
      <t>(Működés jellemzői munkalap)</t>
    </r>
  </si>
  <si>
    <t>Milyen részletezettségű a beszerzési / alvállalkozói/beszállítói struktúra?
Mennyire logikus, milyen mértékében illeszkedik a vállalkozás profiljához?
Milyen mértékben támaszkodik külső kapacitásokra / belső erőforrásokra?</t>
  </si>
  <si>
    <t xml:space="preserve">Mennyire ismeri / milyen mértékben tárta fel a célközönséget, piaci igényeket? 
Hivatkozik-e primer adatokra, elemzésre, kutatásokra?
Készült-e esetleg saját igényfelmérés / piackutatás?
</t>
  </si>
  <si>
    <t>Az üzleti célcsoport jól definiált, a potenciális ügyfelek jellemzői, igényei jól azonosítottak</t>
  </si>
  <si>
    <t>IV. 4. szempont</t>
  </si>
  <si>
    <r>
      <t xml:space="preserve">Versenyhelyzet felmérése </t>
    </r>
    <r>
      <rPr>
        <b/>
        <sz val="12"/>
        <color rgb="FFFF0000"/>
        <rFont val="Verdana"/>
        <family val="2"/>
        <charset val="238"/>
      </rPr>
      <t>(Működés jellemzői munkalap)</t>
    </r>
  </si>
  <si>
    <t>Milyen eszközöket vett igénybe a versenytársak felmérésére? 
Mennyire reális a saját piaci pozíciójának megítélése?
Milyen versenyelőnyökkel kalkulál, ami biztosítja a hosszú távú fennmaradást?(ár-érték, megkülönböztető jellemzők, hozzáadott érték stb.)
Számol-e a versenytársakkal lehetséges együttműködésre a közös piaci pozíció és alkupozíció megerősítése érdekében? (pl. közös értékesítési csatornák, gépbeszerzés stb.)</t>
  </si>
  <si>
    <t xml:space="preserve">IV. 5. szempont </t>
  </si>
  <si>
    <r>
      <t xml:space="preserve">A vállalkozás árpolitikája megalapozott és reális? </t>
    </r>
    <r>
      <rPr>
        <b/>
        <sz val="12"/>
        <color rgb="FFFF0000"/>
        <rFont val="Verdana"/>
        <family val="2"/>
        <charset val="238"/>
      </rPr>
      <t>(Működés jellemzői munkalap)</t>
    </r>
  </si>
  <si>
    <t>Milyen eszközöket vett igénybe a piaci árszínvonal felmérésére? 
Mennyire reális a saját piaci pozíciójának megítélése az árazás szempontjából?
Milyen versenyelőnyökkel kalkulál, ami biztosítja a hosszú távú fennmaradást?(ár-érték, megkülönböztető jellemzők, hozzáadott érték stb.)</t>
  </si>
  <si>
    <t xml:space="preserve">IV. 6. szempont </t>
  </si>
  <si>
    <r>
      <t xml:space="preserve">A vállalkozás értékesítési terve megvalósítható és reális? </t>
    </r>
    <r>
      <rPr>
        <b/>
        <sz val="12"/>
        <color rgb="FFFF0000"/>
        <rFont val="Verdana"/>
        <family val="2"/>
        <charset val="238"/>
      </rPr>
      <t>(Működés jellemzői munkalap)</t>
    </r>
  </si>
  <si>
    <t>Milyen részletezettséggel mutatta be az értékesítési csatornákat? Marketing mix mennyire reális / illeszkedik a paci helyzethez / elemzéshez / vállalkozás profiljához / célcsoport jellemzőihez?</t>
  </si>
  <si>
    <t>IV. 7. szempont</t>
  </si>
  <si>
    <r>
      <t xml:space="preserve">A vállalkozás profiljához illeszkedő, megfelelő kommunikációs eszközöket választott és költségeit életszerűen ütemezte. </t>
    </r>
    <r>
      <rPr>
        <b/>
        <sz val="12"/>
        <color rgb="FFFF0000"/>
        <rFont val="Verdana"/>
        <family val="2"/>
        <charset val="238"/>
      </rPr>
      <t>(Működés jellemzői munkalap)</t>
    </r>
  </si>
  <si>
    <t>Milyen részletezettséggel mutatta be az kommunikációs eszközeit?  Marketing mix mennyire reális / illeszkedik az értékesítési tervhez / a paci helyzethez / elemzéshez / vállalkozás profiljához / célcsoport jellemzőihez?</t>
  </si>
  <si>
    <r>
      <t>V.</t>
    </r>
    <r>
      <rPr>
        <b/>
        <sz val="7"/>
        <color indexed="8"/>
        <rFont val="Verdana"/>
        <family val="2"/>
        <charset val="238"/>
      </rPr>
      <t xml:space="preserve">          </t>
    </r>
    <r>
      <rPr>
        <b/>
        <sz val="12"/>
        <color rgb="FFFF0000"/>
        <rFont val="Verdana"/>
        <family val="2"/>
        <charset val="238"/>
      </rPr>
      <t xml:space="preserve">PÉNZÜGYI TERVEZÉS </t>
    </r>
    <r>
      <rPr>
        <b/>
        <sz val="12"/>
        <color indexed="8"/>
        <rFont val="Verdana"/>
        <family val="2"/>
        <charset val="238"/>
      </rPr>
      <t>MINŐSÍTÉSE</t>
    </r>
  </si>
  <si>
    <t>V. 1. szempont</t>
  </si>
  <si>
    <r>
      <t xml:space="preserve">Átgondolta-e a vállalkozás bevételeit? </t>
    </r>
    <r>
      <rPr>
        <b/>
        <sz val="12"/>
        <color rgb="FFFF0000"/>
        <rFont val="Verdana"/>
        <family val="2"/>
        <charset val="238"/>
      </rPr>
      <t>(Bevételi terv munkalap)</t>
    </r>
  </si>
  <si>
    <t>Milyen mértékben illeszkednek a bevételek a vállalkozás (értékesített termékek/szolgáltatások) életciklusához, előállítás ütemezéséhez / szezonalitásához?
Mennyire alkalmazta az óvatosság elvét?
Mennyire logikus, strukturált a bevételi terv az igénybe vett erőforrások, szűk keresztmetszetek, értékesítési csatornák összefüggésében?</t>
  </si>
  <si>
    <t>V. 2. szempont</t>
  </si>
  <si>
    <r>
      <t xml:space="preserve">Átgondolta-e a vállalkozás működési költségeit? </t>
    </r>
    <r>
      <rPr>
        <b/>
        <sz val="12"/>
        <color rgb="FFFF0000"/>
        <rFont val="Verdana"/>
        <family val="2"/>
        <charset val="238"/>
      </rPr>
      <t>(Ráfordítási terv munkalap)</t>
    </r>
  </si>
  <si>
    <t>Milyen mértékben illeszkednek a működési költségek a vállalkozás életciklusához, előállítás ütemezéséhez / szezonalitásához?
Mennyire alkalmazta az óvatosság elvét?
Mennyire logikus, strukturált a működési költségek bemutatása az igénybe vett erőforrások, szűk keresztmetszetek, értékesítési csatornák összefüggésében?
Milyen mértékben strukturálta fix és változó költségekre?</t>
  </si>
  <si>
    <t>V. 3. szempont</t>
  </si>
  <si>
    <t>A Bevételek / kiadások / ütemterv mennyire támasztják alá a várt eredményeket? 
A GINOP támogatás után mennyire reális / fenntartható a vállalkozás pénzügyi szempontból?</t>
  </si>
  <si>
    <t xml:space="preserve">JOGOSULTSÁGI FELTÉTLEK TELJESÜLÉSE ESETÉN AZ ALÁBBI ÉRTÉKELÉSI SZEMPONTOK </t>
  </si>
  <si>
    <r>
      <t xml:space="preserve">Az Összefoglalásban </t>
    </r>
    <r>
      <rPr>
        <b/>
        <sz val="12"/>
        <color rgb="FFFF0000"/>
        <rFont val="Verdana"/>
        <family val="2"/>
        <charset val="238"/>
      </rPr>
      <t>(Vezetői összefoglalóban)</t>
    </r>
    <r>
      <rPr>
        <b/>
        <sz val="12"/>
        <color theme="1"/>
        <rFont val="Verdana"/>
        <family val="2"/>
        <charset val="238"/>
      </rPr>
      <t xml:space="preserve"> logikusan és reálisan mutatta be a létrehozandó vállalkozást?</t>
    </r>
  </si>
  <si>
    <r>
      <rPr>
        <b/>
        <sz val="12"/>
        <rFont val="Verdana"/>
        <family val="2"/>
        <charset val="238"/>
      </rPr>
      <t>Célpiacok (célcsoportok, vevőkör) bemutatása</t>
    </r>
    <r>
      <rPr>
        <b/>
        <sz val="12"/>
        <color rgb="FFFF0000"/>
        <rFont val="Verdana"/>
        <family val="2"/>
        <charset val="238"/>
      </rPr>
      <t xml:space="preserve"> (Működés jellemzői munkalap)</t>
    </r>
  </si>
  <si>
    <r>
      <t xml:space="preserve">A tervezett elszámolható költségek megfelelnek a GINOP felhívás útmutatójának? </t>
    </r>
    <r>
      <rPr>
        <b/>
        <sz val="12"/>
        <color rgb="FFFF0000"/>
        <rFont val="Verdana"/>
        <family val="2"/>
        <charset val="238"/>
      </rPr>
      <t>(Ráfordítási terv, Cash-flow)</t>
    </r>
  </si>
  <si>
    <t>Egyéb bevételek összege (Ft):</t>
  </si>
  <si>
    <t>Egyéb bevételek leírása:</t>
  </si>
  <si>
    <t>Támogatás összege (Ft):</t>
  </si>
  <si>
    <t>Támogatás leírása:</t>
  </si>
  <si>
    <r>
      <t xml:space="preserve">Vállalkozás neve
</t>
    </r>
    <r>
      <rPr>
        <sz val="16"/>
        <color theme="1"/>
        <rFont val="Arial"/>
        <family val="2"/>
        <charset val="238"/>
      </rPr>
      <t>Kérjük, adja meg, mi lesz a neve a vállalkozásának - amennyiben nem egyéni vállalkozást hoz létre, kérjük, ellenőrizze a link használatával, hogy a vállalkozása tervezett neve bejegyezhető-e! ( http://www.e-cegjegyzek.hu/?cegkereses )</t>
    </r>
  </si>
  <si>
    <t>Ráfordítási terv és a CASh-flow "kiadás összesen" értékei meg kell, hogy egyezzenek</t>
  </si>
  <si>
    <t>A CF záró pénzügyi egyenleg értéke nem lehet negatív!</t>
  </si>
  <si>
    <t>Üzleti Tervben szereplő főtevékenység TEÁOR / ÖTV száma:</t>
  </si>
  <si>
    <t>1. Fedlap arculatának igazítása adott konzorciumhoz, régióhoz (logó, projekt cím, stb.)
2. Automatikusan generált adatlap: fő információk átemelése az ÜT megfelelő részeiből
3. Keltezés (helység, dátum) automatikusan generálva - ha megoldható
4. Pályázó által szerkeszthető cellák jelölése (pl. színnel) / nem szerkeszthető, utasításokat tartalmazó cellák levédése
5. Ellenőrzési funkció létrehozása (ÜT kitöltését követő teljes ellenőrzés, hibalista)
6. Hibák jelölése
7. Ellenőrzött, hibamentes üzleti tervből automatikus támogatási kérelem generálás
8. ÜT "vonalkód" (Md5 hash)</t>
  </si>
  <si>
    <r>
      <t xml:space="preserve">Működési költségek, ráfordítások bemutatása
</t>
    </r>
    <r>
      <rPr>
        <sz val="16"/>
        <color theme="1"/>
        <rFont val="Arial"/>
        <family val="2"/>
        <charset val="238"/>
      </rPr>
      <t>Kérjük, sorolja fel, milyen működési költségei, kiadásai lesznek a vállalkozásának. Adja meg a költségek évközbeni alakulásának várható trendjeit, illetve a következő évekre vonatkozó költségnövekedési/költségcsökkenési várakozásait is.</t>
    </r>
  </si>
  <si>
    <t xml:space="preserve">1 Adott ponthoz tartozó útmutatórész megjelenítése / kikapcsolása
2. Pályázó által szerkeszthető cellák jelölése (pl. színnel) / nem szerkeszthető, utasításokat tartalmazó cellák levédése
3. Legördülő menü alkalmazása
4. Cellaméretek hozzáigazítása a karakterlimitekhez (jól látható, olvasható legyen a beírt szöveg)
5. Hibák jelölése - hibák minimalizálását segítő programozási utasítások, képletezések (pl. karakterlimit túllépés, kitöltetlen cella, adóazonosító jelnél megfelelő számformátum felvitelének engedése)
</t>
  </si>
  <si>
    <t>1. Adott ponthoz tartozó útmutatórész megjelenítése / kikapcsolása
2. Pályázó által szerkeszthető cellák jelölése (pl. színnel) / nem szerkeszthető, utasításokat tartalmazó cellák levédése
3. Legördülő menük alkalmazása
4. A vállalkozási forma kiválasztása esetén csak az adott jogi típushoz kapcsolódó adózási formák megjelölhetősége
5. A megadott tulajdonosszám alapján a tulajdonosi szerkezet táblázat sorainak automatikus beállítása (amennyiben lehetséges)
6. Áfa-alanyiság átemelése a bevételi tervezéshez
7. Cellaméretek hozzáigazítása a karakterlimitekhez (jól látható, olvasható legyen a beírt szöveg)
8. Hibák jelölése - hibák minimalizálását segítő programozási utasítások, képletezések (pl. ha nincs egy cella kitöltve; számformátumok)</t>
  </si>
  <si>
    <t>1. Hibák jelölése - hibák minimalizálását segítő programozási utasítások, képletezések (pl. ha nincs egy cella kitöltve; számformátumok)</t>
  </si>
  <si>
    <t>1 Adott ponthoz tartozó útmutatórész megjelenítése / kikapcsolása
2. Pályázó által szerkeszthető cellák jelölése (pl. színnel) / nem szerkeszthető, utasításokat tartalmazó cellák levédése
3. Tevékenységek átemelése az ÜT megfelelő pontjából (tevékenységek)
4. Adózási forma, áfa-alanyiság átemelése a bevételek tervezéséhez
5. Értékek automatikus átvitele az ÜT megfelelő pontjába (cash-flow)
6. Cellaméretek hozzáigazítása a karakterlimitekhez (jól látható, olvasható legyen a beírt szöveg)
7. Hibák jelölése - hibák minimalizálását segítő programozási utasítások, képletezések (pl. ha nincs egy cella kitöltve; számformátumok, belső ellentmondások)</t>
  </si>
  <si>
    <t>1. Adott ponthoz tartozó útmutatórész megjelenítése / kikapcsolása
2. Pályázó által szerkeszthető cellák jelölése (pl. színnel) / nem szerkeszthető, utasításokat tartalmazó cellák levédése
3. Legördülő menük alkalmazása
5. Adózási forma, áfa-alanyiság átemelése a ráfordítások tervezéséhez
6. ÜT releváns adatainak átemelése (pl. bérleti díjak átemelése a beruházási táblázatból a működési költségek közé éves költséggé alakítva; emberi erőforrás tervben bemutatott munkakörök átemelése a személyi jellegű ráfordítások tervezéséhez)
7. Cellaméretek hozzáigazítása a karakterlimitekhez (jól látható, olvasható legyen a beírt szöveg)
8. Hibák jelölése - hibák minimalizálását segítő programozási utasítások, képletezések (pl. ha nincs egy cella kitöltve; számformátumok, belső ellentmondások)</t>
  </si>
  <si>
    <t>1. Adott ponthoz tartozó útmutatórész megjelenítése / kikapcsolása
2. Pályázó által szerkeszthető cellák jelölése (pl. színnel) / nem szerkeszthető, utasításokat tartalmazó cellák levédése
3. ÜT további munkalapjairól a releváns információk átemelése / ellenőrzési funkció (pl. adózási forma szerinti tételek; áfa-kör szerinti beállítások;  ráfordítási tervben szereplő eszközbeszerzések)
4. Ahol nincsenek részletező adatok, üresek a sorok, ott csak az összesen sorok megjelenítése
5. Hibák jelölése - hibák minimalizálását segítő programozási utasítások, képletezések (pl. ha nincs egy cella kitöltve; számformátumok, belső ellentmondások)</t>
  </si>
  <si>
    <t xml:space="preserve">1. Adott ponthoz tartozó útmutatórész megjelenítése / kikapcsolása
2. Pályázó által szerkeszthető cellák jelölése (pl. színnel) / nem szerkeszthető, utasításokat tartalmazó cellák levédése
3. ÜT további munkalapjairól a releváns információk átemelése / ellenőrzési funkció (pl.adózási forma szerinti tételek; áfa-kör szerinti beállítások; cash-flow tervben rögzített adatok)
4. Ha a vállalkozási forma Egyéni Vállalkozó, akkor a TAO adózási sorok ne jelenjenek meg (vagy ne lehessen oda beírni) 
5. Hibák jelölése - hibák minimalizálását segítő programozási utasítások, képletezések (pl. ha nincs egy cella kitöltve; számformátumok, belső ellentmondások)
</t>
  </si>
  <si>
    <t>Édesanyja neve</t>
  </si>
  <si>
    <t>Születési hely</t>
  </si>
  <si>
    <t>Támogatott születési neve (ha releváns)</t>
  </si>
  <si>
    <t>A GINOP-5.1.9-17 projekt keretében elvégzett képzés(ek) helyszíne</t>
  </si>
  <si>
    <t>1 Adott ponthoz tartozó útmutatórész megjelenítése / kikapcsolása
2. Pályázó által szerkeszthető cellák jelölése (pl. színnel) / nem szerkeszthető, utasításokat tartalmazó cellák levédése
3. Cellaméret hozzáigazítása a karakterlimithez (jól látható, olvasható legyen a beírt szöveg)
4. Hibák jelölése (karakterlimit túllépése)
5. Egy kitöltött minta vezetői összefoglaló adható segítségként</t>
  </si>
  <si>
    <t>Vállalkozó bemutatása</t>
  </si>
  <si>
    <t>Születési dátum</t>
  </si>
  <si>
    <t>Születési év</t>
  </si>
  <si>
    <t>Születési hónap</t>
  </si>
  <si>
    <t>január</t>
  </si>
  <si>
    <t>február</t>
  </si>
  <si>
    <t>március</t>
  </si>
  <si>
    <t>április</t>
  </si>
  <si>
    <t>május</t>
  </si>
  <si>
    <t>június</t>
  </si>
  <si>
    <t>július</t>
  </si>
  <si>
    <t>augusztus</t>
  </si>
  <si>
    <t>szeptember</t>
  </si>
  <si>
    <t>október</t>
  </si>
  <si>
    <t>november</t>
  </si>
  <si>
    <t>december</t>
  </si>
  <si>
    <t>Születési nap</t>
  </si>
  <si>
    <t>Irányítószám</t>
  </si>
  <si>
    <t>Település</t>
  </si>
  <si>
    <t>GINOP képzés helyszíne</t>
  </si>
  <si>
    <t>Régió</t>
  </si>
  <si>
    <t>Közép-Dunántúl</t>
  </si>
  <si>
    <t>Nyugat-Dunántúl</t>
  </si>
  <si>
    <t>Dél-Dunántúl</t>
  </si>
  <si>
    <t>Észak-Magyarország</t>
  </si>
  <si>
    <t>Észak-Alföld</t>
  </si>
  <si>
    <t>Dél-Alföld</t>
  </si>
  <si>
    <t>Közterület neve, típusa, házszám, lakásszám</t>
  </si>
  <si>
    <t>Körzetszám</t>
  </si>
  <si>
    <t>Előhívó</t>
  </si>
  <si>
    <t>Év</t>
  </si>
  <si>
    <t>Hónap</t>
  </si>
  <si>
    <t>Nap</t>
  </si>
  <si>
    <t>Vállalkozás bemutatása</t>
  </si>
  <si>
    <t>Alapítás időpontja</t>
  </si>
  <si>
    <t>Székhely</t>
  </si>
  <si>
    <t>Telephely</t>
  </si>
  <si>
    <t>GFO 232 – egyéb önálló vállalkozó</t>
  </si>
  <si>
    <t>GFO 113 – Korlátolt felelősségű társaság</t>
  </si>
  <si>
    <t>GFO 117 – Betéti társaság</t>
  </si>
  <si>
    <t>GFO 228 – egyéni cég</t>
  </si>
  <si>
    <t>GFO 231 – egyéni vállalkozó</t>
  </si>
  <si>
    <t>Vállalkozás jogi formája (GFO)</t>
  </si>
  <si>
    <t>Jogi forma (GFO)</t>
  </si>
  <si>
    <t>Adózási forma</t>
  </si>
  <si>
    <t>kettős könyvvitelt vezető</t>
  </si>
  <si>
    <t>SZJA hatálya alá tartozó</t>
  </si>
  <si>
    <t>Katv. hatálya alá tartozó (KATA)</t>
  </si>
  <si>
    <t>x</t>
  </si>
  <si>
    <t>Vállalkozás főtevékenységének megnevezése és TEÁOR / ÖVTJ besorolása</t>
  </si>
  <si>
    <t>Tevékenységi terület</t>
  </si>
  <si>
    <t>TEÁOT / ÖVTJ</t>
  </si>
  <si>
    <t>0111 Gabonaféle (kivéve: rizs), hüvelyes növény, olajos mag termesztése</t>
  </si>
  <si>
    <t>0112 Rizstermesztés</t>
  </si>
  <si>
    <t>0113 Zöldségféle, dinnye, gyökér-, gumósnövény termesztése</t>
  </si>
  <si>
    <t>0114 Cukornádtermesztés</t>
  </si>
  <si>
    <t>0115 Dohánytermesztés</t>
  </si>
  <si>
    <t>0116 Rostnövénytermesztés</t>
  </si>
  <si>
    <t>0119 Egyéb, nem évelő növény termesztése</t>
  </si>
  <si>
    <t>0121 Szőlőtermesztés</t>
  </si>
  <si>
    <t>0122 Trópusi gyümölcs termesztése</t>
  </si>
  <si>
    <t>0123 Citrusféle termesztése</t>
  </si>
  <si>
    <t>0124 Almatermésű, csonthéjas termesztése</t>
  </si>
  <si>
    <t>0125 Egyéb gyümölcs, héjastermésű termesztése</t>
  </si>
  <si>
    <t>0126 Olajtartalmú gyümölcs termesztése</t>
  </si>
  <si>
    <t>0127 Italgyártási növény termesztése</t>
  </si>
  <si>
    <t>0128 Fűszer-, aroma-, narkotikus, gyógynövény termesztése</t>
  </si>
  <si>
    <t>0129 Egyéb évelő növény termesztése</t>
  </si>
  <si>
    <t>0130 Növényi szaporítóanyag termesztése</t>
  </si>
  <si>
    <t>0141 Tejhasznú szarvasmarha tenyésztése</t>
  </si>
  <si>
    <t>0142 Egyéb szarvasmarha tenyésztése</t>
  </si>
  <si>
    <t>0143 Ló, lóféle tenyésztése</t>
  </si>
  <si>
    <t>0144 Teve, teveféle tenyésztése</t>
  </si>
  <si>
    <t>0145 Juh, kecske tenyésztése</t>
  </si>
  <si>
    <t>0146 Sertéstenyésztés</t>
  </si>
  <si>
    <t>0147 Baromfitenyésztés</t>
  </si>
  <si>
    <t>0149 Egyéb állat tenyésztése</t>
  </si>
  <si>
    <t>0150 Vegyes gazdálkodás</t>
  </si>
  <si>
    <t>0161 Növénytermesztési szolgáltatás</t>
  </si>
  <si>
    <t>0162 Állattenyésztési szolgáltatás</t>
  </si>
  <si>
    <t>0163 Betakarítást követő szolgáltatás</t>
  </si>
  <si>
    <t>0164 Vetési célú magfeldolgozás</t>
  </si>
  <si>
    <t>0170 Vadgazdálkodás, vadgazdálkodási szolgáltatás</t>
  </si>
  <si>
    <t>0210 Erdészeti, egyéb erdőgazdálkodási tevékenység</t>
  </si>
  <si>
    <t>0220 Fakitermelés</t>
  </si>
  <si>
    <t>0230 Vadon termő egyéb erdei termék gyűjtése</t>
  </si>
  <si>
    <t>0240 Erdészeti szolgáltatás</t>
  </si>
  <si>
    <t>0311 Tengeri halászat</t>
  </si>
  <si>
    <t>0312 Édesvízi halászat</t>
  </si>
  <si>
    <t>0321 Tengerihal-gazdálkodás</t>
  </si>
  <si>
    <t>0322 Édesvízihal-gazdálkodás</t>
  </si>
  <si>
    <t>0510 Feketeszén-bányászat</t>
  </si>
  <si>
    <t>0520 Barnaszén-, lignitbányászat</t>
  </si>
  <si>
    <t>0610 Kőolaj-kitermelés</t>
  </si>
  <si>
    <t>0620 Földgázkitermelés</t>
  </si>
  <si>
    <t>0710 Vasércbányászat</t>
  </si>
  <si>
    <t>0721 Urán-, tóriumérc-bányászat</t>
  </si>
  <si>
    <t>0729 Színesfém érc bányászata</t>
  </si>
  <si>
    <t>0811 Kőfejtés, gipsz, kréta bányászata</t>
  </si>
  <si>
    <t>0812 Kavics-, homok-, agyagbányászat</t>
  </si>
  <si>
    <t>0891 Vegyi ásvány bányászata</t>
  </si>
  <si>
    <t xml:space="preserve">0892 Tőzegkitermelés </t>
  </si>
  <si>
    <t>0893 Sókitermelés</t>
  </si>
  <si>
    <t>0899 Egyéb m.n.s. bányászat</t>
  </si>
  <si>
    <t>0910 Kőolaj-, földgáz-kitermelési szolgáltatás</t>
  </si>
  <si>
    <t>0990 Egyéb bányászati szolgáltatás</t>
  </si>
  <si>
    <t>1011 Húsfeldolgozás, -tartósítás</t>
  </si>
  <si>
    <t>1012 Baromfihús feldolgozása, tartósítása</t>
  </si>
  <si>
    <t>1013 Hús-, baromfihús-készítmény gyártása</t>
  </si>
  <si>
    <t>1020 Halfeldolgozás, -tartósítás</t>
  </si>
  <si>
    <t>1031 Burgonyafeldolgozás, -tartósítás</t>
  </si>
  <si>
    <t>1032 Gyümölcs-, zöldséglé gyártása</t>
  </si>
  <si>
    <t>1039 Egyéb gyümölcs-, zöldségfeldolgozás, -tartósítás</t>
  </si>
  <si>
    <t>1041 Olaj gyártása</t>
  </si>
  <si>
    <t>1042 Margarin gyártása</t>
  </si>
  <si>
    <t>1051 Tejtermék gyártása</t>
  </si>
  <si>
    <t>1052 Jégkrém gyártása</t>
  </si>
  <si>
    <t>1061 Malomipari termék gyártása</t>
  </si>
  <si>
    <t>1062 Keményítő, keményítőtermék gyártása</t>
  </si>
  <si>
    <t>1071 Kenyér; friss pékáru gyártása</t>
  </si>
  <si>
    <t>1072 Tartósított lisztes áru gyártása</t>
  </si>
  <si>
    <t>1073 Tésztafélék gyártása</t>
  </si>
  <si>
    <t>1081 Cukorgyártás</t>
  </si>
  <si>
    <t>1082 Édesség gyártása</t>
  </si>
  <si>
    <t>1083 Tea, kávé feldolgozása</t>
  </si>
  <si>
    <t>1084 Fűszer, ételízesítő gyártása</t>
  </si>
  <si>
    <t>1085 Készétel gyártása</t>
  </si>
  <si>
    <t>1086 Homogenizált, diétás étel gyártása</t>
  </si>
  <si>
    <t>1089 M.n.s. egyéb élelmiszer gyártása</t>
  </si>
  <si>
    <t>1091 Haszonállat-eledel gyártása</t>
  </si>
  <si>
    <t>1092 Hobbiállat-eledel gyártása</t>
  </si>
  <si>
    <t>1101 Desztillált szeszes ital gyártása</t>
  </si>
  <si>
    <t xml:space="preserve">1102 Szőlőbor termelése </t>
  </si>
  <si>
    <t>1103 Gyümölcsbor termelése</t>
  </si>
  <si>
    <t>1104 Egyéb nem desztillált, erjesztett ital gyártása</t>
  </si>
  <si>
    <t>1105 Sörgyártás</t>
  </si>
  <si>
    <t>1106 Malátagyártás</t>
  </si>
  <si>
    <t>1107 Üdítőital, ásványvíz gyártása</t>
  </si>
  <si>
    <t>1200 Dohánytermék gyártása</t>
  </si>
  <si>
    <t>1310 Textilszálak fonása</t>
  </si>
  <si>
    <t>1320 Textilszövés</t>
  </si>
  <si>
    <t>1330 Textilkikészítés</t>
  </si>
  <si>
    <t>1391 Kötött, hurkolt kelme gyártása</t>
  </si>
  <si>
    <t>1392 Konfekcionált textiláru gyártása (kivéve: ruházat)</t>
  </si>
  <si>
    <t>1393 Szőnyeggyártás</t>
  </si>
  <si>
    <t>1394 Kötéláru gyártása</t>
  </si>
  <si>
    <t>1395 Nem szőtt textília és termék gyártása (kivéve: ruházat)</t>
  </si>
  <si>
    <t>1396 Műszaki textiláru gyártása</t>
  </si>
  <si>
    <t>1399 Egyéb textiláru gyártása m.n.s.</t>
  </si>
  <si>
    <t>1411 Bőrruházat gyártása</t>
  </si>
  <si>
    <t>1412 Munkaruházat gyártása</t>
  </si>
  <si>
    <t>1413 Felsőruházat gyártása (kivéve: munkaruházat)</t>
  </si>
  <si>
    <t>1414 Alsóruházat gyártása</t>
  </si>
  <si>
    <t>1419 Egyéb ruházat, kiegészítők gyártása</t>
  </si>
  <si>
    <t>1420 Szőrmecikk gyártása</t>
  </si>
  <si>
    <t>1431 Kötött, hurkolt harisnyafélék gyártása</t>
  </si>
  <si>
    <t xml:space="preserve">1439 Egyéb kötött, hurkolt ruházati termék gyártása </t>
  </si>
  <si>
    <t>1511 Bőr, szőrme kikészítése</t>
  </si>
  <si>
    <t>1512 Táskafélék, szíjazat gyártása</t>
  </si>
  <si>
    <t>1520 Lábbeligyártás</t>
  </si>
  <si>
    <t>1610 Fűrészárugyártás</t>
  </si>
  <si>
    <t>1621 Falemezgyártás</t>
  </si>
  <si>
    <t>1622 Parkettagyártás</t>
  </si>
  <si>
    <t>1623 Épületasztalos-ipari termék gyártása</t>
  </si>
  <si>
    <t>1624 Tároló fatermék gyártása</t>
  </si>
  <si>
    <t>1629 Egyéb fa-, parafatermék, fonottáru gyártása</t>
  </si>
  <si>
    <t>1711 Papíripari rostanyag gyártása</t>
  </si>
  <si>
    <t>1712 Papírgyártás</t>
  </si>
  <si>
    <t>1721 Papír csomagolóeszköz gyártása</t>
  </si>
  <si>
    <t>1722 Háztartási, egészségügyi papírtermék gyártása</t>
  </si>
  <si>
    <t>1723 Irodai papíráru gyártása</t>
  </si>
  <si>
    <t>1724 Tapétagyártás</t>
  </si>
  <si>
    <t>1729 Egyéb papír-, kartontermék gyártása</t>
  </si>
  <si>
    <t>1811 Napilapnyomás</t>
  </si>
  <si>
    <t>1812 Nyomás (kivéve: napilap)</t>
  </si>
  <si>
    <t>1813 Nyomdai előkészítő tevékenység</t>
  </si>
  <si>
    <t>1814 Könyvkötés, kapcsolódó szolgáltatás</t>
  </si>
  <si>
    <t>1820 Egyéb sokszorosítás</t>
  </si>
  <si>
    <t>1910 Kokszgyártás</t>
  </si>
  <si>
    <t>1920 Kőolaj-feldolgozás</t>
  </si>
  <si>
    <t>2011 Ipari gáz gyártása</t>
  </si>
  <si>
    <t>2012 Színezék, pigment gyártása</t>
  </si>
  <si>
    <t>2013 Szervetlen vegyi alapanyag gyártása</t>
  </si>
  <si>
    <t>2014 Szerves vegyi alapanyag gyártása</t>
  </si>
  <si>
    <t>2015 Műtrágya, nitrogénvegyület gyártása</t>
  </si>
  <si>
    <t>2016 Műanyag-alapanyag gyártása</t>
  </si>
  <si>
    <t>2017 Szintetikus kaucsuk alapanyag gyártása</t>
  </si>
  <si>
    <t>2020 Mezőgazdasági vegyi termék gyártása</t>
  </si>
  <si>
    <t>2030 Festék, bevonóanyag gyártása</t>
  </si>
  <si>
    <t>2041 Tisztítószer gyártása</t>
  </si>
  <si>
    <t>2042 Testápolási cikk gyártása</t>
  </si>
  <si>
    <t>2051 Robbanóanyag gyártása</t>
  </si>
  <si>
    <t>2052 Ragasztószergyártás</t>
  </si>
  <si>
    <t>2053 Illóolajgyártás</t>
  </si>
  <si>
    <t>2059 M.n.s. egyéb vegyi termék gyártása</t>
  </si>
  <si>
    <t>2060 Vegyi szál gyártása</t>
  </si>
  <si>
    <t>2110 Gyógyszeralapanyag-gyártás</t>
  </si>
  <si>
    <t>2120 Gyógyszerkészítmény gyártása</t>
  </si>
  <si>
    <t>2211 Gumiabroncs, gumitömlő gyártása</t>
  </si>
  <si>
    <t>2219 Egyéb gumitermék gyártása</t>
  </si>
  <si>
    <t>2221 Műanyag lap, lemez, fólia, cső, profil gyártása</t>
  </si>
  <si>
    <t>2222 Műanyag csomagolóeszköz gyártása</t>
  </si>
  <si>
    <t>2223 Műanyag építőanyag gyártása</t>
  </si>
  <si>
    <t>2229 Egyéb műanyag termék gyártása</t>
  </si>
  <si>
    <t>2311 Síküveggyártás</t>
  </si>
  <si>
    <t>2312 Síküveg továbbfeldolgozása</t>
  </si>
  <si>
    <t>2313 Öblösüveggyártás</t>
  </si>
  <si>
    <t>2314 Üvegszálgyártás</t>
  </si>
  <si>
    <t>2319 Műszaki, egyéb üvegtermék gyártása</t>
  </si>
  <si>
    <t>2320 Tűzálló termék gyártása</t>
  </si>
  <si>
    <t>2331 Kerámiacsempe, -lap gyártása</t>
  </si>
  <si>
    <t>2332 Égetett agyag építőanyag gyártása</t>
  </si>
  <si>
    <t>2341 Háztartási kerámia gyártása</t>
  </si>
  <si>
    <t>2342 Egészségügyi kerámia gyártása</t>
  </si>
  <si>
    <t>2343 Kerámia szigetelő gyártása</t>
  </si>
  <si>
    <t>2344 Műszaki kerámia gyártása</t>
  </si>
  <si>
    <t>2349 Egyéb kerámiatermék gyártása</t>
  </si>
  <si>
    <t>2351 Cementgyártás</t>
  </si>
  <si>
    <t>2352 Mész-, gipszgyártás</t>
  </si>
  <si>
    <t>2361 Építési betontermék gyártása</t>
  </si>
  <si>
    <t>2362 Építési gipsztermék gyártása</t>
  </si>
  <si>
    <t>2363 Előre kevert beton gyártása</t>
  </si>
  <si>
    <t>2364 Habarcsgyártás</t>
  </si>
  <si>
    <t>2365 Szálerősítésű cement gyártása</t>
  </si>
  <si>
    <t>2369 Egyéb beton-, gipsz-, cementtermék gyártása</t>
  </si>
  <si>
    <t>2370 Kőmegmunkálás</t>
  </si>
  <si>
    <t>2391 Csiszolótermék gyártása</t>
  </si>
  <si>
    <t xml:space="preserve">2399 M.n.s. egyéb nemfém ásványi termék gyártása </t>
  </si>
  <si>
    <t>2410 Vas-, acél-, vasötvözet-alapanyag gyártása</t>
  </si>
  <si>
    <t>2420 Acélcsőgyártás</t>
  </si>
  <si>
    <t>2431 Hidegen húzott acélrúd gyártása</t>
  </si>
  <si>
    <t>2432 Hidegen hengerelt keskeny acélszalag gyártása</t>
  </si>
  <si>
    <t>2433 Hidegen hajlított acélidom gyártása</t>
  </si>
  <si>
    <t>2434 Hidegen húzott acélhuzal gyártása</t>
  </si>
  <si>
    <t>2441 Nemesfémgyártás</t>
  </si>
  <si>
    <t>2442 Alumíniumgyártás</t>
  </si>
  <si>
    <t>2443 Ólom, cink, ón gyártása</t>
  </si>
  <si>
    <t>2444 Rézgyártás</t>
  </si>
  <si>
    <t>2445 Egyéb nem vas fém gyártása</t>
  </si>
  <si>
    <t>2446 Nukleáris fűtőanyag gyártása</t>
  </si>
  <si>
    <t>2451 Vasöntés</t>
  </si>
  <si>
    <t>2452 Acélöntés</t>
  </si>
  <si>
    <t>2453 Könnyűfémöntés</t>
  </si>
  <si>
    <t>2454 Egyéb nem vas fém öntése</t>
  </si>
  <si>
    <t>2511 Fémszerkezet gyártása</t>
  </si>
  <si>
    <t>2512 Fém épületelem gyártása</t>
  </si>
  <si>
    <t>2521 Központi fűtési kazán, radiátor gyártása</t>
  </si>
  <si>
    <t>2529 Fémtartály gyártása</t>
  </si>
  <si>
    <t>2530 Gőzkazán gyártása</t>
  </si>
  <si>
    <t>2540 Fegyver-, lőszergyártás</t>
  </si>
  <si>
    <t>2550 Fémalakítás, porkohászat</t>
  </si>
  <si>
    <t>2561 Fémfelület-kezelés</t>
  </si>
  <si>
    <t>2562 Fémmegmunkálás</t>
  </si>
  <si>
    <t>2571 Evőeszköz gyártása</t>
  </si>
  <si>
    <t>2572 Lakat-, zárgyártás</t>
  </si>
  <si>
    <t>2573 Szerszámgyártás</t>
  </si>
  <si>
    <t>2591 Acél tárolóeszköz gyártása</t>
  </si>
  <si>
    <t>2592 Könnyűfém csomagolóeszköz gyártása</t>
  </si>
  <si>
    <t>2593 Huzaltermék gyártása</t>
  </si>
  <si>
    <t>2594 Kötőelem, csavar gyártása</t>
  </si>
  <si>
    <t>2599 M.n.s. egyéb fémfeldolgozási termék gyártása</t>
  </si>
  <si>
    <t>2611 Elektronikai alkatrész gyártása</t>
  </si>
  <si>
    <t>2612 Elektronikai áramköri kártya gyártása</t>
  </si>
  <si>
    <t>2620 Számítógép, perifériás egység gyártása</t>
  </si>
  <si>
    <t>2630 Híradás-technikai berendezés gyártása</t>
  </si>
  <si>
    <t>2640 Elektronikus fogyasztási cikk gyártása</t>
  </si>
  <si>
    <t>2651 Mérőműszergyártás</t>
  </si>
  <si>
    <t>2652 Óragyártás</t>
  </si>
  <si>
    <t>2660 Elektronikus orvosi berendezés gyártása</t>
  </si>
  <si>
    <t>2670 Optikai eszköz gyártása</t>
  </si>
  <si>
    <t>2680 Mágneses, optikai információhordozó gyártása</t>
  </si>
  <si>
    <t>2711 Villamos motor, áramfejlesztő gyártása</t>
  </si>
  <si>
    <t>2712 Áramelosztó, -szabályozó készülék gyártása</t>
  </si>
  <si>
    <t>2720 Akkumulátor, szárazelem gyártása</t>
  </si>
  <si>
    <t>2731 Száloptikai kábel gyártása</t>
  </si>
  <si>
    <t>2732 Egyéb elektronikus, villamos vezeték, kábel gyártása</t>
  </si>
  <si>
    <t>2733 Szerelvény gyártása</t>
  </si>
  <si>
    <t>2740 Villamos világítóeszköz gyártása</t>
  </si>
  <si>
    <t>2751 Háztartási villamos készülék gyártása</t>
  </si>
  <si>
    <t>2752 Nem villamos háztartási készülék gyártása</t>
  </si>
  <si>
    <t>2790 Egyéb villamos berendezés gyártása</t>
  </si>
  <si>
    <t>2811 Motor, turbina gyártása (kivéve: légi-, közútijármű-motor)</t>
  </si>
  <si>
    <t>2812 Hidraulikus, pneumatikus berendezés gyártása</t>
  </si>
  <si>
    <t>2813 Egyéb szivattyú, kompresszor gyártása</t>
  </si>
  <si>
    <t>2814 Csap, szelep gyártása</t>
  </si>
  <si>
    <t>2815 Csapágy, erőátviteli elem gyártása</t>
  </si>
  <si>
    <t>2821 Fűtőberendezés, kemence gyártása</t>
  </si>
  <si>
    <t>2822 Emelő-, anyagmozgató gép gyártása</t>
  </si>
  <si>
    <t>2823 Irodagép gyártása (kivéve: számítógép és perifériái)</t>
  </si>
  <si>
    <t>2824 Gépi meghajtású hordozható kézi szerszámgép gyártása</t>
  </si>
  <si>
    <t>2825 Nem háztartási hűtő, légállapot-szabályozó gyártása</t>
  </si>
  <si>
    <t xml:space="preserve">2829 M.n.s. egyéb általános rendeltetésű gép gyártása </t>
  </si>
  <si>
    <t>2830 Mezőgazdasági, erdészeti gép gyártása</t>
  </si>
  <si>
    <t>2841 Fémmegmunkáló szerszámgép gyártása</t>
  </si>
  <si>
    <t>2849 Egyéb szerszámgép gyártása</t>
  </si>
  <si>
    <t>2891 Kohászati gép gyártása</t>
  </si>
  <si>
    <t>2892 Bányászati, építőipari gép gyártása</t>
  </si>
  <si>
    <t>2893 Élelmiszer-, dohányipari gép gyártása</t>
  </si>
  <si>
    <t>2894 Textil-, ruházati, bőripari gép gyártása</t>
  </si>
  <si>
    <t>2895 Papíripari gép gyártása</t>
  </si>
  <si>
    <t>2896 Műanyag-, gumifeldolgozó gép gyártása</t>
  </si>
  <si>
    <t>2899 M.n.s. egyéb speciális gép gyártása</t>
  </si>
  <si>
    <t>2910 Közúti gépjármű gyártása</t>
  </si>
  <si>
    <t>2920 Gépjármű-karosszéria, pótkocsi gyártása</t>
  </si>
  <si>
    <t>2931 Járművillamossági, -elektronikai készülékek gyártása</t>
  </si>
  <si>
    <t>2932 Közúti jármű alkatrészeinek gyártása</t>
  </si>
  <si>
    <t>3011 Hajógyártás</t>
  </si>
  <si>
    <t>3012 Szabadidő-, sporthajó gyártása</t>
  </si>
  <si>
    <t>3020 Vasúti, kötöttpályás jármű gyártása</t>
  </si>
  <si>
    <t>3030 Légi, űrjármű gyártása</t>
  </si>
  <si>
    <t>3040 Katonai harcjármű gyártása</t>
  </si>
  <si>
    <t>3091 Motorkerékpár gyártása</t>
  </si>
  <si>
    <t>3092 Kerékpár, mozgássérültkocsi gyártása</t>
  </si>
  <si>
    <t xml:space="preserve">3099 M.n.s. egyéb jármű gyártása </t>
  </si>
  <si>
    <t>3101 Irodabútor gyártása</t>
  </si>
  <si>
    <t>3102 Konyhabútorgyártás</t>
  </si>
  <si>
    <t>3103 Ágybetét gyártása</t>
  </si>
  <si>
    <t>3109 Egyéb bútor gyártása</t>
  </si>
  <si>
    <t>3211 Érmegyártás</t>
  </si>
  <si>
    <t>3212 Ékszergyártás</t>
  </si>
  <si>
    <t>3213 Divatékszer gyártása</t>
  </si>
  <si>
    <t>3220 Hangszergyártás</t>
  </si>
  <si>
    <t>3230 Sportszergyártás</t>
  </si>
  <si>
    <t>3240 Játékgyártás</t>
  </si>
  <si>
    <t>3250 Orvosi eszköz gyártása</t>
  </si>
  <si>
    <t>3291 Seprű-, kefegyártás</t>
  </si>
  <si>
    <t xml:space="preserve">3299 Egyéb m.n.s feldolgozóipari tevékenység </t>
  </si>
  <si>
    <t>3311 Fémfeldolgozási termék javítása</t>
  </si>
  <si>
    <t xml:space="preserve">3312 Ipari gép, berendezés javítása </t>
  </si>
  <si>
    <t>3313 Elektronikus, optikai eszköz javítása</t>
  </si>
  <si>
    <t>3314 Ipari villamos gép, berendezés javítása</t>
  </si>
  <si>
    <t>3315 Hajó, csónak javítása</t>
  </si>
  <si>
    <t>3316 Repülőgép, űrhajó javítása</t>
  </si>
  <si>
    <t>3317 Egyéb közlekedési eszköz javítása</t>
  </si>
  <si>
    <t>3319 Egyéb ipari eszköz javítása</t>
  </si>
  <si>
    <t>3320 Ipari gép, berendezés üzembe helyezése</t>
  </si>
  <si>
    <t>3511 Villamosenergia-termelés</t>
  </si>
  <si>
    <t>3512 Villamosenergia-szállítás</t>
  </si>
  <si>
    <t>3513 Villamosenergia-elosztás</t>
  </si>
  <si>
    <t>3514 Villamosenergia-kereskedelem</t>
  </si>
  <si>
    <t>3521 Gázgyártás</t>
  </si>
  <si>
    <t>3522 Gázelosztás</t>
  </si>
  <si>
    <t>3523 Gázkereskedelem</t>
  </si>
  <si>
    <t>3530 Gőzellátás, légkondicionálás</t>
  </si>
  <si>
    <t>3600 Víztermelés, -kezelés, -ellátás</t>
  </si>
  <si>
    <t>3700 Szennyvíz gyűjtése, kezelése</t>
  </si>
  <si>
    <t>3811 Nem veszélyes hulladék gyűjtése</t>
  </si>
  <si>
    <t>3812 Veszélyes hulladék gyűjtése</t>
  </si>
  <si>
    <t>3821 Nem veszélyes hulladék kezelése, ártalmatlanítása</t>
  </si>
  <si>
    <t>3822 Veszélyes hulladék kezelése, ártalmatlanítása</t>
  </si>
  <si>
    <t>3831 Használt eszköz bontása</t>
  </si>
  <si>
    <t>3832 Hulladék újrahasznosítása</t>
  </si>
  <si>
    <t>3900 Szennyeződésmentesítés, egyéb hulladékkezelés</t>
  </si>
  <si>
    <t>4110 Épületépítési projekt szervezése</t>
  </si>
  <si>
    <t>4120 Lakó- és nem lakó épület építése</t>
  </si>
  <si>
    <t>4211 Út, autópálya építése</t>
  </si>
  <si>
    <t>4212 Vasút építése</t>
  </si>
  <si>
    <t>4213 Híd, alagút építése</t>
  </si>
  <si>
    <t>4221 Folyadék szállítására szolgáló közmű építése</t>
  </si>
  <si>
    <t>4222 Elektromos, híradás-technikai célú közmű építése</t>
  </si>
  <si>
    <t>4291 Vízi létesítmény építése</t>
  </si>
  <si>
    <t>4299 Egyéb m.n.s. építés</t>
  </si>
  <si>
    <t>4311 Bontás</t>
  </si>
  <si>
    <t>4312 Építési terület előkészítése</t>
  </si>
  <si>
    <t>4313 Talajmintavétel, próbafúrás</t>
  </si>
  <si>
    <t>4321 Villanyszerelés</t>
  </si>
  <si>
    <t>4322 Víz-, gáz-, fűtés-, légkondicionáló-szerelés</t>
  </si>
  <si>
    <t>4329 Egyéb épületgépészeti szerelés</t>
  </si>
  <si>
    <t>4331 Vakolás</t>
  </si>
  <si>
    <t>4332 Épületasztalos-szerkezet szerelése</t>
  </si>
  <si>
    <t>4333 Padló-, falburkolás</t>
  </si>
  <si>
    <t>4334 Festés, üvegezés</t>
  </si>
  <si>
    <t>4339 Egyéb befejező építés m.n.s.</t>
  </si>
  <si>
    <t>4391 Tetőfedés, tetőszerkezet-építés</t>
  </si>
  <si>
    <t>4399 Egyéb speciális szaképítés m.n.s.</t>
  </si>
  <si>
    <t>4511 Személygépjármű-, könnyűgépjármű-kereskedelem</t>
  </si>
  <si>
    <t>4519 Egyéb gépjármű-kereskedelem</t>
  </si>
  <si>
    <t>4520 Gépjárműjavítás, -karbantartás</t>
  </si>
  <si>
    <t>4531 Gépjárműalkatrész-nagykereskedelem</t>
  </si>
  <si>
    <t>4532 Gépjárműalkatrész-kiskereskedelem</t>
  </si>
  <si>
    <t>4540 Motorkerékpár, -alkatrész kereskedelme, javítása</t>
  </si>
  <si>
    <t>4611 Mezőgazdasági termék ügynöki nagykereskedelme</t>
  </si>
  <si>
    <t>4612 Tüzelő- és üzemanyag, érc, fém és vegyipari alapanyag ügynöki nagykereskedelme</t>
  </si>
  <si>
    <t>4613 Fa-, építési anyag ügynöki nagykereskedelme</t>
  </si>
  <si>
    <t>4614 Gép, hajó, repülőgép ügynöki nagykereskedelme</t>
  </si>
  <si>
    <t>4615 Bútor, háztartási áru, fémáru ügynöki nagykereskedelme</t>
  </si>
  <si>
    <t>4616 Textil, ruházat, lábbeli, bőráru ügynöki nagykereskedelme</t>
  </si>
  <si>
    <t>4617 Élelmiszer, ital, dohányáru ügynöki nagykereskedelme</t>
  </si>
  <si>
    <t>4618 Egyéb termék ügynöki nagykereskedelme</t>
  </si>
  <si>
    <t>4619 Vegyes termékkörű ügynöki nagykereskedelem</t>
  </si>
  <si>
    <t>4621 Gabona, dohány, vetőmag, takarmány nagykereskedelme</t>
  </si>
  <si>
    <t>4622 Dísznövény nagykereskedelme</t>
  </si>
  <si>
    <t>4623 Élőállat nagykereskedelme</t>
  </si>
  <si>
    <t>4624 Bőr nagykereskedelme</t>
  </si>
  <si>
    <t>4631 Zöldség-, gyümölcs-nagykereskedelem</t>
  </si>
  <si>
    <t>4632 Hús-, húskészítmény nagykereskedelme</t>
  </si>
  <si>
    <t>4633 Tejtermék, tojás, zsiradék nagykereskedelme</t>
  </si>
  <si>
    <t>4634 Ital nagykereskedelme</t>
  </si>
  <si>
    <t>4635 Dohányáru nagykereskedelme</t>
  </si>
  <si>
    <t>4636 Cukor, édesség nagykereskedelme</t>
  </si>
  <si>
    <t>4637 Kávé-, tea-, kakaó-, fűszer-nagykereskedelem</t>
  </si>
  <si>
    <t>4638 Egyéb élelmiszer nagykereskedelme</t>
  </si>
  <si>
    <t>4639 Élelmiszer, ital, dohányáru vegyes nagykereskedelme</t>
  </si>
  <si>
    <t>4641 Textil-nagykereskedelem</t>
  </si>
  <si>
    <t>4642 Ruházat, lábbeli nagykereskedelme</t>
  </si>
  <si>
    <t>4643 Elektromos háztartási cikk nagykereskedelme</t>
  </si>
  <si>
    <t>4644 Porcelán-, üvegáru-, tisztítószer-nagykereskedelem</t>
  </si>
  <si>
    <t>4645 Illatszer nagykereskedelme</t>
  </si>
  <si>
    <t>4646 Gyógyszer, gyógyászati termék nagykereskedelme</t>
  </si>
  <si>
    <t>4647 Bútor, szőnyeg, világítóberendezés nagykereskedelme</t>
  </si>
  <si>
    <t>4648 Óra-, ékszer-nagykereskedelem</t>
  </si>
  <si>
    <t>4649 Egyéb háztartási cikk nagykereskedelme m.n.s.</t>
  </si>
  <si>
    <t>4651 Számítógép, periféria, szoftver nagykereskedelme</t>
  </si>
  <si>
    <t>4652 Elektronikus, híradás-technikai berendezés és alkatrészei nagykereskedelme</t>
  </si>
  <si>
    <t>4661 Mezőgazdasági gép, berendezés nagykereskedelme</t>
  </si>
  <si>
    <t>4662 Szerszámgép-nagykereskedelem</t>
  </si>
  <si>
    <t>4663 Bányászati-, építőipari gép nagykereskedelme</t>
  </si>
  <si>
    <t>4664 Textilipari gép, varró-, kötőgép nagykereskedelme</t>
  </si>
  <si>
    <t>4665 Irodabútor-nagykereskedelem</t>
  </si>
  <si>
    <t>4666 Egyéb irodagép, -berendezés nagykereskedelme</t>
  </si>
  <si>
    <t>4669 Egyéb m.n.s. gép, berendezés nagykereskedelme</t>
  </si>
  <si>
    <t>4671 Üzem-, tüzelőanyag nagykereskedelme</t>
  </si>
  <si>
    <t>4672 Fém-, érc-nagykereskedelem</t>
  </si>
  <si>
    <t>4673 Fa-, építőanyag-, szaniteráru-nagykereskedelem</t>
  </si>
  <si>
    <t>4674 Fémáru, szerelvény, fűtési berendezés nagykereskedelme</t>
  </si>
  <si>
    <t>4675 Vegyi áru nagykereskedelme</t>
  </si>
  <si>
    <t>4676 Egyéb termelési célú termék nagykereskedelme</t>
  </si>
  <si>
    <t>4677 Hulladék-nagykereskedelem</t>
  </si>
  <si>
    <t>4690 Vegyestermékkörű nagykereskedelem</t>
  </si>
  <si>
    <t>4711 Élelmiszer jellegű bolti vegyes kiskereskedelem</t>
  </si>
  <si>
    <t>4719 Iparcikk jellegű bolti vegyes kiskereskedelem</t>
  </si>
  <si>
    <t>4721 Zöldség, gyümölcs kiskereskedelme</t>
  </si>
  <si>
    <t>4722 Hús-, húskészítmény kiskereskedelme</t>
  </si>
  <si>
    <t>4723 Hal kiskereskedelme</t>
  </si>
  <si>
    <t xml:space="preserve">4724 Kenyér-, pékáru-, édesség-kiskereskedelem </t>
  </si>
  <si>
    <t xml:space="preserve">4725 Ital-kiskereskedelem </t>
  </si>
  <si>
    <t xml:space="preserve">4726 Dohányáru-kiskereskedelem </t>
  </si>
  <si>
    <t xml:space="preserve">4729 Egyéb élelmiszer-kiskereskedelem </t>
  </si>
  <si>
    <t xml:space="preserve">4730 Gépjárműüzemanyag-kiskereskedelem </t>
  </si>
  <si>
    <t xml:space="preserve">4741 Számítógép, periféria, szoftver kiskereskedelme </t>
  </si>
  <si>
    <t>4742 Telekommunikációs termék kiskereskedelme</t>
  </si>
  <si>
    <t>4743 Audio-, videoberendezés kiskereskedelme</t>
  </si>
  <si>
    <t xml:space="preserve">4751 Textil-kiskereskedelem </t>
  </si>
  <si>
    <t xml:space="preserve">4752 Vasáru-, festék-, üveg-kiskereskedelem </t>
  </si>
  <si>
    <t>4753 Szőnyeg, fal-, padlóburkoló kiskereskedelme</t>
  </si>
  <si>
    <t xml:space="preserve">4754 Villamos háztartási készülék kiskereskedelme </t>
  </si>
  <si>
    <t>4759 Bútor, világítási eszköz, egyéb háztartási cikk kiskereskedelme</t>
  </si>
  <si>
    <t xml:space="preserve">4761 Könyv-kiskereskedelem </t>
  </si>
  <si>
    <t xml:space="preserve">4762 Újság-, papíráru-kiskereskedelem </t>
  </si>
  <si>
    <t>4763 Zene-, videofelvétel kiskereskedelme</t>
  </si>
  <si>
    <t xml:space="preserve">4764 Sportszer-kiskereskedelem </t>
  </si>
  <si>
    <t xml:space="preserve">4765 Játék-kiskereskedelem </t>
  </si>
  <si>
    <t xml:space="preserve">4771 Ruházat kiskereskedelem </t>
  </si>
  <si>
    <t xml:space="preserve">4772 Lábbeli-, bőráru-kiskereskedelem </t>
  </si>
  <si>
    <t xml:space="preserve">4773 Gyógyszer-kiskereskedelem </t>
  </si>
  <si>
    <t xml:space="preserve">4774 Gyógyászati termék kiskereskedelme </t>
  </si>
  <si>
    <t xml:space="preserve">4775 Illatszer-kiskereskedelem </t>
  </si>
  <si>
    <t>4776 Dísznövény, vetőmag, műtrágya, hobbiállat-eledel kiskereskedelme</t>
  </si>
  <si>
    <t xml:space="preserve">4777 Óra-, ékszer-kiskereskedelem </t>
  </si>
  <si>
    <t>4778 Egyéb m.n.s. új áru kiskereskedelme</t>
  </si>
  <si>
    <t>4779 Használtcikk bolti kiskereskedelme</t>
  </si>
  <si>
    <t>4781 Élelmiszer, ital, dohányáru piaci kiskereskedelme</t>
  </si>
  <si>
    <t>4782 Textil, ruházat, lábbeli piaci kiskereskedelme</t>
  </si>
  <si>
    <t>4789 Egyéb áruk piaci kiskereskedelme</t>
  </si>
  <si>
    <t>4791 Csomagküldő, internetes kiskereskedelem</t>
  </si>
  <si>
    <t>4799 Egyéb nem bolti, piaci kiskereskedelem</t>
  </si>
  <si>
    <t>4910 Helyközi vasúti személyszállítás</t>
  </si>
  <si>
    <t>4920 Vasúti áruszállítás</t>
  </si>
  <si>
    <t>4931 Városi, elővárosi szárazföldi személyszállítás</t>
  </si>
  <si>
    <t>4932 Taxis személyszállítás</t>
  </si>
  <si>
    <t>4939 M.n.s. egyéb szárazföldi személyszállítás</t>
  </si>
  <si>
    <t>4941 Közúti áruszállítás</t>
  </si>
  <si>
    <t>4942 Költöztetés</t>
  </si>
  <si>
    <t>4950 Csővezetékes szállítás</t>
  </si>
  <si>
    <t>5010 Tengeri személyszállítás</t>
  </si>
  <si>
    <t>5020 Tengeri áruszállítás</t>
  </si>
  <si>
    <t>5030 Belvízi személyszállítás</t>
  </si>
  <si>
    <t>5040 Belvízi áruszállítás</t>
  </si>
  <si>
    <t>5110 Légi személyszállítás</t>
  </si>
  <si>
    <t>5121 Légi áruszállítás</t>
  </si>
  <si>
    <t>5122 Űrszállítás</t>
  </si>
  <si>
    <t>5210 Raktározás, tárolás</t>
  </si>
  <si>
    <t>5221 Szárazföldi szállítást kiegészítő szolgáltatás</t>
  </si>
  <si>
    <t>5222 Vízi szállítást kiegészítő szolgáltatás</t>
  </si>
  <si>
    <t>5223 Légi szállítást kiegészítő szolgáltatás</t>
  </si>
  <si>
    <t>5224 Rakománykezelés</t>
  </si>
  <si>
    <t>5229 Egyéb szállítást kiegészítő szolgáltatás</t>
  </si>
  <si>
    <t>5310 Postai tevékenység (egyetemes kötelezettséggel)</t>
  </si>
  <si>
    <t>5320 Egyéb postai, futárpostai tevékenység</t>
  </si>
  <si>
    <t>5510 Szállodai szolgáltatás</t>
  </si>
  <si>
    <t>5520 Üdülési, egyéb átmeneti szálláshely-szolgáltatás</t>
  </si>
  <si>
    <t>5530 Kempingszolgáltatás</t>
  </si>
  <si>
    <t xml:space="preserve">5590 Egyéb szálláshely-szolgáltatás </t>
  </si>
  <si>
    <t>5610 Éttermi, mozgó vendéglátás</t>
  </si>
  <si>
    <t>5621 Rendezvényi étkeztetés</t>
  </si>
  <si>
    <t>5629 Egyéb vendéglátás</t>
  </si>
  <si>
    <t>5630 Italszolgáltatás</t>
  </si>
  <si>
    <t>5811 Könyvkiadás</t>
  </si>
  <si>
    <t>5812 Címtárak, levelezőjegyzékek kiadása</t>
  </si>
  <si>
    <t>5813 Napilapkiadás</t>
  </si>
  <si>
    <t>5814 Folyóirat, időszaki kiadvány kiadása</t>
  </si>
  <si>
    <t>5819 Egyéb kiadói tevékenység</t>
  </si>
  <si>
    <t>5821 Számítógépes játék kiadása</t>
  </si>
  <si>
    <t>5829 Egyéb szoftverkiadás</t>
  </si>
  <si>
    <t>5911 Film-, video-, televízióműsor-gyártás</t>
  </si>
  <si>
    <t>5912 Film-, videogyártás, televíziós műsorfelvétel utómunkálatai</t>
  </si>
  <si>
    <t>5913 Film-, video- és televízióprogram terjesztése</t>
  </si>
  <si>
    <t>5914 Filmvetítés</t>
  </si>
  <si>
    <t>5920 Hangfelvétel készítése, kiadása</t>
  </si>
  <si>
    <t>6010 Rádióműsor-szolgáltatás</t>
  </si>
  <si>
    <t>6020 Televízióműsor összeállítása, szolgáltatása</t>
  </si>
  <si>
    <t>6110 Vezetékes távközlés</t>
  </si>
  <si>
    <t>6120 Vezeték nélküli távközlés</t>
  </si>
  <si>
    <t>6130 Műholdas távközlés</t>
  </si>
  <si>
    <t xml:space="preserve">6190 Egyéb távközlés </t>
  </si>
  <si>
    <t>6201 Számítógépes programozás</t>
  </si>
  <si>
    <t>6202 Információ-technológiai szaktanácsadás</t>
  </si>
  <si>
    <t xml:space="preserve">6203 Számítógép-üzemeltetés </t>
  </si>
  <si>
    <t>6209 Egyéb információ-technológiai szolgáltatás</t>
  </si>
  <si>
    <t>6311 Adatfeldolgozás, web-hoszting szolgáltatás</t>
  </si>
  <si>
    <t>6312 Világháló-portál szolgáltatás</t>
  </si>
  <si>
    <t>6391 Hírügynökségi tevékenység</t>
  </si>
  <si>
    <t xml:space="preserve">6399 M.n.s. egyéb információs szolgáltatás </t>
  </si>
  <si>
    <t>6411 Jegybanki tevékenység</t>
  </si>
  <si>
    <t>6419 Egyéb monetáris közvetítés</t>
  </si>
  <si>
    <t>6420 Vagyonkezelés (holding)</t>
  </si>
  <si>
    <t>6430 Befektetési alapok és hasonlók</t>
  </si>
  <si>
    <t>6491 Pénzügyi lízing</t>
  </si>
  <si>
    <t>6492 Egyéb hitelnyújtás</t>
  </si>
  <si>
    <t xml:space="preserve">6499 M.n.s. egyéb pénzügyi közvetítés </t>
  </si>
  <si>
    <t>6511 Életbiztosítás</t>
  </si>
  <si>
    <t>6512 Nem életbiztosítás</t>
  </si>
  <si>
    <t>6520 Viszontbiztosítás</t>
  </si>
  <si>
    <t>6530 Nyugdíjalapok</t>
  </si>
  <si>
    <t>6611 Pénz-, tőkepiac igazgatása</t>
  </si>
  <si>
    <t>6612 Értékpapír-, árutőzsdei ügynöki tevékenység</t>
  </si>
  <si>
    <t>6619 Egyéb pénzügyi kiegészítő tevékenység</t>
  </si>
  <si>
    <t>6621 Kockázatértékelés, kárszakértés</t>
  </si>
  <si>
    <t>6622 Biztosítási ügynöki, brókeri tevékenység</t>
  </si>
  <si>
    <t>6629 Biztosítás, nyugdíjalap egyéb kiegészítő tevékenysége</t>
  </si>
  <si>
    <t>6630 Alapkezelés</t>
  </si>
  <si>
    <t>6810 Saját tulajdonú ingatlan adásvétele</t>
  </si>
  <si>
    <t>6820 Saját tulajdonú, bérelt ingatlan bérbeadása, üzemeltetése</t>
  </si>
  <si>
    <t>6831 Ingatlanügynöki tevékenység</t>
  </si>
  <si>
    <t>6832 Ingatlankezelés</t>
  </si>
  <si>
    <t>6910 Jogi tevékenység</t>
  </si>
  <si>
    <t>6920 Számviteli, könyvvizsgálói, adószakértői tevékenység</t>
  </si>
  <si>
    <t>7010 Üzletvezetés</t>
  </si>
  <si>
    <t>7021 PR, kommunikáció</t>
  </si>
  <si>
    <t>7022 Üzletviteli, egyéb vezetési tanácsadás</t>
  </si>
  <si>
    <t>7111 Építészmérnöki tevékenység</t>
  </si>
  <si>
    <t>7112 Mérnöki tevékenység, műszaki tanácsadás</t>
  </si>
  <si>
    <t>7120 Műszaki vizsgálat, elemzés</t>
  </si>
  <si>
    <t>7211 Biotechnológiai kutatás, fejlesztés</t>
  </si>
  <si>
    <t>7219 Egyéb természettudományi, műszaki kutatás, fejlesztés</t>
  </si>
  <si>
    <t>7220 Társadalomtudományi, humán kutatás, fejlesztés</t>
  </si>
  <si>
    <t>7311 Reklámügynöki tevékenység</t>
  </si>
  <si>
    <t>7312 Médiareklám</t>
  </si>
  <si>
    <t>7320 Piac-, közvélemény-kutatás</t>
  </si>
  <si>
    <t>7410 Divat-, formatervezés</t>
  </si>
  <si>
    <t>7420 Fényképészet</t>
  </si>
  <si>
    <t>7430 Fordítás, tolmácsolás</t>
  </si>
  <si>
    <t xml:space="preserve">7490 M.n.s. egyéb szakmai, tudományos, műszaki tevékenység </t>
  </si>
  <si>
    <t>7500 Állat-egészségügyi ellátás</t>
  </si>
  <si>
    <t>7711 Személygépjármű kölcsönzése</t>
  </si>
  <si>
    <t>7712 Gépjárműkölcsönzés (3,5 tonna fölött)</t>
  </si>
  <si>
    <t>7721 Szabadidős, sporteszköz kölcsönzése</t>
  </si>
  <si>
    <t>7722 Videokazetta, lemez kölcsönzése</t>
  </si>
  <si>
    <t>7729 Egyéb személyi használatú, háztartási cikk kölcsönzése</t>
  </si>
  <si>
    <t>7731 Mezőgazdasági gép kölcsönzése</t>
  </si>
  <si>
    <t>7732 Építőipari gép kölcsönzése</t>
  </si>
  <si>
    <t xml:space="preserve">7733 Irodagép kölcsönzése (beleértve: számítógép) </t>
  </si>
  <si>
    <t>7734 Vízi szállítóeszköz kölcsönzése</t>
  </si>
  <si>
    <t>7735 Légi szállítóeszköz kölcsönzése</t>
  </si>
  <si>
    <t>7739 Egyéb gép, tárgyi eszköz kölcsönzése</t>
  </si>
  <si>
    <t>7740 Immateriális javak kölcsönzése</t>
  </si>
  <si>
    <t>7810 Munkaközvetítés</t>
  </si>
  <si>
    <t>7820 Munkaerőkölcsönzés</t>
  </si>
  <si>
    <t>7830 Egyéb emberierőforrás-ellátás, -gazdálkodás</t>
  </si>
  <si>
    <t>7911 Utazásközvetítés</t>
  </si>
  <si>
    <t>7912 Utazásszervezés</t>
  </si>
  <si>
    <t xml:space="preserve">7990 Egyéb foglalás </t>
  </si>
  <si>
    <t>8010 Személybiztonsági tevékenység</t>
  </si>
  <si>
    <t>8020 Biztonsági rendszer szolgáltatás</t>
  </si>
  <si>
    <t>8030 Nyomozás</t>
  </si>
  <si>
    <t>8110 Építményüzemeltetés</t>
  </si>
  <si>
    <t>8121 Általános épülettakarítás</t>
  </si>
  <si>
    <t>8122 Egyéb épület-, ipari takarítás</t>
  </si>
  <si>
    <t>8129 Egyéb takarítás</t>
  </si>
  <si>
    <t>8130 Zöldterület-kezelés</t>
  </si>
  <si>
    <t>8211 Összetett adminisztratív szolgáltatás</t>
  </si>
  <si>
    <t>8219 Fénymásolás, egyéb irodai szolgáltatás</t>
  </si>
  <si>
    <t>8220 Telefoninformáció</t>
  </si>
  <si>
    <t>8230 Konferencia, kereskedelmi bemutató szervezése</t>
  </si>
  <si>
    <t>8291 Követelésbehajtás</t>
  </si>
  <si>
    <t>8292 Csomagolás</t>
  </si>
  <si>
    <t xml:space="preserve">8299 M.n.s. egyéb kiegészítő üzleti szolgáltatás </t>
  </si>
  <si>
    <t>8411 Általános közigazgatás</t>
  </si>
  <si>
    <t>8412 Egészségügy, oktatás, kultúra, egyéb szociális szolgáltatás (kivéve: társadalombiztosítás) igazgatása</t>
  </si>
  <si>
    <t>8413 Üzleti élet szabályozása, hatékonyságának ösztönzése</t>
  </si>
  <si>
    <t>8421 Külügyek</t>
  </si>
  <si>
    <t>8422 Honvédelem</t>
  </si>
  <si>
    <t>8423 Igazságügy, bíróság</t>
  </si>
  <si>
    <t>8424 Közbiztonság, közrend</t>
  </si>
  <si>
    <t>8425 Tűzvédelem</t>
  </si>
  <si>
    <t>8430 Kötelező társadalombiztosítás</t>
  </si>
  <si>
    <t>8510 Iskolai előkészítő oktatás</t>
  </si>
  <si>
    <t>8520 Alapfokú oktatás</t>
  </si>
  <si>
    <t>8531 Általános középfokú oktatás</t>
  </si>
  <si>
    <t>8532 Szakmai középfokú oktatás</t>
  </si>
  <si>
    <t>8541 Felső szintű, nem felsőfokú oktatás</t>
  </si>
  <si>
    <t>8542 Felsőfokú oktatás</t>
  </si>
  <si>
    <t>8551 Sport, szabadidős képzés</t>
  </si>
  <si>
    <t>8552 Kulturális képzés</t>
  </si>
  <si>
    <t>8553 Járművezető-oktatás</t>
  </si>
  <si>
    <t xml:space="preserve">8559 M.n.s. egyéb oktatás </t>
  </si>
  <si>
    <t>8560 Oktatást kiegészítő tevékenység</t>
  </si>
  <si>
    <t>8610 Fekvőbeteg-ellátás</t>
  </si>
  <si>
    <t>8621 Általános járóbeteg-ellátás</t>
  </si>
  <si>
    <t>8622 Szakorvosi járóbeteg-ellátás</t>
  </si>
  <si>
    <t>8623 Fogorvosi járóbeteg-ellátás</t>
  </si>
  <si>
    <t>8690 Egyéb humán-egészségügyi ellátás</t>
  </si>
  <si>
    <t>8710 Bentlakásos, nem kórházi ápolás</t>
  </si>
  <si>
    <t>8720 Mentális, szenvedélybeteg bentlakásos ellátása</t>
  </si>
  <si>
    <t>8730 Idősek, fogyatékosok bentlakásos ellátása</t>
  </si>
  <si>
    <t>8790 Egyéb bentlakásos ellátás</t>
  </si>
  <si>
    <t>8810 Idősek, fogyatékosok szociális ellátása bentlakás nélkül</t>
  </si>
  <si>
    <t>8891 Gyermekek napközbeni ellátása</t>
  </si>
  <si>
    <t xml:space="preserve">8899 M.n.s. egyéb szociális ellátás bentlakás nélkül </t>
  </si>
  <si>
    <t>9001 Előadó-művészet</t>
  </si>
  <si>
    <t>9002 Előadó-művészetet kiegészítő tevékenység</t>
  </si>
  <si>
    <t>9003 Alkotóművészet</t>
  </si>
  <si>
    <t>9004 Művészeti létesítmények működtetése</t>
  </si>
  <si>
    <t>9101 Könyvtári, levéltári tevékenység</t>
  </si>
  <si>
    <t>9102 Múzeumi tevékenység</t>
  </si>
  <si>
    <t>9103 Történelmi hely, építmény, egyéb látványosság működtetése</t>
  </si>
  <si>
    <t>9104 Növény-, állatkert, természetvédelmi terület működtetése</t>
  </si>
  <si>
    <t>9200 Szerencsejáték, fogadás</t>
  </si>
  <si>
    <t>9311 Sportlétesítmény működtetése</t>
  </si>
  <si>
    <t>9312 Sportegyesületi tevékenység</t>
  </si>
  <si>
    <t xml:space="preserve">9313 Testedzési szolgáltatás </t>
  </si>
  <si>
    <t>9319 Egyéb sporttevékenység</t>
  </si>
  <si>
    <t>9321 Vidámparki, szórakoztatóparki tevékenység</t>
  </si>
  <si>
    <t xml:space="preserve">9329 M.n.s. egyéb szórakoztatás, szabadidős tevékenység </t>
  </si>
  <si>
    <t>9411 Vállalkozói, munkaadói érdekképviselet</t>
  </si>
  <si>
    <t>9412 Szakmai érdekképviselet</t>
  </si>
  <si>
    <t>9420 Szakszervezeti tevékenység</t>
  </si>
  <si>
    <t>9491 Egyházi tevékenység</t>
  </si>
  <si>
    <t>9492 Politikai tevékenység</t>
  </si>
  <si>
    <t xml:space="preserve">9499 M.n.s. egyéb közösségi, társadalmi tevékenység </t>
  </si>
  <si>
    <t>9511 Számítógép, -periféria javítása</t>
  </si>
  <si>
    <t>9512 Kommunikációs eszköz javítása</t>
  </si>
  <si>
    <t>9521 Szórakoztatóelektronikai cikk javítása</t>
  </si>
  <si>
    <t>9522 Háztartási gép, háztartási, kerti eszköz javítása</t>
  </si>
  <si>
    <t>9523 Lábbeli, egyéb bőráru javítása</t>
  </si>
  <si>
    <t>9524 Bútor, lakberendezési tárgy javítása</t>
  </si>
  <si>
    <t>9525 Óra-, ékszerjavítás</t>
  </si>
  <si>
    <t>9529 Egyéb személyi, háztartási cikk javítása</t>
  </si>
  <si>
    <t>9601 Textil, szőrme mosása, tisztítása</t>
  </si>
  <si>
    <t>9602 Fodrászat, szépségápolás</t>
  </si>
  <si>
    <t>9603 Temetkezés, temetkezést kiegészítő szolgáltatás</t>
  </si>
  <si>
    <t>9604 Fizikai közérzetet javító szolgáltatás</t>
  </si>
  <si>
    <t xml:space="preserve">9609 M.n.s. egyéb személyi szolgáltatás </t>
  </si>
  <si>
    <t>9700 Háztartási alkalmazottat foglalkoztató magánháztartás</t>
  </si>
  <si>
    <t>9810 Háztartás termék-előállítása saját fogyasztásra</t>
  </si>
  <si>
    <t>9820 Háztartás szolgáltatása saját fogyasztásra</t>
  </si>
  <si>
    <t>9900 Területen kívüli szervezet</t>
  </si>
  <si>
    <t xml:space="preserve">  </t>
  </si>
  <si>
    <t>Tevékenységek</t>
  </si>
  <si>
    <t>Területi hatókör</t>
  </si>
  <si>
    <t>helyi</t>
  </si>
  <si>
    <t>térségi</t>
  </si>
  <si>
    <t>regionális</t>
  </si>
  <si>
    <t>országos</t>
  </si>
  <si>
    <t>nemzetközi</t>
  </si>
  <si>
    <t>Tulajdonosok száma</t>
  </si>
  <si>
    <t>Vállalkozás további tulajdonosa 4</t>
  </si>
  <si>
    <t>Vállalkozás további tulajdonosa …</t>
  </si>
  <si>
    <t>Vállalkozás további tulajdonosa 5</t>
  </si>
  <si>
    <t>Vállalkozás további tulajdonosa 6</t>
  </si>
  <si>
    <r>
      <rPr>
        <b/>
        <sz val="16"/>
        <color theme="1"/>
        <rFont val="Arial"/>
        <family val="2"/>
        <charset val="238"/>
      </rPr>
      <t>A vállalkozás tulajdonosi szerkezete</t>
    </r>
    <r>
      <rPr>
        <b/>
        <sz val="14"/>
        <color theme="1"/>
        <rFont val="Arial"/>
        <family val="2"/>
        <charset val="238"/>
      </rPr>
      <t xml:space="preserve">
</t>
    </r>
    <r>
      <rPr>
        <sz val="14"/>
        <color theme="1"/>
        <rFont val="Arial"/>
        <family val="2"/>
        <charset val="238"/>
      </rPr>
      <t xml:space="preserve">Az egyéni vállalkozásokat egy, a társas vállalkozásokat több tulajdonos is alapíthatja. A tulajdonosok eltérő tulajdoni hányaddal rendelkezhetnek és a szavazati  joguk mértéke is eltérő lehet.
Jelölje meg, hogy a vállalkozását hány tulajdonostárs alapítja, önmagát is beleértve! (több tulajdonos értelemszerűen csak társas vállalkozást - Kft-t, Bt-t - alapíthat, egyéni vállalkozást nem).
A táblázatban adja meg az egyes tulajdonosok nevét, a tervezett tulajdoni hányad mértékét és a tervezett szavazati jog mértékét. A vállalkozás tulajdonosi szerkezeténél minden tulajdonost fel kell sorolni, ezért a sorok bővíthetők. A vállalkozás támogatott tulajdonosa kifejezés azt a személyt jelenti, aki a GINOP 5.1.9.-17 projektben (vállalkozói képzésben) részt vett és pályázni kíván a támogatásra. További sorok felvétele lehetséges az elrejtett sorok felfedésével.
</t>
    </r>
    <r>
      <rPr>
        <sz val="14"/>
        <color rgb="FFFF0000"/>
        <rFont val="Arial"/>
        <family val="2"/>
        <charset val="238"/>
      </rPr>
      <t xml:space="preserve">FIGYELEM: Csak olyan vállalkozó támogatható, aki a társas vállalkozásban minősített többségi tulajdonnal, legalább 75%-os tulajdoni hányaddal és befolyással rendelkezik, valamint betölti a vállalkozás vezető tisztségviselői pozícióját.. </t>
    </r>
  </si>
  <si>
    <r>
      <rPr>
        <b/>
        <sz val="16"/>
        <color theme="1"/>
        <rFont val="Arial"/>
        <family val="2"/>
        <charset val="238"/>
      </rPr>
      <t>A vállalkozás profilja és céljai</t>
    </r>
    <r>
      <rPr>
        <b/>
        <sz val="14"/>
        <color theme="1"/>
        <rFont val="Arial"/>
        <family val="2"/>
        <charset val="238"/>
      </rPr>
      <t xml:space="preserve">
</t>
    </r>
    <r>
      <rPr>
        <sz val="14"/>
        <color theme="1"/>
        <rFont val="Arial"/>
        <family val="2"/>
        <charset val="238"/>
      </rPr>
      <t xml:space="preserve">Mutassa be a vállalkozása fő tevékenységeit és céljait, az alábbi szempontok mentén:
</t>
    </r>
    <r>
      <rPr>
        <b/>
        <sz val="14"/>
        <color theme="1"/>
        <rFont val="Arial"/>
        <family val="2"/>
        <charset val="238"/>
      </rPr>
      <t>a) Üzleti ötlet, profil (max. 1000 karakter)</t>
    </r>
    <r>
      <rPr>
        <sz val="14"/>
        <color theme="1"/>
        <rFont val="Arial"/>
        <family val="2"/>
        <charset val="238"/>
      </rPr>
      <t xml:space="preserve">
Mutassa be röviden az üzleti ötletet, amire a vállalkozása épül: mi a tervezett vállalkozása üzleti profilja, milyen ötletet szeretne megvalósítani? Térjen ki arra is, hogy miért tartja reálisnak ezt az ötletet (pl. nincs hasonló szolgáltatás a környékén, nagy igény mutatkozik rá). Amennyiben valamilyen újszerűség, innovatív jelleg is felmerül az üzleti ötlete kapcsán, erre is térjen ki itt (pl. újszerű értékesítési megoldás, teljesen új vagy továbbfejlesztett termék/szolgáltatás).
</t>
    </r>
    <r>
      <rPr>
        <b/>
        <sz val="14"/>
        <color theme="1"/>
        <rFont val="Arial"/>
        <family val="2"/>
        <charset val="238"/>
      </rPr>
      <t>b) Vállalkozás termékei / szolgáltatásai (max. 1000 karakter)</t>
    </r>
    <r>
      <rPr>
        <sz val="14"/>
        <color theme="1"/>
        <rFont val="Arial"/>
        <family val="2"/>
        <charset val="238"/>
      </rPr>
      <t xml:space="preserve">
Mutassa be tervezett szolgáltatásait/termékeit (ezek jellemzőit, főbb paramétereit) és azok egyediségét.
Sorolja fel, hogy milyen termékeket kíván gyártani, milyen szolgáltatásokat tervez nyújtani a vállalkozás keretében. Ebben a pontban azt szükséges bemutatni, hogy pontosan hogyan épül fel a vállalkozása tervezett termék- illetve szolgáltatási portfoliója: pontosan milyen termékcsoportokat gyárt és értékesít, illetve milyen szolgáltatásokat nyújt majd a vállalkozása a vevők, üzleti partnerek számára (pl. szépségszalon nyitása esetén milyen szolgáltatások - pl. fodrászat, manikűr-pedikűr, kozmetika, stb. - lesznek elérhetők itt, milyen célcsoportok - pl. női / férfi / gyermek - számára; asztalos vállalkozás indítása esetén milyen típusú termékeket gyárt majd - pl. konyhabútorok, kisbútorok, vendéglátóipari bútorok -, milyen egyéb szolgáltatásokat - pl. javítások, kisebb asztalosmunkák - kínál, stb.
</t>
    </r>
    <r>
      <rPr>
        <b/>
        <sz val="14"/>
        <color theme="1"/>
        <rFont val="Arial"/>
        <family val="2"/>
        <charset val="238"/>
      </rPr>
      <t>c) Vállalkozás célja és jövőképe (max. 1000 karakter)</t>
    </r>
    <r>
      <rPr>
        <sz val="14"/>
        <color theme="1"/>
        <rFont val="Arial"/>
        <family val="2"/>
        <charset val="238"/>
      </rPr>
      <t xml:space="preserve">
Fejtse ki, milyen célokat szeretne megvalósítani a vállalkozás működtetésének első évében? Ezek lehetnek a termékelőállítással, szolgáltatásnyújtással kapcsolatos célok és eredmények, a vendégkör kiépülésére vonatkozó célok, vagy akár az elért bevételhez kötődő elvárások. 
Hol kíván tartani 3-5 év múlva, milyen hosszabb távú céljai vannak?
</t>
    </r>
  </si>
  <si>
    <t>vállalkozó</t>
  </si>
  <si>
    <t>Végzettség /
szaktudás /
munkatapasztalat</t>
  </si>
  <si>
    <t>Működés jellemzői</t>
  </si>
  <si>
    <t>Marketing</t>
  </si>
  <si>
    <r>
      <t xml:space="preserve">Tervezett értékesítési bevételek az elkövetkező 1 évben, havi bontásban
</t>
    </r>
    <r>
      <rPr>
        <sz val="14"/>
        <color theme="1"/>
        <rFont val="Arial"/>
        <family val="2"/>
        <charset val="238"/>
      </rPr>
      <t>Kérjük, töltse ki az alábbi ütemtervet az egyes termékek/szolgáltatások havi tervezett értékesítési összegével (</t>
    </r>
    <r>
      <rPr>
        <b/>
        <sz val="14"/>
        <color rgb="FFFF0000"/>
        <rFont val="Arial"/>
        <family val="2"/>
        <charset val="238"/>
      </rPr>
      <t>Ft-ban</t>
    </r>
    <r>
      <rPr>
        <sz val="14"/>
        <color theme="1"/>
        <rFont val="Arial"/>
        <family val="2"/>
        <charset val="238"/>
      </rPr>
      <t>)!</t>
    </r>
  </si>
  <si>
    <r>
      <rPr>
        <b/>
        <sz val="16"/>
        <color theme="1"/>
        <rFont val="Arial"/>
        <family val="2"/>
        <charset val="238"/>
      </rPr>
      <t>Értékesítési bevételek (max. 3000 karakter)</t>
    </r>
    <r>
      <rPr>
        <b/>
        <sz val="14"/>
        <color theme="1"/>
        <rFont val="Arial"/>
        <family val="2"/>
        <charset val="238"/>
      </rPr>
      <t xml:space="preserve">
</t>
    </r>
    <r>
      <rPr>
        <sz val="14"/>
        <color theme="1"/>
        <rFont val="Arial"/>
        <family val="2"/>
        <charset val="238"/>
      </rPr>
      <t xml:space="preserve">Ebben a pontban a termékértékesítésből, szolgáltatásnyújtásból származó bevételeket vegye számba.
Sorolja fel, hogy mely tevékenységeiből származik majd bevétele. </t>
    </r>
    <r>
      <rPr>
        <sz val="14"/>
        <color rgb="FFFF0000"/>
        <rFont val="Arial"/>
        <family val="2"/>
        <charset val="238"/>
      </rPr>
      <t xml:space="preserve">Amennyiben Ön áfa-alany, akkor nettó, ha nem, akkor bruttó módon számoljon - mutassa be a szöveges leírásban, hogy mely tevékenységnél milyen módon számol.
</t>
    </r>
    <r>
      <rPr>
        <sz val="14"/>
        <color theme="1"/>
        <rFont val="Arial"/>
        <family val="2"/>
        <charset val="238"/>
      </rPr>
      <t xml:space="preserve">
Készítsen rövid kalkulációt a bevételek nagyságáról: 
Ehhez tervezze meg, hogy az egyes bevételtermelő tevékenységei kapcsán mennyi terméket fog várhatóan értékesíteni / hány igénybevevő részére tudja a szolgáltatást nyújtani. Ha többféle tevékenységet is végez majd / többféle terméket is értékesít, ezeknek külön-külön határozza meg a várható értékesítési mennyiségét (nagyon sokféle termék esetén határozzon meg termékcsoportokat).
Átlagosan milyen árakkal dolgozik majd (ehhez használja fel a Működés jellemzői c) Árazás pontban írtakat), azaz mennyiért tudja majd értékesíteni a termékeit, szolgáltatásait?
Számolja ki a bevételeit az eladott mennyiség és az egységár szorzatával.
Példa:
Egy játszóházat üzemeltető vállalkozás három féle jegyárat vezet be: az 1-3 éves gyermekek 800 Ft / alkalom; a 4-7 éves gyermekek 1000 Ft / alkalom; a nagyobb gyermekek 1200 Ft / alkalom áron vehetik igénybe a játszóház szolgáltatásait. A játszóház napi 6 órában tart nyitva, a maximális egyidejű befogadóképessége 20 fő. Egy gyermek átlagosan 2 órát tölt el a játszóházban, a maximális kihasználtság így napi 60 fő lehet. A vállalkozó előzetes becslése szerint a játszóház tényleges kihasználtsága 50%-os lesz, azaz összesen 30 gyermek keresi fel a játszóházat naponta. A célcsoportok aránya az alábbiak szerint alakul: 1-3 éves gyermek 30% (9 fő), 4-7 éves gyermek 50% (15 fő), idősebb gyermek 20% (6 fő). A jegyárakat figyelembe véve az átlagos napi bruttó bevétel így: 9 x 800 Ft + 15 x 1000 Ft + 6 x 1200 Ft, azaz 29.400 Ft /nap. 1 hónapban 20 nap nyitva tartással számolva a havi értékesítési bevétel 588 ezer Ft.
</t>
    </r>
    <r>
      <rPr>
        <sz val="14"/>
        <color rgb="FFFF0000"/>
        <rFont val="Arial"/>
        <family val="2"/>
        <charset val="238"/>
      </rPr>
      <t>FIGYELEM! A projekt fizikai befejezésének időpontját magában foglaló lezárt teljes üzleti évben realizált nettó árbevétele, egyéni vállalkozók esetében az adóalapba beszámított bevétele el kell, hogy érje az 1.000.000 Ft-ot.</t>
    </r>
    <r>
      <rPr>
        <sz val="14"/>
        <color theme="1"/>
        <rFont val="Arial"/>
        <family val="2"/>
        <charset val="238"/>
      </rPr>
      <t xml:space="preserve">
A fenti kalkulációt követően adja meg a bevételek évközbeni alakulásának várható trendjeit (pl. várható-e szezonális ingadozás). 
Írja le, milyen bevételnövekedési várakozásai vannak a következő évekre vonatkozóan (pl. évente milyen bevételemelkedéssel számol).
Mutassa be, hogy támogatás nélkül hogyan fenntartható pénzügyileg a vállalkozása az árbevétel növekedéséből!
A szöveges leírás után a táblázatban adja meg számszerűen is, hogy mekkora bevétellel kalkulál: minden egyes tevékenységére </t>
    </r>
    <r>
      <rPr>
        <b/>
        <sz val="14"/>
        <color theme="1"/>
        <rFont val="Arial"/>
        <family val="2"/>
        <charset val="238"/>
      </rPr>
      <t>havi bontásban</t>
    </r>
    <r>
      <rPr>
        <sz val="14"/>
        <color theme="1"/>
        <rFont val="Arial"/>
        <family val="2"/>
        <charset val="238"/>
      </rPr>
      <t xml:space="preserve"> adja meg az első működési év várható bevételeit, </t>
    </r>
    <r>
      <rPr>
        <sz val="14"/>
        <color rgb="FFFF0000"/>
        <rFont val="Arial"/>
        <family val="2"/>
        <charset val="238"/>
      </rPr>
      <t>Ft</t>
    </r>
    <r>
      <rPr>
        <sz val="14"/>
        <color theme="1"/>
        <rFont val="Arial"/>
        <family val="2"/>
        <charset val="238"/>
      </rPr>
      <t>-ban. Ha valamelyik hónapban adott tevékenységének nem várható bevétele, oda írjon be 0-t.</t>
    </r>
    <r>
      <rPr>
        <sz val="14"/>
        <color rgb="FFFF0000"/>
        <rFont val="Arial"/>
        <family val="2"/>
        <charset val="238"/>
      </rPr>
      <t xml:space="preserve">
</t>
    </r>
    <r>
      <rPr>
        <sz val="14"/>
        <color theme="1"/>
        <rFont val="Arial"/>
        <family val="2"/>
        <charset val="238"/>
      </rPr>
      <t>Ezt követően adja meg a következő 3 év várható bevételeinek nagyságát (</t>
    </r>
    <r>
      <rPr>
        <sz val="14"/>
        <color rgb="FFFF0000"/>
        <rFont val="Arial"/>
        <family val="2"/>
        <charset val="238"/>
      </rPr>
      <t>Ft</t>
    </r>
    <r>
      <rPr>
        <sz val="14"/>
        <color theme="1"/>
        <rFont val="Arial"/>
        <family val="2"/>
        <charset val="238"/>
      </rPr>
      <t xml:space="preserve">-ban), tevékenységenként, </t>
    </r>
    <r>
      <rPr>
        <b/>
        <sz val="14"/>
        <color theme="1"/>
        <rFont val="Arial"/>
        <family val="2"/>
        <charset val="238"/>
      </rPr>
      <t>éves bontás</t>
    </r>
    <r>
      <rPr>
        <sz val="14"/>
        <color theme="1"/>
        <rFont val="Arial"/>
        <family val="2"/>
        <charset val="238"/>
      </rPr>
      <t xml:space="preserve">ban (az első táblázatból az összesített bevételek automatikusan átemelésre kerülnek).  </t>
    </r>
  </si>
  <si>
    <r>
      <t xml:space="preserve">Tervezett értékesítés az elkövetkező 4 évben
</t>
    </r>
    <r>
      <rPr>
        <sz val="14"/>
        <color theme="1"/>
        <rFont val="Arial"/>
        <family val="2"/>
        <charset val="238"/>
      </rPr>
      <t>Kérjük, töltse ki az alábbi ütemtervet az egyes termékek/szolgáltatások éves tervezett értékesítési összegével (</t>
    </r>
    <r>
      <rPr>
        <b/>
        <sz val="14"/>
        <color rgb="FFFF0000"/>
        <rFont val="Arial"/>
        <family val="2"/>
        <charset val="238"/>
      </rPr>
      <t>Ft-ban</t>
    </r>
    <r>
      <rPr>
        <sz val="14"/>
        <color theme="1"/>
        <rFont val="Arial"/>
        <family val="2"/>
        <charset val="238"/>
      </rPr>
      <t>)!</t>
    </r>
  </si>
  <si>
    <r>
      <t xml:space="preserve">Egyéb bevételek
</t>
    </r>
    <r>
      <rPr>
        <sz val="16"/>
        <color theme="1"/>
        <rFont val="Arial"/>
        <family val="2"/>
        <charset val="238"/>
      </rPr>
      <t>Kérjük, adja meg, ha az értékesítési bevételeken felül egyéb bevételekkel is tervez. Az alábbi mezőkben a bevételek összegét (Ft-ben), illetve a leírását adja meg.</t>
    </r>
  </si>
  <si>
    <r>
      <rPr>
        <b/>
        <sz val="16"/>
        <color theme="1"/>
        <rFont val="Arial"/>
        <family val="2"/>
        <charset val="238"/>
      </rPr>
      <t>Beruházási költségek - szükséges ingatlanok, tárgyi eszközök, immateriális javak (max. 1000 karakter)</t>
    </r>
    <r>
      <rPr>
        <sz val="14"/>
        <color theme="1"/>
        <rFont val="Arial"/>
        <family val="2"/>
        <charset val="238"/>
      </rPr>
      <t xml:space="preserve">
A vállalkozás elindításához, működtetéséhez szükség lehet ingatlanokra, nagyobb értékű tárgyi eszközökre (pl. gépsorra, bútorra, egyéb berendezési tárgyakra), immateriális javakra (pl. szoftverekre). 
Sorolja fel, hogy mire van szüksége a vállalkozás elindításához, működtetéséhez, miért fontosak ezek a tárgyi eszközök, ingatlanok a termeléshez, szolgáltatásnyújtáshoz. 
Ismertesse, hogy rendelkezésére állnak-e már ezek az ingatlanok, eszközök, vagy milyen módon tervezi ezeket biztosítani (pl. vásárlás, bérlés, haszonbérlet). 
Amennyiben leendő vállalkozásához nincs szüksége semmilyen ingatlanra, tárgyi eszközre, vezesse fe a mezőbe  a „Megalapítandó vállalkozásomra nem vonatkozik” megjegyzést.
A szöveges bemutatást követően a táblázatban mutassa be a szükséges eszközöket, ezek beszerzésének módját és annak tervezett beszerzési árát (</t>
    </r>
    <r>
      <rPr>
        <sz val="14"/>
        <color rgb="FFFF0000"/>
        <rFont val="Arial"/>
        <family val="2"/>
        <charset val="238"/>
      </rPr>
      <t>Ft</t>
    </r>
    <r>
      <rPr>
        <sz val="14"/>
        <color theme="1"/>
        <rFont val="Arial"/>
        <family val="2"/>
        <charset val="238"/>
      </rPr>
      <t>-ban), illetve bérlési költségét (</t>
    </r>
    <r>
      <rPr>
        <sz val="14"/>
        <color rgb="FFFF0000"/>
        <rFont val="Arial"/>
        <family val="2"/>
        <charset val="238"/>
      </rPr>
      <t>Ft-ban, havi szinten</t>
    </r>
    <r>
      <rPr>
        <sz val="14"/>
        <color theme="1"/>
        <rFont val="Arial"/>
        <family val="2"/>
        <charset val="238"/>
      </rPr>
      <t xml:space="preserve">).
</t>
    </r>
    <r>
      <rPr>
        <sz val="14"/>
        <color rgb="FFFF0000"/>
        <rFont val="Arial"/>
        <family val="2"/>
        <charset val="238"/>
      </rPr>
      <t>Amennyiben Ön Áfa-elszámolására jogosult vállalkozás lesz, úgy itt a nettó értéket szerepeltesse, amennyiben nem áfa-alany, akkor a bruttó érték feltüntetése szükséges</t>
    </r>
    <r>
      <rPr>
        <sz val="14"/>
        <color theme="1"/>
        <rFont val="Arial"/>
        <family val="2"/>
        <charset val="238"/>
      </rPr>
      <t>.
Amennyiben az adott kategórián belül több tételt kíván szerepeltetni, lehetősége van újabb sorok felvételére.</t>
    </r>
  </si>
  <si>
    <t>Eszköz rendelkezésre állása</t>
  </si>
  <si>
    <t>igen</t>
  </si>
  <si>
    <t>nem</t>
  </si>
  <si>
    <t>Vásárlás módja</t>
  </si>
  <si>
    <t>vásárlás</t>
  </si>
  <si>
    <t>lízing</t>
  </si>
  <si>
    <t>bérlés</t>
  </si>
  <si>
    <t>egyéb (kérjük, fent részletezze)</t>
  </si>
  <si>
    <r>
      <rPr>
        <b/>
        <sz val="16"/>
        <color theme="1"/>
        <rFont val="Arial"/>
        <family val="2"/>
        <charset val="238"/>
      </rPr>
      <t>Egyéb bevételek (max. 500 karakter)</t>
    </r>
    <r>
      <rPr>
        <sz val="14"/>
        <color theme="1"/>
        <rFont val="Arial"/>
        <family val="2"/>
        <charset val="238"/>
      </rPr>
      <t xml:space="preserve">
Amennyiben az előzőekben bemutatott értékesítési bevételeken felül egyéb bevételekkel is tervez, azokat itt mutassa be:
- Milyen egyéb bevételi forrásai lesznek?
- Mekkora éves bevétellel kalkulál ebből?</t>
    </r>
  </si>
  <si>
    <t>Tanúsításra benyújtásra kerülő ÜT készítőjének születési neve:</t>
  </si>
  <si>
    <t>Képzésre, tanácsadásra vonatkozó támogatási szerződés aláírásának dátuma</t>
  </si>
  <si>
    <r>
      <rPr>
        <b/>
        <sz val="16"/>
        <color theme="1"/>
        <rFont val="Arial"/>
        <family val="2"/>
        <charset val="238"/>
      </rPr>
      <t>Képzésre, tanácsadásra vonatkozó támogatási szerződés aláírásának dátuma</t>
    </r>
    <r>
      <rPr>
        <sz val="14"/>
        <color theme="1"/>
        <rFont val="Arial"/>
        <family val="2"/>
        <charset val="238"/>
      </rPr>
      <t xml:space="preserve">
Kérjük, adja meg a támogatási szerződés aláírásának dátumát!</t>
    </r>
  </si>
  <si>
    <t>Alapfeltételek</t>
  </si>
  <si>
    <t>TSZ aláírás dátuma</t>
  </si>
  <si>
    <t>1. Adott ponthoz tartozó útmutatórész megjelenítése / kikapcsolása
2. Pályázó által szerkeszthető cellák jelölése (pl. színnel) / nem szerkeszthető, utasításokat tartalmazó cellák levédése
3. Legördülő menük alkalmazása
4. Cellaméretek hozzáigazítása a karakterlimitekhez (jól látható, olvasható legyen a beírt szöveg)
5. Hibák jelölése (pl. ha nincs egy cella kitöltve; karakterlimit túllépése)</t>
  </si>
  <si>
    <t>KITÖLTÉSI ÚTMUTATÓ</t>
  </si>
  <si>
    <r>
      <rPr>
        <b/>
        <sz val="16"/>
        <color theme="1"/>
        <rFont val="Arial"/>
        <family val="2"/>
        <charset val="238"/>
      </rPr>
      <t>Összefoglalás (vezetői összefoglaló)</t>
    </r>
    <r>
      <rPr>
        <sz val="14"/>
        <color theme="1"/>
        <rFont val="Arial"/>
        <family val="2"/>
        <charset val="238"/>
      </rPr>
      <t xml:space="preserve">
A vezetői összefoglaló célja és feladata az üzleti tervben bemutatott legfontosabb információk összefoglalása, lényegre törően, tömören</t>
    </r>
    <r>
      <rPr>
        <b/>
        <sz val="14"/>
        <color theme="1"/>
        <rFont val="Arial"/>
        <family val="2"/>
        <charset val="238"/>
      </rPr>
      <t>. (max. 5000 karakter)</t>
    </r>
    <r>
      <rPr>
        <sz val="14"/>
        <color theme="1"/>
        <rFont val="Arial"/>
        <family val="2"/>
        <charset val="238"/>
      </rPr>
      <t xml:space="preserve">
</t>
    </r>
    <r>
      <rPr>
        <b/>
        <sz val="14"/>
        <color theme="1"/>
        <rFont val="Arial"/>
        <family val="2"/>
        <charset val="238"/>
      </rPr>
      <t xml:space="preserve">Javasoljuk, hogy ezt a részt a teljes üzleti terv dokumentum kitöltésének </t>
    </r>
    <r>
      <rPr>
        <b/>
        <u/>
        <sz val="14"/>
        <color theme="1"/>
        <rFont val="Arial"/>
        <family val="2"/>
        <charset val="238"/>
      </rPr>
      <t>legutolsó</t>
    </r>
    <r>
      <rPr>
        <b/>
        <sz val="14"/>
        <color theme="1"/>
        <rFont val="Arial"/>
        <family val="2"/>
        <charset val="238"/>
      </rPr>
      <t xml:space="preserve"> lépéseként töltse ki!</t>
    </r>
    <r>
      <rPr>
        <sz val="14"/>
        <color theme="1"/>
        <rFont val="Arial"/>
        <family val="2"/>
        <charset val="238"/>
      </rPr>
      <t xml:space="preserve">
Az összefoglalóban röviden (összefoglaló jelleggel) térjen ki az alábbi fő kérdésekre:
- Milyen vállalkozást szeretne indítani (mi a tervezett vállalkozás fő profilja, főtevékenysége, a működési területe, jogi formája)? 
- Miért szeretné éppen ezt a vállalkozást elindítani, mi a fő motivációja erre?
- Ki Ön, milyen végzettséggel, képességekkel, tapasztalatokkal bír (melyek szükségesek a tervezett vállalkozáshoz)?
- Milyen előfeltételei vannak a vállalkozás elindításának (pl. névválasztás, szükséges-e hozzá valamilyen engedély, szakirányú végzettség, stb.)?
- Milyen saját erőforrásokkal rendelkezik a vállalkozás elindításához (pl. szakirányú végzettség; saját pénzügyi forrás; saját ingatlan, stb.)?
- Milyen termékeket kíván előállítani / milyen szolgáltatásokat tervez nyújtani?
- Kinek szeretné a termékeket / szolgáltatásokat értékesíteni és milyen módon? Milyen árakkal kíván dolgozni?
- Hogyan képzeli el a vállalkozása működését az első évben (pl. üzemidő / nyitvatartási idő, működési folyamatok, beszállítók, foglalkoztatotti létszáma)?
- Milyen működési eredménnyel számol az első évben és az azt követő években?
- Mi a vállalkozás indításának és első éves működésének tőkeigénye? Ebből mely költségeket kívánja a pályázati támogatásból finanszírozni?</t>
    </r>
  </si>
  <si>
    <r>
      <rPr>
        <b/>
        <sz val="16"/>
        <color theme="1"/>
        <rFont val="Arial"/>
        <family val="2"/>
        <charset val="238"/>
      </rPr>
      <t>ÖSSZEFOGLALÁS (max. 5000 karakter)</t>
    </r>
    <r>
      <rPr>
        <sz val="14"/>
        <color theme="1"/>
        <rFont val="Arial"/>
        <family val="2"/>
        <charset val="238"/>
      </rPr>
      <t xml:space="preserve">
A vezetői összefoglaló célja és feladata az üzleti tervben bemutatott legfontosabb információk összefoglalása, lényegre törően, tömören.
Javasoljuk, hogy ezt a részt a teljes üzleti terv dokumentum kitöltésének legutolsó lépéseként töltse ki!
Az összefoglalóban röviden (összefoglaló jelleggel) térjen ki az alábbi fő kérdésekre:
- Milyen vállalkozást szeretne indítani (mi a tervezett vállalkozás fő profilja, főtevékenysége, a működési területe, jogi formája)? 
- Miért szeretné éppen ezt a vállalkozást elindítani, mi a fő motivációja erre?
- Ki Ön, milyen végzettséggel, képességekkel, tapasztalatokkal bír (melyek szükségesek a tervezett vállalkozáshoz)?
- Milyen előfeltételei vannak a vállalkozás elindításának (pl. névválasztás, szükséges-e hozzá valamilyen engedély, szakirányú végzettség, stb.)?
- Milyen saját erőforrásokkal rendelkezik a vállalkozás elindításához (pl. szakirányú végzettség; saját pénzügyi forrás; saját ingatlan, stb.)?
- Milyen termékeket kíván előállítani / milyen szolgáltatásokat tervez nyújtani?
- Kinek szeretné a termékeket / szolgáltatásokat értékesíteni és milyen módon? Milyen árakkal kíván dolgozni?
- Hogyan képzeli el a vállalkozása működését az első évben (pl. üzemidő / nyitvatartási idő, működési folyamatok, beszállítók, foglalkoztatotti létszáma)?
- Milyen működési eredménnyel számol az első évben és az azt követő években?
- Mi a vállalkozás indításának és első éves működésének tőkeigénye? Ebből mely költségeket kívánja a pályázati támogatásból finanszírozni?</t>
    </r>
  </si>
  <si>
    <r>
      <rPr>
        <b/>
        <sz val="16"/>
        <color theme="1"/>
        <rFont val="Arial"/>
        <family val="2"/>
        <charset val="238"/>
      </rPr>
      <t xml:space="preserve">ALAPFELTÉTELEK
</t>
    </r>
    <r>
      <rPr>
        <sz val="16"/>
        <color theme="1"/>
        <rFont val="Arial"/>
        <family val="2"/>
        <charset val="238"/>
      </rPr>
      <t xml:space="preserve">
</t>
    </r>
    <r>
      <rPr>
        <b/>
        <sz val="16"/>
        <color theme="1"/>
        <rFont val="Arial"/>
        <family val="2"/>
        <charset val="238"/>
      </rPr>
      <t>Képzésre, tanácsadásra vonatkozó támogatási szerződés aláírásának dátuma</t>
    </r>
    <r>
      <rPr>
        <sz val="14"/>
        <color theme="1"/>
        <rFont val="Arial"/>
        <family val="2"/>
        <charset val="238"/>
      </rPr>
      <t xml:space="preserve">
Kérjük, adja meg a támogatási szerződés aláírásának dátumát!
</t>
    </r>
    <r>
      <rPr>
        <b/>
        <sz val="16"/>
        <color theme="1"/>
        <rFont val="Arial"/>
        <family val="2"/>
        <charset val="238"/>
      </rPr>
      <t>Vállalkozás neve</t>
    </r>
    <r>
      <rPr>
        <sz val="14"/>
        <color theme="1"/>
        <rFont val="Arial"/>
        <family val="2"/>
        <charset val="238"/>
      </rPr>
      <t xml:space="preserve">
Amennyiben Ön egyéni vállalkozó, a vállalkozás neve az Ön neve (vezetéknév, keresztnév) és az "egyéni vállalkozó" megjelölés (pl. Kiss Béla egyéni vállalkozó).
A gazdálkodó szervezetek neve a cégnév, amely alkalmas arra, hogy az adott vállalkozást más vállalkozásoktól megkülönböztesse. A névválasztásnál vegye figyelembe, hogy a cégnévvel szemben jogi elvárások is vannak, emellett üzleti (marketing) szempontok is felmerülnek. 
- A cégnévben csak magyar szavak szerepelhetnek, a magyar helyesírási szabályok szerint.
- A cégnév két kötelező részből áll: a vezérszóból (a cégnévben első helyen áll, segíti a cég azonosítását, pl. Cukorka) és a választott cégforma megnevezéséből (pl. Korlátolt Felelősségű Társaság). A kötelező elemek mellett a cégnév tartalmazhat a tevékenységre utaló kifejezést is a vezérszó és a társasági forma között (pl. Cukorka Kereskedelmi és Szolgáltató Korlátolt Felelősségű Társaság).
- A vállalkozás nevének különböznie kell már működő cégek nevétől, azaz a vezérszónak el kell térnie a már bejegyzett cégnevektől. Ezért a http://www.e-cegjegyzek.hu/?cegkereses linken ellenőrizze, hogy az Ön által választott név létezik-e már, vagy sem. A cégbíróság nem fogadja el azokat a neveket, amelyek a már bejegyzett cégnévtől csak ragban, számban vagy toldalékban térnek el.
A vállalkozás nevének tükröznie kell a cég karakterét, tevékenységi körét, vagy utalnia kell arra a termékre, szolgáltatásra, amit be akar márkázni. Gondoljon arra is, hogy ezt a nevet fogja reklámozni, ezért figyelemfelhívónak, könnyen megjegyezhetőnek, pozitív kicsengésűnek kell lennie.
</t>
    </r>
    <r>
      <rPr>
        <b/>
        <sz val="12"/>
        <color theme="1"/>
        <rFont val="Arial"/>
        <family val="2"/>
        <charset val="238"/>
      </rPr>
      <t/>
    </r>
  </si>
  <si>
    <r>
      <rPr>
        <b/>
        <sz val="16"/>
        <color theme="1"/>
        <rFont val="Arial"/>
        <family val="2"/>
        <charset val="238"/>
      </rPr>
      <t>BEVÉTELI TERV
Értékesítési bevételek (max. 3000 karakter)</t>
    </r>
    <r>
      <rPr>
        <b/>
        <sz val="14"/>
        <color theme="1"/>
        <rFont val="Arial"/>
        <family val="2"/>
        <charset val="238"/>
      </rPr>
      <t xml:space="preserve">
</t>
    </r>
    <r>
      <rPr>
        <sz val="14"/>
        <color theme="1"/>
        <rFont val="Arial"/>
        <family val="2"/>
        <charset val="238"/>
      </rPr>
      <t xml:space="preserve">Ebben a pontban a termékértékesítésből, szolgáltatásnyújtásból származó bevételeket vegye számba.
Sorolja fel, hogy mely tevékenységeiből származik majd bevétele. </t>
    </r>
    <r>
      <rPr>
        <sz val="14"/>
        <color rgb="FFFF0000"/>
        <rFont val="Arial"/>
        <family val="2"/>
        <charset val="238"/>
      </rPr>
      <t xml:space="preserve">Amennyiben Ön áfa-alany, akkor nettó, ha nem, akkor bruttó módon számoljon - mutassa be a szöveges leírásban, hogy mely tevékenységnél milyen módon számol.
</t>
    </r>
    <r>
      <rPr>
        <sz val="14"/>
        <color theme="1"/>
        <rFont val="Arial"/>
        <family val="2"/>
        <charset val="238"/>
      </rPr>
      <t xml:space="preserve">
Készítsen rövid kalkulációt a bevételek nagyságáról: 
Ehhez tervezze meg, hogy az egyes bevételtermelő tevékenységei kapcsán mennyi terméket fog várhatóan értékesíteni / hány igénybevevő részére tudja a szolgáltatást nyújtani. Ha többféle tevékenységet is végez majd / többféle terméket is értékesít, ezeknek külön-külön határozza meg a várható értékesítési mennyiségét (nagyon sokféle termék esetén határozzon meg termékcsoportokat).
Átlagosan milyen árakkal dolgozik majd (ehhez használja fel a Működés jellemzői c) Árazás pontban írtakat), azaz mennyiért tudja majd értékesíteni a termékeit, szolgáltatásait?
Számolja ki a bevételeit az eladott mennyiség és az egységár szorzatával.
Példa:
Egy játszóházat üzemeltető vállalkozás három féle jegyárat vezet be: az 1-3 éves gyermekek 800 Ft / alkalom; a 4-7 éves gyermekek 1000 Ft / alkalom; a nagyobb gyermekek 1200 Ft / alkalom áron vehetik igénybe a játszóház szolgáltatásait. A játszóház napi 6 órában tart nyitva, a maximális egyidejű befogadóképessége 20 fő. Egy gyermek átlagosan 2 órát tölt el a játszóházban, a maximális kihasználtság így napi 60 fő lehet. A vállalkozó előzetes becslése szerint a játszóház tényleges kihasználtsága 50%-os lesz, azaz összesen 30 gyermek keresi fel a játszóházat naponta. A célcsoportok aránya az alábbiak szerint alakul: 1-3 éves gyermek 30% (9 fő), 4-7 éves gyermek 50% (15 fő), idősebb gyermek 20% (6 fő). A jegyárakat figyelembe véve az átlagos napi bruttó bevétel így: 9 x 800 Ft + 15 x 1000 Ft + 6 x 1200 Ft, azaz 29.400 Ft /nap. 1 hónapban 20 nap nyitva tartással számolva a havi értékesítési bevétel 588 ezer Ft.
</t>
    </r>
    <r>
      <rPr>
        <sz val="14"/>
        <color rgb="FFFF0000"/>
        <rFont val="Arial"/>
        <family val="2"/>
        <charset val="238"/>
      </rPr>
      <t>FIGYELEM! A projekt fizikai befejezésének időpontját magában foglaló lezárt teljes üzleti évben realizált nettó árbevétele, egyéni vállalkozók esetében az adóalapba beszámított bevétele el kell, hogy érje az 1.000.000 Ft-ot.</t>
    </r>
    <r>
      <rPr>
        <sz val="14"/>
        <color theme="1"/>
        <rFont val="Arial"/>
        <family val="2"/>
        <charset val="238"/>
      </rPr>
      <t xml:space="preserve">
A fenti kalkulációt követően adja meg a bevételek évközbeni alakulásának várható trendjeit (pl. várható-e szezonális ingadozás). 
Írja le, milyen bevételnövekedési várakozásai vannak a következő évekre vonatkozóan (pl. évente milyen bevételemelkedéssel számol).
Mutassa be, hogy támogatás nélkül hogyan fenntartható pénzügyileg a vállalkozása az árbevétel növekedéséből!
A szöveges leírás után a táblázatban adja meg számszerűen is, hogy mekkora bevétellel kalkulál: minden egyes tevékenységére </t>
    </r>
    <r>
      <rPr>
        <b/>
        <sz val="14"/>
        <color theme="1"/>
        <rFont val="Arial"/>
        <family val="2"/>
        <charset val="238"/>
      </rPr>
      <t>havi bontásban</t>
    </r>
    <r>
      <rPr>
        <sz val="14"/>
        <color theme="1"/>
        <rFont val="Arial"/>
        <family val="2"/>
        <charset val="238"/>
      </rPr>
      <t xml:space="preserve"> adja meg az első működési év várható bevételeit, </t>
    </r>
    <r>
      <rPr>
        <sz val="14"/>
        <color rgb="FFFF0000"/>
        <rFont val="Arial"/>
        <family val="2"/>
        <charset val="238"/>
      </rPr>
      <t>Ft</t>
    </r>
    <r>
      <rPr>
        <sz val="14"/>
        <color theme="1"/>
        <rFont val="Arial"/>
        <family val="2"/>
        <charset val="238"/>
      </rPr>
      <t>-ban. Ha valamelyik hónapban adott tevékenységének nem várható bevétele, oda írjon be 0-t.</t>
    </r>
    <r>
      <rPr>
        <sz val="14"/>
        <color rgb="FFFF0000"/>
        <rFont val="Arial"/>
        <family val="2"/>
        <charset val="238"/>
      </rPr>
      <t xml:space="preserve">
</t>
    </r>
    <r>
      <rPr>
        <sz val="14"/>
        <color theme="1"/>
        <rFont val="Arial"/>
        <family val="2"/>
        <charset val="238"/>
      </rPr>
      <t>Ezt követően adja meg a következő 3 év várható bevételeinek nagyságát (</t>
    </r>
    <r>
      <rPr>
        <sz val="14"/>
        <color rgb="FFFF0000"/>
        <rFont val="Arial"/>
        <family val="2"/>
        <charset val="238"/>
      </rPr>
      <t>Ft</t>
    </r>
    <r>
      <rPr>
        <sz val="14"/>
        <color theme="1"/>
        <rFont val="Arial"/>
        <family val="2"/>
        <charset val="238"/>
      </rPr>
      <t xml:space="preserve">-ban), tevékenységenként, </t>
    </r>
    <r>
      <rPr>
        <b/>
        <sz val="14"/>
        <color theme="1"/>
        <rFont val="Arial"/>
        <family val="2"/>
        <charset val="238"/>
      </rPr>
      <t>éves bontás</t>
    </r>
    <r>
      <rPr>
        <sz val="14"/>
        <color theme="1"/>
        <rFont val="Arial"/>
        <family val="2"/>
        <charset val="238"/>
      </rPr>
      <t xml:space="preserve">ban (az első táblázatból az összesített bevételek automatikusan átemelésre kerülnek).  </t>
    </r>
  </si>
  <si>
    <r>
      <rPr>
        <b/>
        <sz val="16"/>
        <color theme="1"/>
        <rFont val="Arial"/>
        <family val="2"/>
        <charset val="238"/>
      </rPr>
      <t>RÁFORDÍTÁSI TERV
Beruházási költségek - szükséges ingatlanok, tárgyi eszközök, immateriális javak (max. 1000 karakter)</t>
    </r>
    <r>
      <rPr>
        <sz val="14"/>
        <color theme="1"/>
        <rFont val="Arial"/>
        <family val="2"/>
        <charset val="238"/>
      </rPr>
      <t xml:space="preserve">
A vállalkozás elindításához, működtetéséhez szükség lehet ingatlanokra, nagyobb értékű tárgyi eszközökre (pl. gépsorra, bútorra, egyéb berendezési tárgyakra), immateriális javakra (pl. szoftverekre). 
Sorolja fel, hogy mire van szüksége a vállalkozás elindításához, működtetéséhez, miért fontosak ezek a tárgyi eszközök, ingatlanok a termeléshez, szolgáltatásnyújtáshoz. 
Ismertesse, hogy rendelkezésére állnak-e már ezek az ingatlanok, eszközök, vagy milyen módon tervezi ezeket biztosítani (pl. vásárlás, bérlés, haszonbérlet). 
Amennyiben leendő vállalkozásához nincs szüksége semmilyen ingatlanra, tárgyi eszközre, vezesse fe a mezőbe  a „Megalapítandó vállalkozásomra nem vonatkozik” megjegyzést.
A szöveges bemutatást követően a táblázatban mutassa be a szükséges eszközöket, ezek beszerzésének módját és annak tervezett beszerzési árát (</t>
    </r>
    <r>
      <rPr>
        <sz val="14"/>
        <color rgb="FFFF0000"/>
        <rFont val="Arial"/>
        <family val="2"/>
        <charset val="238"/>
      </rPr>
      <t>Ft</t>
    </r>
    <r>
      <rPr>
        <sz val="14"/>
        <color theme="1"/>
        <rFont val="Arial"/>
        <family val="2"/>
        <charset val="238"/>
      </rPr>
      <t>-ban), illetve bérlési költségét (</t>
    </r>
    <r>
      <rPr>
        <sz val="14"/>
        <color rgb="FFFF0000"/>
        <rFont val="Arial"/>
        <family val="2"/>
        <charset val="238"/>
      </rPr>
      <t>Ft-ban, havi szinten</t>
    </r>
    <r>
      <rPr>
        <sz val="14"/>
        <color theme="1"/>
        <rFont val="Arial"/>
        <family val="2"/>
        <charset val="238"/>
      </rPr>
      <t xml:space="preserve">).
</t>
    </r>
    <r>
      <rPr>
        <sz val="14"/>
        <color rgb="FFFF0000"/>
        <rFont val="Arial"/>
        <family val="2"/>
        <charset val="238"/>
      </rPr>
      <t>Amennyiben Ön Áfa-elszámolására jogosult vállalkozás lesz, úgy itt a nettó értéket szerepeltesse, amennyiben nem áfa-alany, akkor a bruttó érték feltüntetése szükséges</t>
    </r>
    <r>
      <rPr>
        <sz val="14"/>
        <color theme="1"/>
        <rFont val="Arial"/>
        <family val="2"/>
        <charset val="238"/>
      </rPr>
      <t>.
Amennyiben az adott kategórián belül több tételt kíván szerepeltetni, lehetősége van újabb sorok felvételére.</t>
    </r>
  </si>
  <si>
    <r>
      <rPr>
        <b/>
        <sz val="16"/>
        <color theme="1"/>
        <rFont val="Arial"/>
        <family val="2"/>
        <charset val="238"/>
      </rPr>
      <t xml:space="preserve">CASH-FLOW TÁBLÁK
</t>
    </r>
    <r>
      <rPr>
        <sz val="14"/>
        <color theme="1"/>
        <rFont val="Arial"/>
        <family val="2"/>
        <charset val="238"/>
      </rPr>
      <t xml:space="preserve">
Az egyes bevételek és kiadások esedékességének figyelembevételére épülő időbeli pénzáramlások meghatározását nevezzük cash flow tervezésnek. A cash flow terv során tehát csak a pénzárammal járó kiadásokat és bevételek vesszük számba (a pénzárammal nem járó tételeket - pl. értékcsökkenés, értékvesztés - nem tartalmazza az előrejelzés).
A táblázatban a bevételeket és kiadásokat havi bontásban szükséges tervezni. A táblázatba csak egész számokat írhat az összegeket </t>
    </r>
    <r>
      <rPr>
        <b/>
        <sz val="14"/>
        <color rgb="FFFF0000"/>
        <rFont val="Arial"/>
        <family val="2"/>
        <charset val="238"/>
      </rPr>
      <t>Ft-ban</t>
    </r>
    <r>
      <rPr>
        <sz val="14"/>
        <color theme="1"/>
        <rFont val="Arial"/>
        <family val="2"/>
        <charset val="238"/>
      </rPr>
      <t xml:space="preserve"> megadva.</t>
    </r>
  </si>
  <si>
    <r>
      <t xml:space="preserve">A táblázat az Áfa-egyenleget, a nettó cash-flowt és a záró pénzügyi egyenleget automatikusan számolja. 
</t>
    </r>
    <r>
      <rPr>
        <b/>
        <sz val="14"/>
        <color rgb="FFFF0000"/>
        <rFont val="Arial"/>
        <family val="2"/>
        <charset val="238"/>
      </rPr>
      <t>FIGYELEM! A cash-flow terv reális tervezése mellett nem elvárás, hogy a gazdálkodás cash-flow minden hónapban pozitív legyen! VISZONT a záró pénzügyi egyenleg értéke nem lehet negatív! Negatív záró pénzügyi egyenleg esetén a pályázat elutasításra kerül!!!</t>
    </r>
    <r>
      <rPr>
        <b/>
        <sz val="14"/>
        <color theme="1"/>
        <rFont val="Arial"/>
        <family val="2"/>
        <charset val="238"/>
      </rPr>
      <t xml:space="preserve">
</t>
    </r>
  </si>
  <si>
    <t>Szállítás-rakodás, raktározás költségei</t>
  </si>
  <si>
    <t>Karbantartási költségek</t>
  </si>
  <si>
    <t>Hirdetés, reklám, propaganda költségek</t>
  </si>
  <si>
    <t>Utazási és kiküldetési költségek</t>
  </si>
  <si>
    <t>Oktatás, és továbbképzés költségei</t>
  </si>
  <si>
    <t>Egyéb igénybe vett szolgáltatások költségei</t>
  </si>
  <si>
    <t>06./3</t>
  </si>
  <si>
    <t>06./4</t>
  </si>
  <si>
    <t>06./5</t>
  </si>
  <si>
    <t>06./6</t>
  </si>
  <si>
    <t>06./7</t>
  </si>
  <si>
    <t>Milyen részletezettséggel írta le a termelés/szolgáltatás jellemzőit?
Ezek milyen mértékben mutatnak relevanciát, összhangot a vállalkozás profiljával?</t>
  </si>
  <si>
    <t>Csoport kapott összpontszáma:</t>
  </si>
  <si>
    <t>KATA adózás</t>
  </si>
  <si>
    <r>
      <rPr>
        <b/>
        <sz val="16"/>
        <color theme="1"/>
        <rFont val="Arial"/>
        <family val="2"/>
        <charset val="238"/>
      </rPr>
      <t>Piacelemzés, marketingtevékenység</t>
    </r>
    <r>
      <rPr>
        <b/>
        <sz val="14"/>
        <color theme="1"/>
        <rFont val="Arial"/>
        <family val="2"/>
        <charset val="238"/>
      </rPr>
      <t xml:space="preserve">
</t>
    </r>
    <r>
      <rPr>
        <sz val="14"/>
        <color theme="1"/>
        <rFont val="Arial"/>
        <family val="2"/>
        <charset val="238"/>
      </rPr>
      <t>A piacelemzés a vállalkozása által kínált termékek, szolgáltatások fő vevőkörének bemutatására, a konkurens vállalkozások számbavételére terjed ki. A marketingtevékenység leírása a termékek / szolgáltatások árának és értékesítési megoldásainak, valamint promóciójának az ismertetésére szolgál.</t>
    </r>
    <r>
      <rPr>
        <b/>
        <sz val="14"/>
        <color theme="1"/>
        <rFont val="Arial"/>
        <family val="2"/>
        <charset val="238"/>
      </rPr>
      <t xml:space="preserve">
a) Célcsoportok, vevőkör (max. 1000 karakter)</t>
    </r>
    <r>
      <rPr>
        <sz val="14"/>
        <color theme="1"/>
        <rFont val="Arial"/>
        <family val="2"/>
        <charset val="238"/>
      </rPr>
      <t xml:space="preserve">
Röviden mutassa be, kinek, milyen vevőkörnek kívánja a termékeit értékesíteni, szolgáltatásait nyújtani!
- Kik lesznek a fő vásárlói, vendégei, ügyfelei, megrendelői? Hogyan jellemezhetők a fő célcsoportok (pl. életkor, nem, stílus, stb. alapján)? Lehetőség szerint minél jobban azonosítsa be a vásárlók / szolgáltatást igénybe vevők körét (pl. játszóház esetén a 2-5 éves kisgyermeket nevelő szülők).
- Hogyan elégíti ki a vásárlók igényeit a termék/szolgáltatás? Miért van szükségük adott termékre, szolgáltatásra, milyen előnyöket kínál nekik ez? (pl. játszóház esetén tartalmas és biztonságos időtöltés a gyermekeknek, miközben a szülők intézhetik ügyeiket, bevásárolhatnak, stb.)
- Próbálja számszerűsíteni a vásárlók / igénybevevők sokaságát. (pl. adott városrészben élő kisgyermekes családok száma, ha van erről információja)
</t>
    </r>
    <r>
      <rPr>
        <b/>
        <sz val="14"/>
        <color theme="1"/>
        <rFont val="Arial"/>
        <family val="2"/>
        <charset val="238"/>
      </rPr>
      <t>b) Konkurensek (versenytársak) (max. 1000 karakter)</t>
    </r>
    <r>
      <rPr>
        <sz val="14"/>
        <color theme="1"/>
        <rFont val="Arial"/>
        <family val="2"/>
        <charset val="238"/>
      </rPr>
      <t xml:space="preserve">
Röviden mutassa be, milyen konkurensei (versenytársai) vannak / lesznek és milyen versenyelőnyei lehetnek ezekkel szemben.
- Mutassa be a konkurenseit. Konkurensnek nevezzük azokat a vállalkozásokat, melyek a miénkhez hasonló termékeket / szolgáltatásokat kínálnak, azonos célcsoportoknak (pl. játszóház esetén a konkurensek lehetnek már működő játszóházak a környéken, vagy olyan egyéb szabadidős létesítmények, ahol a szülők ott tudják hagyni gyermekeiket, miközben ők ügyeiket intézik, vásárolnak, stb.). 
- Milyen versenyelőnyei lehetnek az Ön által tervezett vállalkozásnak a konkurensekkel szemben? Miben tud többet, jobbat nyújtani a célcsoportnak, ami miatt inkább az Ön termékeit / szolgáltatásait választják majd a konkurensekével szemben? (pl. az Ön játszóházában büfé is van, így uzsonnázni is tudnak a gyermekek / tovább tart nyitva / kisebb-nagyobb gyermekeknek is jó / több a játék / jobbak a játékok, stb.)
- Milyen együttműködési lehetőségeket lát a versenytársaival? (pl. közös marketing, értékesítés; érdekképviselet)
</t>
    </r>
    <r>
      <rPr>
        <b/>
        <sz val="14"/>
        <color theme="1"/>
        <rFont val="Arial"/>
        <family val="2"/>
        <charset val="238"/>
      </rPr>
      <t>c) Árazás (max. 1000 karakter)</t>
    </r>
    <r>
      <rPr>
        <sz val="14"/>
        <color theme="1"/>
        <rFont val="Arial"/>
        <family val="2"/>
        <charset val="238"/>
      </rPr>
      <t xml:space="preserve">
Milyen árakkal kíván dolgozni?
- Mutassa be, hogy milyen árakat kíván alkalmazni a termékei értékesítésekor, a szolgáltatásnyújtáskor (fő tevékenységei - termékek, szolgáltatások - tervezett ára).
- Amennyiben az alapár mellett elérhetőek lesznek különböző kedvezmények, akkor ezeket is tüntesse itt fel (pl. 1 év alatt ingyenes a játszóház; 3 gyermek együttes érkezése esetén 20% kedvezményt biztosít, csoportkedvezményt biztosít, stb.) 
</t>
    </r>
    <r>
      <rPr>
        <b/>
        <sz val="14"/>
        <color theme="1"/>
        <rFont val="Arial"/>
        <family val="2"/>
        <charset val="238"/>
      </rPr>
      <t>d) Értékesítés (max. 1000 karakter)</t>
    </r>
    <r>
      <rPr>
        <sz val="14"/>
        <color theme="1"/>
        <rFont val="Arial"/>
        <family val="2"/>
        <charset val="238"/>
      </rPr>
      <t xml:space="preserve">
Milyen módon kívánja a termékeit / szolgáltatásait értékesíteni?
Az értékesítés során különböző megoldásokkal élhet, különböző helyszíneken vagy "felületeken" tudja eladni termékeit / szolgáltatásait. Az értékesítés történhet közvetlenül a fogyasztónak, felhasználónak, vagy beiktathat értékesítési partnereket is (ebben az esetben közvetett értékesítésről beszélünk). 
- Mutassa be a tervezett értékesítési megoldásokat. Ilyen lehet például a helyszíni értékesítés (üzletben, szolgáltatóhelyen), a személyes eladás, az online értékesítés, a postai értékesítés, stb. (pl. játszóház esetén a belépők értékesíthetők közvetlenül a helyszínen, de akár online bejelentkezésre és jegyvásárlásra is mód lehet).
- Kizárólag közvetlenül a célcsoportnak (vevőknek, szolgáltatást igénybevevőknek) adja majd el a termékeit / szolgáltatásait, vagy lesznek olyan értékesítési partnerei, akikkel együttműködik ebben? (pl. játszóház szolgáltatásainak értékesítése magánóvodákon keresztül)
- Mely értékesítési csatornáknak lesz a legnagyobb szerepe, és melyek lesznek kevésbé hangsúlyosak?
</t>
    </r>
    <r>
      <rPr>
        <b/>
        <sz val="14"/>
        <color theme="1"/>
        <rFont val="Arial"/>
        <family val="2"/>
        <charset val="238"/>
      </rPr>
      <t>e) Kommunikáció (max. 1000 karakter)</t>
    </r>
    <r>
      <rPr>
        <sz val="14"/>
        <color theme="1"/>
        <rFont val="Arial"/>
        <family val="2"/>
        <charset val="238"/>
      </rPr>
      <t xml:space="preserve">
Mutassa be, milyen módon kívánja a vállalkozását, annak termékeit / szolgáltatásait bemutatni a célcsoportoknak, népszerűsíteni ezeket.  A kommunikációs eszközök lehetnek például különböző hirdetések, reklámok, szórólapok, hírlevelek, plakátok, stb. Fontos, hogy olyan kommunikációs eszközöket válasszon, amelyekkel jól elérhetők az Ön által megcélzott vásárlók, vendégek, és a bevételeihez mérten költséghatékony megoldást jelentenek (egy televíziós hirdetés ára például igen magas és nem feltétlenül azokat éri el, akiket Ön valóban megcélzott).
Mutassa be azt is, hogyan ösztönözné leendő vevőit terméke/szolgáltatása megvásárlására; pl: akcók, kuponok alkalmazása, amennyiben tervez ilyeneket.
A rövid szöveges leírás után a táblázatban jelölje meg, hogy milyen kommunikációs eszközöket kíván alkalmazni (soronként a legördülő "x" kiválasztásával).
</t>
    </r>
    <r>
      <rPr>
        <sz val="14"/>
        <color rgb="FFFF0000"/>
        <rFont val="Arial"/>
        <family val="2"/>
        <charset val="238"/>
      </rPr>
      <t xml:space="preserve">FIGYELEM: A pályázati felhívás által előírt kötelező nyilvánossági feladatok biztosítása nélkülözhetetlen.
</t>
    </r>
    <r>
      <rPr>
        <sz val="14"/>
        <color theme="1"/>
        <rFont val="Arial"/>
        <family val="2"/>
        <charset val="238"/>
      </rPr>
      <t>Kérjük, gondolja át a fenti tevékenységek (vevőkör megnyerése, konkurensek, marketingtevékenységek) kapcsán esetlegesen felmerülő lehetséges veszélyeket, kockázatokat is és mutassa be, hogyan tervezi ezeket elhárítani, kezelni.</t>
    </r>
  </si>
  <si>
    <r>
      <rPr>
        <b/>
        <sz val="16"/>
        <color theme="1"/>
        <rFont val="Arial"/>
        <family val="2"/>
        <charset val="238"/>
      </rPr>
      <t>A támogatott személyes céljai és jellemzői</t>
    </r>
    <r>
      <rPr>
        <b/>
        <sz val="14"/>
        <color theme="1"/>
        <rFont val="Arial"/>
        <family val="2"/>
        <charset val="238"/>
      </rPr>
      <t xml:space="preserve">
</t>
    </r>
    <r>
      <rPr>
        <sz val="14"/>
        <color theme="1"/>
        <rFont val="Arial"/>
        <family val="2"/>
        <charset val="238"/>
      </rPr>
      <t xml:space="preserve">A vállalkozás sikeres működtetéséhez elengedhetetlen, hogy megfelelő készségekkel bíró és hozzáállású vállalkozó álljon annak élén. Ehhez értékelni kell a vállalkozó személyes tulajdonságait, készségeit, tapasztalatait és jártasságát. Amennyiben a GINOP-5.1.9-17 projekt keretében sor került az Ön esetében kompetenciamérésre és/vagy kompetenciafejlesztésre, javasoljuk az önmagáról megtudott tények beépítését.
Az alábbiakban a támogatott vállalkozó személyes céljainak, jellemzőinek a rövid, lényegre törő kifejtése szükséges, az alábbi szempontok mentén:
</t>
    </r>
    <r>
      <rPr>
        <b/>
        <sz val="14"/>
        <color theme="1"/>
        <rFont val="Arial"/>
        <family val="2"/>
        <charset val="238"/>
      </rPr>
      <t>a) Személyes célok, motiváció (max. 500 karakter)</t>
    </r>
    <r>
      <rPr>
        <sz val="14"/>
        <color theme="1"/>
        <rFont val="Arial"/>
        <family val="2"/>
        <charset val="238"/>
      </rPr>
      <t xml:space="preserve">
Fejtse ki azt, hogy milyen személyes célok vezették ahhoz, hogy saját vállalkozást alapítson. 
Miért éppen ezzel a tevékenységgel kíván foglalkozni a vállalkozása keretében? (ez lehet például családi indíttatás, tradíció; iskolai végzettség; felismert üzleti lehetőség; stb.)
</t>
    </r>
    <r>
      <rPr>
        <b/>
        <sz val="14"/>
        <color theme="1"/>
        <rFont val="Arial"/>
        <family val="2"/>
        <charset val="238"/>
      </rPr>
      <t>b) Gyakorlati tapasztalatok (max. 500 karakter)</t>
    </r>
    <r>
      <rPr>
        <sz val="14"/>
        <color theme="1"/>
        <rFont val="Arial"/>
        <family val="2"/>
        <charset val="238"/>
      </rPr>
      <t xml:space="preserve">
Fejtse ki, milyen gyakorlati tapasztalata, munkatapasztalata van? 
Térjen ki a szakmai tapasztalataira, legyen szó munkatapasztalatról, vagy a témához kötődő egyéb tapasztalatokról (pl. képzéshez kapcsolódó gyakorlaton való részvétel, gyakornokság, nyári munka, stb.). 
Emellett fejtse ki vállalkozói, vezetői tapasztalatait, gyakorlatát is, amennyiben rendelkezik már ilyennel.
</t>
    </r>
    <r>
      <rPr>
        <b/>
        <sz val="14"/>
        <color theme="1"/>
        <rFont val="Arial"/>
        <family val="2"/>
        <charset val="238"/>
      </rPr>
      <t>c) Készségek (max. 500 karakter)</t>
    </r>
    <r>
      <rPr>
        <sz val="14"/>
        <color theme="1"/>
        <rFont val="Arial"/>
        <family val="2"/>
        <charset val="238"/>
      </rPr>
      <t xml:space="preserve">
A vállalkozói lét a szakmai tapasztalat, végzettség mellett számos egyéb készséget, tulajdonságot, kompetenciát követel meg. Fejtse ki, hogy milyen olyan készségekkel, tulajdonságokkal bír, melyek hozzájárulhatnak a sikeres vállalkozói tevékenységéhez. Ilyen lehet például:
- Vezetői, irányítói képesség (pl. motivációs képesség, mások munkájának hatékony irányítása, ellenőrzése, következetesség, információ- ill. tudásátadási képesség, előadói képesség)
- Tervezői, szervezői képesség (pl. stratégiai gondolkodásmód, csapatmunka szervezése)
- Vállalkozói szellem (pl. kockázatvállalás, rugalmasság, gyors döntéshozatal, jó problémamegoldó képesség, információ- és tudáséhség, vevőorientált szemlélet, önérvényesítő képesség)
- Kommunikációs képesség
- Teherbírás, kitartás, stresszkezelési képesség
- Egyéb fontosnak tartott képesség
Kérjük, mutassa be azt is, hogy készségeit, tudását illetően melyek a fejlesztendő területek.</t>
    </r>
  </si>
  <si>
    <r>
      <t xml:space="preserve">ÜZLETI TERV BÍRÁLATI LAP
</t>
    </r>
    <r>
      <rPr>
        <b/>
        <sz val="16"/>
        <color rgb="FFFF0000"/>
        <rFont val="Verdana"/>
        <family val="2"/>
        <charset val="238"/>
      </rPr>
      <t>1. értékelő</t>
    </r>
  </si>
  <si>
    <r>
      <t xml:space="preserve">ÜZLETI TERV BÍRÁLATI LAP
</t>
    </r>
    <r>
      <rPr>
        <b/>
        <sz val="16"/>
        <color rgb="FFFF0000"/>
        <rFont val="Verdana"/>
        <family val="2"/>
        <charset val="238"/>
      </rPr>
      <t>2. értékelő</t>
    </r>
  </si>
  <si>
    <r>
      <t xml:space="preserve">ÜZLETI TERV BÍRÁLATI LAP
</t>
    </r>
    <r>
      <rPr>
        <b/>
        <sz val="16"/>
        <color rgb="FFFF0000"/>
        <rFont val="Verdana"/>
        <family val="2"/>
        <charset val="238"/>
      </rPr>
      <t>(átlag)</t>
    </r>
  </si>
  <si>
    <r>
      <rPr>
        <b/>
        <sz val="16"/>
        <color theme="1"/>
        <rFont val="Arial"/>
        <family val="2"/>
        <charset val="238"/>
      </rPr>
      <t>A támogatott személyes céljai és jellemzői</t>
    </r>
    <r>
      <rPr>
        <sz val="14"/>
        <color theme="1"/>
        <rFont val="Arial"/>
        <family val="2"/>
        <charset val="238"/>
      </rPr>
      <t xml:space="preserve">
A vállalkozás sikeres működtetéséhez elengedhetetlen, hogy megfelelő készségekkel bíró és hozzáállású vállalkozó álljon annak élén. Ehhez értékelni kell a vállalkozó személyes tulajdonságait, készségeit, tapasztalatait és jártasságát. Amennyiben a GINOP-5.1.9-17 projekt keretében sor került az Ön esetében kompetenciamérésre és/vagy kompetenciafejlesztésre, javasoljuk az önmagáról megtudott tények beépítését.
Az alábbiakban a támogatott vállalkozó személyes céljainak, jellemzőinek a rövid, lényegre törő kifejtése szükséges, az alábbi szempontok mentén:
a) Személyes célok, motiváció (max. 500 karakter)
Fejtse ki azt, hogy milyen személyes célok vezették ahhoz, hogy saját vállalkozást alapítson. 
Miért éppen ezzel a tevékenységgel kíván foglalkozni a vállalkozása keretében? (ez lehet például családi indíttatás, tradíció; iskolai végzettség; felismert üzleti lehetőség; stb.)
b) Gyakorlati tapasztalatok (max. 500 karakter)
Fejtse ki, milyen gyakorlati tapasztalata, munkatapasztalata van? 
Térjen ki a szakmai tapasztalataira, legyen szó munkatapasztalatról, vagy a témához kötődő egyéb tapasztalatokról (pl. képzéshez kapcsolódó gyakorlaton való részvétel, gyakornokság, nyári munka, stb.). 
Emellett fejtse ki vállalkozói, vezetői tapasztalatait, gyakorlatát is, amennyiben rendelkezik már ilyennel.
c) Készségek (max. 500 karakter)
A vállalkozói lét a szakmai tapasztalat, végzettség mellett számos egyéb készséget, tulajdonságot, kompetenciát követel meg. Fejtse ki, hogy milyen olyan készségekkel, tulajdonságokkal bír, melyek hozzájárulhatnak a sikeres vállalkozói tevékenységéhez. Ilyen lehet például:
- Vezetői, irányítói képesség (pl. motivációs képesség, mások munkájának hatékony irányítása, ellenőrzése, következetesség, információ- ill. tudásátadási képesség, előadói képesség)
- Tervezői, szervezői képesség (pl. stratégiai gondolkodásmód, csapatmunka szervezése)
- Vállalkozói szellem (pl. kockázatvállalás, rugalmasság, gyors döntéshozatal, jó problémamegoldó képesség, információ- és tudáséhség, vevőorientált szemlélet, önérvényesítő képesség)
- Kommunikációs képesség
- Teherbírás, kitartás, stresszkezelési képesség
- Egyéb fontosnak tartott képesség
Kérjük, mutassa be azt is, hogy készségeit, tudását illetően melyek a fejlesztendő területek.</t>
    </r>
  </si>
  <si>
    <r>
      <rPr>
        <b/>
        <sz val="16"/>
        <color theme="1"/>
        <rFont val="Arial"/>
        <family val="2"/>
        <charset val="238"/>
      </rPr>
      <t>Piacelemzés, marketingtevékenység</t>
    </r>
    <r>
      <rPr>
        <b/>
        <sz val="14"/>
        <color theme="1"/>
        <rFont val="Arial"/>
        <family val="2"/>
        <charset val="238"/>
      </rPr>
      <t xml:space="preserve">
</t>
    </r>
    <r>
      <rPr>
        <sz val="14"/>
        <color theme="1"/>
        <rFont val="Arial"/>
        <family val="2"/>
        <charset val="238"/>
      </rPr>
      <t>A piacelemzés a vállalkozása által kínált termékek, szolgáltatások fő vevőkörének bemutatására, a konkurens vállalkozások számbavételére terjed ki. A marketingtevékenység leírása a termékek / szolgáltatások árának és értékesítési megoldásainak, valamint promóciójának az ismertetésére szolgál.</t>
    </r>
    <r>
      <rPr>
        <b/>
        <sz val="14"/>
        <color theme="1"/>
        <rFont val="Arial"/>
        <family val="2"/>
        <charset val="238"/>
      </rPr>
      <t xml:space="preserve">
a) Célcsoportok, vevőkör (max. 1000 karakter)</t>
    </r>
    <r>
      <rPr>
        <sz val="14"/>
        <color theme="1"/>
        <rFont val="Arial"/>
        <family val="2"/>
        <charset val="238"/>
      </rPr>
      <t xml:space="preserve">
Röviden mutassa be, kinek, milyen vevőkörnek kívánja a termékeit értékesíteni, szolgáltatásait nyújtani!
- Kik lesznek a fő vásárlói, vendégei, ügyfelei, megrendelői? Hogyan jellemezhetők a fő célcsoportok (pl. életkor, nem, stílus, stb. alapján)? Lehetőség szerint minél jobban azonosítsa be a vásárlók / szolgáltatást igénybe vevők körét (pl. játszóház esetén a 2-5 éves kisgyermeket nevelő szülők).
- Hogyan elégíti ki a vásárlók igényeit a termék/szolgáltatás? Miért van szükségük adott termékre, szolgáltatásra, milyen előnyöket kínál nekik ez? (pl. játszóház esetén tartalmas és biztonságos időtöltés a gyermekeknek, miközben a szülők intézhetik ügyeiket, bevásárolhatnak, stb.)
- Próbálja számszerűsíteni a vásárlók / igénybevevők sokaságát. (pl. adott városrészben élő kisgyermekes családok száma, ha van erről információja)
</t>
    </r>
    <r>
      <rPr>
        <b/>
        <sz val="14"/>
        <color theme="1"/>
        <rFont val="Arial"/>
        <family val="2"/>
        <charset val="238"/>
      </rPr>
      <t>b) Konkurensek (versenytársak) (max. 1000 karakter)</t>
    </r>
    <r>
      <rPr>
        <sz val="14"/>
        <color theme="1"/>
        <rFont val="Arial"/>
        <family val="2"/>
        <charset val="238"/>
      </rPr>
      <t xml:space="preserve">
Röviden mutassa be, milyen konkurensei (versenytársai) vannak / lesznek és milyen versenyelőnyei lehetnek ezekkel szemben.
- Mutassa be a konkurenseit. Konkurensnek nevezzük azokat a vállalkozásokat, melyek a miénkhez hasonló termékeket / szolgáltatásokat kínálnak, azonos célcsoportoknak (pl. játszóház esetén a konkurensek lehetnek már működő játszóházak a környéken, vagy olyan egyéb szabadidős létesítmények, ahol a szülők ott tudják hagyni gyermekeiket, miközben ők ügyeiket intézik, vásárolnak, stb.). 
- Milyen versenyelőnyei lehetnek az Ön által tervezett vállalkozásnak a konkurensekkel szemben? Miben tud többet, jobbat nyújtani a célcsoportnak, ami miatt inkább az Ön termékeit / szolgáltatásait választják majd a konkurensekével szemben? (pl. az Ön játszóházában büfé is van, így uzsonnázni is tudnak a gyermekek / tovább tart nyitva / kisebb-nagyobb gyermekeknek is jó / több a játék / jobbak a játékok, stb.)
- Milyen együttműködési lehetőségeket lát a versenytársaival? (pl. közös marketing, értékesítés; érdekképviselet)
</t>
    </r>
    <r>
      <rPr>
        <b/>
        <sz val="14"/>
        <color theme="1"/>
        <rFont val="Arial"/>
        <family val="2"/>
        <charset val="238"/>
      </rPr>
      <t>c) Árazás (max. 1000 karakter)</t>
    </r>
    <r>
      <rPr>
        <sz val="14"/>
        <color theme="1"/>
        <rFont val="Arial"/>
        <family val="2"/>
        <charset val="238"/>
      </rPr>
      <t xml:space="preserve">
Milyen árakkal kíván dolgozni?
- Mutassa be, hogy milyen árakat kíván alkalmazni a termékei értékesítésekor, a szolgáltatásnyújtáskor (fő tevékenységei - termékek, szolgáltatások - tervezett ára).
- Amennyiben az alapár mellett elérhetőek lesznek különböző kedvezmények, akkor ezeket is tüntesse itt fel (pl. 1 év alatt ingyenes a játszóház; 3 gyermek együttes érkezése esetén 20% kedvezményt biztosít, csoportkedvezményt biztosít, stb.) 
</t>
    </r>
    <r>
      <rPr>
        <b/>
        <sz val="14"/>
        <color theme="1"/>
        <rFont val="Arial"/>
        <family val="2"/>
        <charset val="238"/>
      </rPr>
      <t>d) Értékesítés (max. 1000 karakter)</t>
    </r>
    <r>
      <rPr>
        <sz val="14"/>
        <color theme="1"/>
        <rFont val="Arial"/>
        <family val="2"/>
        <charset val="238"/>
      </rPr>
      <t xml:space="preserve">
Milyen módon kívánja a termékeit / szolgáltatásait értékesíteni?
Az értékesítés során különböző megoldásokkal élhet, különböző helyszíneken vagy "felületeken" tudja eladni termékeit / szolgáltatásait. Az értékesítés történhet közvetlenül a fogyasztónak, felhasználónak, vagy beiktathat értékesítési partnereket is (ebben az esetben közvetett értékesítésről beszélünk). 
- Mutassa be a tervezett értékesítési megoldásokat. Ilyen lehet például a helyszíni értékesítés (üzletben, szolgáltatóhelyen), a személyes eladás, az online értékesítés, a postai értékesítés, stb. (pl. játszóház esetén a belépők értékesíthetők közvetlenül a helyszínen, de akár online bejelentkezésre és jegyvásárlásra is mód lehet).
- Kizárólag közvetlenül a célcsoportnak (vevőknek, szolgáltatást igénybevevőknek) adja majd el a termékeit / szolgáltatásait, vagy lesznek olyan értékesítési partnerei, akikkel együttműködik ebben? (pl. játszóház szolgáltatásainak értékesítése magánóvodákon keresztül)
- Mely értékesítési csatornáknak lesz a legnagyobb szerepe, és melyek lesznek kevésbé hangsúlyosak?
</t>
    </r>
    <r>
      <rPr>
        <b/>
        <sz val="14"/>
        <color theme="1"/>
        <rFont val="Arial"/>
        <family val="2"/>
        <charset val="238"/>
      </rPr>
      <t>e) Kommunikáció (max. 1000 karakter)</t>
    </r>
    <r>
      <rPr>
        <sz val="14"/>
        <color theme="1"/>
        <rFont val="Arial"/>
        <family val="2"/>
        <charset val="238"/>
      </rPr>
      <t xml:space="preserve">
Mutassa be, milyen módon kívánja a vállalkozását, annak termékeit / szolgáltatásait bemutatni a célcsoportoknak, népszerűsíteni ezeket.  A kommunikációs eszközök lehetnek például különböző hirdetések, reklámok, szórólapok, hírlevelek, plakátok, stb. Fontos, hogy olyan kommunikációs eszközöket válasszon, amelyekkel jól elérhetők az Ön által megcélzott vásárlók, vendégek, és a bevételeihez mérten költséghatékony megoldást jelentenek (egy televíziós hirdetés ára például igen magas és nem feltétlenül azokat éri el, akiket Ön valóban megcélzott).
Mutassa be azt is, hogyan ösztönözné leendő vevőit terméke/szolgáltatása megvásárlására; pl: akcók, kuponok alkalmazása, amennyiben tervez ilyeneket.
A rövid szöveges leírás után a táblázatban jelölje meg, hogy milyen kommunikációs eszközöket kíván alkalmazni (soronként a legördülő "x" kiválasztásával). </t>
    </r>
    <r>
      <rPr>
        <sz val="14"/>
        <color rgb="FFFF0000"/>
        <rFont val="Arial"/>
        <family val="2"/>
        <charset val="238"/>
      </rPr>
      <t xml:space="preserve">FIGYELEM: A pályázati felhívás által előírt kötelező nyilvánossági feladatok biztosítása nélkülözhetetlen.
</t>
    </r>
    <r>
      <rPr>
        <sz val="14"/>
        <color theme="1"/>
        <rFont val="Arial"/>
        <family val="2"/>
        <charset val="238"/>
      </rPr>
      <t>Kérjük, gondolja át a fenti tevékenységek (vevőkör megnyerése, konkurensek, marketingtevékenységek) kapcsán esetlegesen felmerülő lehetséges veszélyeket, kockázatokat is és mutassa be, hogyan tervezi ezeket elhárítani, kezelni.</t>
    </r>
  </si>
  <si>
    <r>
      <rPr>
        <b/>
        <sz val="16"/>
        <color theme="1"/>
        <rFont val="Arial"/>
        <family val="2"/>
        <charset val="238"/>
      </rPr>
      <t>VÁLLALKOZÓ BEMUTATÁSA</t>
    </r>
    <r>
      <rPr>
        <sz val="14"/>
        <color theme="1"/>
        <rFont val="Arial"/>
        <family val="2"/>
        <charset val="238"/>
      </rPr>
      <t xml:space="preserve">
</t>
    </r>
    <r>
      <rPr>
        <b/>
        <sz val="16"/>
        <color theme="1"/>
        <rFont val="Arial"/>
        <family val="2"/>
        <charset val="238"/>
      </rPr>
      <t>A támogatott adatai</t>
    </r>
    <r>
      <rPr>
        <sz val="14"/>
        <color theme="1"/>
        <rFont val="Arial"/>
        <family val="2"/>
        <charset val="238"/>
      </rPr>
      <t xml:space="preserve">
Adja meg a támogatott tulajdonos adatait:
- Támogatott neve: a pályázó személyazonosító okmányban szereplő teljes neve
- Támogatott születési neve: amennyiben eltér a jelenlegi nevétől, kérjük adja meg
- Születési dátum: személyazonosító okmányban szereplő születési dátum; év, hónap, nap megadásával
- Adóazonosító jel / útlevélszám: magánszemély részére megállapított tíz számjegyű azonosító, amely a hatósági adóigazolványon szerepel / külföldi magánszemély esetén útlevélszám
- Postai elérhetőség: település, irányítószám, közterület neve és típusa, házszám, ajtószám. Kérjük, azt a postacímet adja meg, amelyen biztosan megkapja az Önnek érkező hivatalos leveleket, értesítéseket.
- Email cím: az Ön által rendszeresen használt elektronikus levelezési (email) cím
- Telefonszám: lehetőség szerint mobilszám, egyéb esetben vezetékes telefonszám (körzetszámmal együtt!)
- A GINOP-5.1.9-17 projekt keretében elvégzett képzés(ek) helyszínének megadása (régió)
</t>
    </r>
    <r>
      <rPr>
        <b/>
        <sz val="12"/>
        <color theme="1"/>
        <rFont val="Arial"/>
        <family val="2"/>
        <charset val="238"/>
      </rPr>
      <t/>
    </r>
  </si>
  <si>
    <r>
      <rPr>
        <b/>
        <sz val="16"/>
        <color theme="1"/>
        <rFont val="Arial"/>
        <family val="2"/>
        <charset val="238"/>
      </rPr>
      <t>A támogatott adatai</t>
    </r>
    <r>
      <rPr>
        <b/>
        <sz val="14"/>
        <color theme="1"/>
        <rFont val="Arial"/>
        <family val="2"/>
        <charset val="238"/>
      </rPr>
      <t xml:space="preserve">
</t>
    </r>
    <r>
      <rPr>
        <sz val="14"/>
        <color theme="1"/>
        <rFont val="Arial"/>
        <family val="2"/>
        <charset val="238"/>
      </rPr>
      <t>Adja meg a támogatott tulajdonos adatait:</t>
    </r>
    <r>
      <rPr>
        <b/>
        <sz val="14"/>
        <color theme="1"/>
        <rFont val="Arial"/>
        <family val="2"/>
        <charset val="238"/>
      </rPr>
      <t xml:space="preserve">
</t>
    </r>
    <r>
      <rPr>
        <sz val="14"/>
        <color theme="1"/>
        <rFont val="Arial"/>
        <family val="2"/>
        <charset val="238"/>
      </rPr>
      <t>- Támogatott neve: a pályázó személyazonosító okmányban szereplő teljes neve
- Támogatott születési neve: amennyiben eltér a jelenlegi nevétől, kérjük adja meg
- Születési dátum: személyazonosító okmányban szereplő születési dátum; év, hónap, nap megadásával
- Adóazonosító jel / útlevélszám: magánszemély részére megállapított tíz számjegyű azonosító, amely a hatósági adóigazolványon szerepel / külföldi magánszemély esetén útlevélszám
- Postai elérhetőség: település, irányítószám, közterület neve és típusa, házszám, ajtószám. Kérjük, azt a postacímet adja meg, amelyen biztosan megkapja az Önnek érkező hivatalos leveleket, értesítéseket.
- Email cím: az Ön által rendszeresen használt elektronikus levelezési (email) cím
- Telefonszám: lehetőség szerint mobilszám, egyéb esetben vezetékes telefonszám (körzetszámmal együtt!)
- A GINOP-5.1.9-17 projekt keretében elvégzett képzés(ek) helyszínének megadása (régió)</t>
    </r>
  </si>
  <si>
    <t>Fedlap</t>
  </si>
  <si>
    <t>Célcsoportszegmens</t>
  </si>
  <si>
    <t>Korcsoport</t>
  </si>
  <si>
    <t>25 év alatti</t>
  </si>
  <si>
    <t>25-30 közötti</t>
  </si>
  <si>
    <t>30 feletti</t>
  </si>
  <si>
    <t>A vállalkozás rövid és hosszú távú üzleti céljai alacsony kockázatot rejtenek, elérhetőek</t>
  </si>
  <si>
    <t>A vállalkozás rövid és hosszú távú üzleti céljai reálisak, kidolgozottak, megvalósításuk biztosított</t>
  </si>
  <si>
    <t>Választott nyilvántartási forma</t>
  </si>
  <si>
    <r>
      <rPr>
        <b/>
        <sz val="16"/>
        <color theme="1"/>
        <rFont val="Arial"/>
        <family val="2"/>
        <charset val="238"/>
      </rPr>
      <t>A (tervezett) vállalkozás adatai</t>
    </r>
    <r>
      <rPr>
        <sz val="14"/>
        <color theme="1"/>
        <rFont val="Arial"/>
        <family val="2"/>
        <charset val="238"/>
      </rPr>
      <t xml:space="preserve">
Adja meg a (tervezett) vállalkozása fő adatait:
- Vállalkozás neve: a vállalkozás nevének megadása nem itt, hanem az "Alapfeltételek" munkalapon szükséges, az oda beírt elnevezés automatikusan átemelődik
- Vállalkozás alapításának időpontja: a vállalkozás alapításának tervezett időpontját év, hónap, nap szerint adja meg. </t>
    </r>
    <r>
      <rPr>
        <sz val="14"/>
        <color rgb="FFFF0000"/>
        <rFont val="Arial"/>
        <family val="2"/>
        <charset val="238"/>
      </rPr>
      <t>FIGYELEM: A támogatási kérelem benyújtásakor a vállalkozás alapításának dátuma nem lehet 3 hónapnál régebbi.</t>
    </r>
    <r>
      <rPr>
        <sz val="14"/>
        <color theme="1"/>
        <rFont val="Arial"/>
        <family val="2"/>
        <charset val="238"/>
      </rPr>
      <t xml:space="preserve"> 
- Vállalkozás székhelye: a vállalkozása székhelyének megadásakor a legördülő menü segítségével választható ki a székhely település. </t>
    </r>
    <r>
      <rPr>
        <sz val="14"/>
        <color rgb="FFFF0000"/>
        <rFont val="Arial"/>
        <family val="2"/>
        <charset val="238"/>
      </rPr>
      <t xml:space="preserve">FIGYELEM: támogatás csak a Magyarországon, azon belül a konvergencia régiókban – Észak-Magyarország, Észak-Alföld, Dél-Alföld, Dél-Dunántúl, Nyugat-Dunántúl, Közép-Dunántúl – bejegyzett székhelyű vállalkozásoknak nyújtható. 
</t>
    </r>
    <r>
      <rPr>
        <sz val="14"/>
        <color theme="1"/>
        <rFont val="Arial"/>
        <family val="2"/>
        <charset val="238"/>
      </rPr>
      <t xml:space="preserve">- Vállalkozás telephelye(i): a vállalkozása telephelye(i)nek megadásakor a legördülő menü segítségével választható ki a telephely település. Amennyiben több telephellyel is rendelkezni fog, ezek mindegyikét adja meg (szükség esetén a sorok másolásával bővíthető a lista). </t>
    </r>
    <r>
      <rPr>
        <sz val="14"/>
        <color rgb="FFFF0000"/>
        <rFont val="Arial"/>
        <family val="2"/>
        <charset val="238"/>
      </rPr>
      <t xml:space="preserve">FIGYELEM: támogatásban csak a Magyarországon, azon belül a konvergencia régiókban – Észak-Magyarország, Észak-Alföld, Dél-Alföld, Dél-Dunántúl, Nyugat-Dunántúl, Közép-Dunántúl – begjegyzett telephelyű vállalkozásoknak nyújtható. </t>
    </r>
    <r>
      <rPr>
        <sz val="14"/>
        <color theme="1"/>
        <rFont val="Arial"/>
        <family val="2"/>
        <charset val="238"/>
      </rPr>
      <t xml:space="preserve">
- A vállalkozás jogi típusa: a vállalkozás jogi típusát jelző GFO kód a legördülő menü segítségével állítható be.
</t>
    </r>
    <r>
      <rPr>
        <sz val="14"/>
        <color rgb="FFFF0000"/>
        <rFont val="Arial"/>
        <family val="2"/>
        <charset val="238"/>
      </rPr>
      <t xml:space="preserve">FIGYELEM: kizárólag az alábbi vállalkozási formába tartozó mikro- vagy kisvállalkozások igényelhetnek támogatást:
GFO 113 - Korlátolt felelősségű társaság
GFO 117 – Betéti társaság
GFO 231 – egyéni vállalkozó
GFO 232 – egyéb önálló vállalkozó
GFO 228 – egyéni cég
</t>
    </r>
    <r>
      <rPr>
        <sz val="14"/>
        <color theme="1"/>
        <rFont val="Arial"/>
        <family val="2"/>
        <charset val="238"/>
      </rPr>
      <t xml:space="preserve">- Választott nyilvántartási forma: a vállalkozás választott nyilvántartási formája a legördülő menü segítségével állítható be.
</t>
    </r>
    <r>
      <rPr>
        <sz val="14"/>
        <color rgb="FFFF0000"/>
        <rFont val="Arial"/>
        <family val="2"/>
        <charset val="238"/>
      </rPr>
      <t>FIGYELEM: kizárólag az alábbiak választhatók:
kettős könyvvitelt vezető (GFO 113, 117 esetén választható)
kisadózó vállalkozások tételes adója, KATA (GFO 117, 231 esetén választható)
személyi jövedelemadó hatálya alá tartozó (GFO 231, 232, 228 esetén választható)</t>
    </r>
    <r>
      <rPr>
        <sz val="14"/>
        <color theme="1"/>
        <rFont val="Arial"/>
        <family val="2"/>
        <charset val="238"/>
      </rPr>
      <t xml:space="preserve">
- Áfa-kör: jelölje x-szel azokat az adóköröket, amelyekbe tartozni fog (több adókör is megjelölhető):
Alanyi adómentes: 2019-től a választható alanyi adómentesség értékhatára 12 millió forint nettó bevétel / év
Tárgyi adómentes: meghatározott tevékenységek tárgyi adómentességet élveznek, pl. orvosi tevékenység - tárgyi adómentesség meghatározott tevékenységre vonatkozik, a vállalkozás további tevékenységei lehetnek áfa-körbe tartozók, vagy alanyi mentesek.
Áfa-körbe tartozó adóalany: áfát fizet be, illetve levonásba helyezheti.
- A vállalkozás tevékenységi területe: több válasz megjelölése lehetséges.
- Vállalkozás fő tevékenységének megnevezése és TEÁOR / ÖVTJ besorolása: társas vállalkozások esetében TEÁOR 08 szerint 4 számkódig, egyéni vállalkozók/ egyéni cég esetén az önálló vállalkozók tevékenységi jegyzékének (ÖVTJ) számait kell feltüntetni 4 számkódig, a legördülő menü segítségével
Mindenképpen ellenőrizze, hogy a kiválasztott tevékenység megfelel-e a GINOP pályázati felhívás követelményeinek.
Az egyes TEÁOR / ÖVTJ kódok pontos tartalmáról az alábbi linken talál részletes leírást:
http://www.ksh.hu/teaor_menu
http://www.ksh.hu/ovtj_menu
- További tevékenységek megnevezése és TEÁOR / ÖVTJ besorolása: a főtevékenységekhez hasonlóan a legördülő menü segítségével választhatók ki a további tevékenységek TEÁOR / ÖVTJ számai (több tevékenység esetén a sorok másolásával újabb tevékenységek vehetők fel)
- Területi hatókör: a legszélesebb hatókörű tevékenység hatókörét tüntesse fel a legördülő menük segítségével (helyi, megyei, régiós, országos, nemzetközi hatókör választható)</t>
    </r>
  </si>
  <si>
    <r>
      <rPr>
        <b/>
        <sz val="16"/>
        <color theme="1"/>
        <rFont val="Arial"/>
        <family val="2"/>
        <charset val="238"/>
      </rPr>
      <t>VÁLLALKOZÁS BEMUTATÁSA</t>
    </r>
    <r>
      <rPr>
        <b/>
        <sz val="14"/>
        <color theme="1"/>
        <rFont val="Arial"/>
        <family val="2"/>
        <charset val="238"/>
      </rPr>
      <t xml:space="preserve">
</t>
    </r>
    <r>
      <rPr>
        <b/>
        <sz val="16"/>
        <color theme="1"/>
        <rFont val="Arial"/>
        <family val="2"/>
        <charset val="238"/>
      </rPr>
      <t>A (tervezett) vállalkozás adatai</t>
    </r>
    <r>
      <rPr>
        <sz val="14"/>
        <color theme="1"/>
        <rFont val="Arial"/>
        <family val="2"/>
        <charset val="238"/>
      </rPr>
      <t xml:space="preserve">
Adja meg a (tervezett) vállalkozása fő adatait:
- Vállalkozás neve: a vállalkozás nevének megadása nem itt, hanem az "Alapfeltételek" munkalapon szükséges, az oda beírt elnevezés automatikusan átemelődik
- Vállalkozás alapításának időpontja: a vállalkozás alapításának tervezett időpontját év, hónap, nap szerint adja meg. </t>
    </r>
    <r>
      <rPr>
        <sz val="14"/>
        <color rgb="FFFF0000"/>
        <rFont val="Arial"/>
        <family val="2"/>
        <charset val="238"/>
      </rPr>
      <t>FIGYELEM: A támogatási kérelem benyújtásakor a vállalkozás alapításának dátuma nem lehet 3 hónapnál régebbi.</t>
    </r>
    <r>
      <rPr>
        <sz val="14"/>
        <color theme="1"/>
        <rFont val="Arial"/>
        <family val="2"/>
        <charset val="238"/>
      </rPr>
      <t xml:space="preserve"> 
- Vállalkozás székhelye: a vállalkozása székhelyének megadásakor a legördülő menü segítségével választható ki a székhely település. </t>
    </r>
    <r>
      <rPr>
        <sz val="14"/>
        <color rgb="FFFF0000"/>
        <rFont val="Arial"/>
        <family val="2"/>
        <charset val="238"/>
      </rPr>
      <t xml:space="preserve">FIGYELEM: támogatás csak a Magyarországon, azon belül a konvergencia régiókban – Észak-Magyarország, Észak-Alföld, Dél-Alföld, Dél-Dunántúl, Nyugat-Dunántúl, Közép-Dunántúl – bejegyzett székhelyű vállalkozásoknak nyújtható. 
</t>
    </r>
    <r>
      <rPr>
        <sz val="14"/>
        <color theme="1"/>
        <rFont val="Arial"/>
        <family val="2"/>
        <charset val="238"/>
      </rPr>
      <t xml:space="preserve">- Vállalkozás telephelye(i): a vállalkozása telephelye(i)nek megadásakor a legördülő menü segítségével választható ki a telephely település. Amennyiben több telephellyel is rendelkezni fog, ezek mindegyikét adja meg (szükség esetén a sorok másolásával bővíthető a lista). </t>
    </r>
    <r>
      <rPr>
        <sz val="14"/>
        <color rgb="FFFF0000"/>
        <rFont val="Arial"/>
        <family val="2"/>
        <charset val="238"/>
      </rPr>
      <t xml:space="preserve">FIGYELEM: támogatásban csak a Magyarországon, azon belül a konvergencia régiókban – Észak-Magyarország, Észak-Alföld, Dél-Alföld, Dél-Dunántúl, Nyugat-Dunántúl, Közép-Dunántúl – begjegyzett telephelyű vállalkozásoknak nyújtható. </t>
    </r>
    <r>
      <rPr>
        <sz val="14"/>
        <color theme="1"/>
        <rFont val="Arial"/>
        <family val="2"/>
        <charset val="238"/>
      </rPr>
      <t xml:space="preserve">
- A vállalkozás jogi típusa: a vállalkozás jogi típusát jelző GFO kód a legördülő menü segítségével állítható be.
</t>
    </r>
    <r>
      <rPr>
        <sz val="14"/>
        <color rgb="FFFF0000"/>
        <rFont val="Arial"/>
        <family val="2"/>
        <charset val="238"/>
      </rPr>
      <t xml:space="preserve">FIGYELEM: kizárólag az alábbi vállalkozási formába tartozó mikro- vagy kisvállalkozások igényelhetnek támogatást:
GFO 113 - Korlátolt felelősségű társaság
GFO 117 – Betéti társaság
GFO 231 – egyéni vállalkozó
GFO 232 – egyéb önálló vállalkozó
GFO 228 – egyéni cég
</t>
    </r>
    <r>
      <rPr>
        <sz val="14"/>
        <color theme="1"/>
        <rFont val="Arial"/>
        <family val="2"/>
        <charset val="238"/>
      </rPr>
      <t xml:space="preserve">- Választott nyilvántartási forma: a vállalkozás választott nyilvántartási formája a legördülő menü segítségével állítható be.
</t>
    </r>
    <r>
      <rPr>
        <sz val="14"/>
        <color rgb="FFFF0000"/>
        <rFont val="Arial"/>
        <family val="2"/>
        <charset val="238"/>
      </rPr>
      <t>FIGYELEM: kizárólag az alábbiak választhatók:
kettős könyvvitelt vezető (GFO 113, 117 esetén választható)
kisadózó vállalkozások tételes adója, KATA (GFO 117, 231 esetén választható)
személyi jövedelemadó hatálya alá tartozó (GFO 231, 232, 228 esetén választható)</t>
    </r>
    <r>
      <rPr>
        <sz val="14"/>
        <color theme="1"/>
        <rFont val="Arial"/>
        <family val="2"/>
        <charset val="238"/>
      </rPr>
      <t xml:space="preserve">
- Áfa-kör: jelölje x-szel azokat az adóköröket, amelyekbe tartozni fog (több adókör is megjelölhető):
Alanyi adómentes: 2019-től a választható alanyi adómentesség értékhatára 12 millió forint nettó bevétel / év
Tárgyi adómentes: meghatározott tevékenységek tárgyi adómentességet élveznek, pl. orvosi tevékenység - tárgyi adómentesség meghatározott tevékenységre vonatkozik, a vállalkozás további tevékenységei lehetnek áfa-körbe tartozók, vagy alanyi mentesek.
Áfa-körbe tartozó adóalany: áfát fizet be, illetve levonásba helyezheti.
- A vállalkozás tevékenységi területe: több válasz megjelölése lehetséges.
- Vállalkozás fő tevékenységének megnevezése és TEÁOR / ÖVTJ besorolása: társas vállalkozások esetében TEÁOR 08 szerint 4 számkódig, egyéni vállalkozók/ egyéni cég esetén az önálló vállalkozók tevékenységi jegyzékének (ÖVTJ) számait kell feltüntetni 4 számkódig, a legördülő menü segítségével
Mindenképpen ellenőrizze, hogy a kiválasztott tevékenység megfelel-e a GINOP pályázati felhívás követelményeinek.
Az egyes TEÁOR / ÖVTJ kódok pontos tartalmáról az alábbi linken talál részletes leírást:
http://www.ksh.hu/teaor_menu
http://www.ksh.hu/ovtj_menu
- További tevékenységek megnevezése és TEÁOR / ÖVTJ besorolása: a főtevékenységekhez hasonlóan a legördülő menü segítségével választhatók ki a további tevékenységek TEÁOR / ÖVTJ számai (több tevékenység esetén a sorok másolásával újabb tevékenységek vehetők fel)
- Területi hatókör: a legszélesebb hatókörű tevékenység hatókörét tüntesse fel a legördülő menük segítségével (helyi, megyei, régiós, országos, nemzetközi hatókör választható)</t>
    </r>
  </si>
  <si>
    <r>
      <rPr>
        <b/>
        <sz val="16"/>
        <color theme="1"/>
        <rFont val="Arial"/>
        <family val="2"/>
        <charset val="238"/>
      </rPr>
      <t>Működési költségek, ráfordítások bemutatása (max. 1000 karakter)</t>
    </r>
    <r>
      <rPr>
        <b/>
        <sz val="14"/>
        <color theme="1"/>
        <rFont val="Arial"/>
        <family val="2"/>
        <charset val="238"/>
      </rPr>
      <t xml:space="preserve">
</t>
    </r>
    <r>
      <rPr>
        <sz val="14"/>
        <color theme="1"/>
        <rFont val="Arial"/>
        <family val="2"/>
        <charset val="238"/>
      </rPr>
      <t>Vegye számba és mutassa be, hogy milyen működési költségei lesznek a vállalkozásának.</t>
    </r>
    <r>
      <rPr>
        <b/>
        <sz val="14"/>
        <color theme="1"/>
        <rFont val="Arial"/>
        <family val="2"/>
        <charset val="238"/>
      </rPr>
      <t xml:space="preserve">
</t>
    </r>
    <r>
      <rPr>
        <sz val="14"/>
        <color theme="1"/>
        <rFont val="Arial"/>
        <family val="2"/>
        <charset val="238"/>
      </rPr>
      <t>- Sorolja fel az egyes költségnemeket, költségtípusokat (pl. személyi jellegű ráfordítások, rezsiköltségek,nyersanyagköltségek, ingatlan bérleti díjak, stb.). Vegye számba az állandó és a változó költségeket is.
- Adja meg a költségek számítási módszertanát (pl. bérleti díj 5 ezer Ft/m</t>
    </r>
    <r>
      <rPr>
        <vertAlign val="superscript"/>
        <sz val="14"/>
        <color theme="1"/>
        <rFont val="Arial"/>
        <family val="2"/>
        <charset val="238"/>
      </rPr>
      <t>2</t>
    </r>
    <r>
      <rPr>
        <sz val="14"/>
        <color theme="1"/>
        <rFont val="Arial"/>
        <family val="2"/>
        <charset val="238"/>
      </rPr>
      <t>/hó, egy 50 m</t>
    </r>
    <r>
      <rPr>
        <vertAlign val="superscript"/>
        <sz val="14"/>
        <color theme="1"/>
        <rFont val="Arial"/>
        <family val="2"/>
        <charset val="238"/>
      </rPr>
      <t>2</t>
    </r>
    <r>
      <rPr>
        <sz val="14"/>
        <color theme="1"/>
        <rFont val="Arial"/>
        <family val="2"/>
        <charset val="238"/>
      </rPr>
      <t>-es üzlethelyiség bérlése esetén 250 ezer Ft / hó bérleti díj, éves szinten 3 millió Ft költség). 
- Adja meg a költségek évközbeni alakulásának várható trendjeit, pl. várható-e szezonális ingadozás (pl. nyáron idénymunkások foglalkoztatása miatt nagyobb bérköltség).
- Milyen költségnövekedési vagy éppen költségcsökkenési várakozásai vannak a következő évekre vonatkozóan (költségnövekedést okozhat például a nagyobb termelési mennyiség miatti nyersanyagköltség növekedés; költségcsökkenés előfordulhat például a hatékonyabb működésből származó energiafelhasználás csökkenés miatt).</t>
    </r>
    <r>
      <rPr>
        <sz val="14"/>
        <color rgb="FFFF0000"/>
        <rFont val="Arial"/>
        <family val="2"/>
        <charset val="238"/>
      </rPr>
      <t xml:space="preserve">
Figyelem! Amennyiben Ön alanya az Áfának, úgy nettó költségekkel, ha nem, akkor bruttó költségekkel számoljon.
</t>
    </r>
    <r>
      <rPr>
        <sz val="14"/>
        <color theme="1"/>
        <rFont val="Arial"/>
        <family val="2"/>
        <charset val="238"/>
      </rPr>
      <t xml:space="preserve">A szöveges bemutatást követően töltse ki a következő a) - c) táblázatokat is.
Minden esetben </t>
    </r>
    <r>
      <rPr>
        <b/>
        <sz val="14"/>
        <color theme="1"/>
        <rFont val="Arial"/>
        <family val="2"/>
        <charset val="238"/>
      </rPr>
      <t>Ft-ban számoljon</t>
    </r>
    <r>
      <rPr>
        <sz val="14"/>
        <color theme="1"/>
        <rFont val="Arial"/>
        <family val="2"/>
        <charset val="238"/>
      </rPr>
      <t xml:space="preserve"> (kerekítéssel)!
</t>
    </r>
    <r>
      <rPr>
        <b/>
        <sz val="14"/>
        <color theme="1"/>
        <rFont val="Arial"/>
        <family val="2"/>
        <charset val="238"/>
      </rPr>
      <t>a) Személyi jellegű ráfordítások</t>
    </r>
    <r>
      <rPr>
        <sz val="14"/>
        <color theme="1"/>
        <rFont val="Arial"/>
        <family val="2"/>
        <charset val="238"/>
      </rPr>
      <t xml:space="preserve">
A személyi jellegű ráfordítások a foglalkoztatottak számára kifizetett béreket, valamint a hatályos jogszabályok szerinti munkáltatót terhelő adókat és járulékokat foglalja magában.
</t>
    </r>
    <r>
      <rPr>
        <sz val="14"/>
        <color rgb="FFFF0000"/>
        <rFont val="Arial"/>
        <family val="2"/>
        <charset val="238"/>
      </rPr>
      <t xml:space="preserve">Figyelem! A vállalkozói kivétet, illetve a KATA adózónak kifizetett jövedelmet is itt szerepeltesse!
Bérköltségként havonta 225 000 Ft, valamint a hatályos jogszabályok szerinti, munkáltatót terhelő adók és járulékok számolhatóak el (azaz a felhívás meghirdetésének időpontjában havonta összesen 272 250 Ft). KATÁ-s adózó saját jogviszonyára vonatkozóan csak a kapcsolódó, a személyes közreműködésért
kifizetett jövedelem (a bevétel 60% minősül jövedelemnek) számolható el, amely maximum összege havonta 272 250 Ft lehet. Részmunkaidős foglalkoztatás esetében a munkaidővel arányos bérköltség számolható el.
</t>
    </r>
    <r>
      <rPr>
        <sz val="14"/>
        <color theme="1"/>
        <rFont val="Arial"/>
        <family val="2"/>
        <charset val="238"/>
      </rPr>
      <t xml:space="preserve">
A táblázat automatikusan átemeli a "Működés jellemzői" munkalapon megjelölt munkaköröket. 
Minden egyes munkakörhöz adja meg az alábbiakat:
- Adott munkakört ellátó számára fizetett bruttó bér havi nagyságát (Ft/fő/hónap)
- A foglalkoztatás időtartamát (átlagosan 1 évben hány hónapig foglalkoztatja adott munkatársat - részmunkaidős foglalkoztatás esetén az arányos foglalkoztatási időtartammal számoljon, pl. félállású foglalkoztatott esetén 6 hónap)
- A táblázat automatikusan számolja az éves bruttó bérköltségeket
- Munkaadót terhelő bérjárulékokat (a munkaadót a bruttó munkabérek után a következő adó és hozzájárulás fizetési kötelezettség terheli: szociális hozzájárulási adó 2019-ben 19,5%, szakképzési hozzájárulás 1,5%)
- A táblázat a teljes bérköltséget automatikusan számolja
</t>
    </r>
    <r>
      <rPr>
        <sz val="14"/>
        <color rgb="FFFF0000"/>
        <rFont val="Arial"/>
        <family val="2"/>
        <charset val="238"/>
      </rPr>
      <t xml:space="preserve">FIGYELEM! A támogatást igénylő vállalkozás által megvalósítandó, az üzleti tervének megfelelő és a vállalkozásindításához szükséges további tevékenységekre a foglalkoztatáshoz kapcsolódó elszámolható költségek </t>
    </r>
    <r>
      <rPr>
        <b/>
        <sz val="14"/>
        <color rgb="FFFF0000"/>
        <rFont val="Arial"/>
        <family val="2"/>
        <charset val="238"/>
      </rPr>
      <t>maximum 40%</t>
    </r>
    <r>
      <rPr>
        <sz val="14"/>
        <color rgb="FFFF0000"/>
        <rFont val="Arial"/>
        <family val="2"/>
        <charset val="238"/>
      </rPr>
      <t>-ának mértékéig számolható el kiadás, átalányként.</t>
    </r>
    <r>
      <rPr>
        <sz val="14"/>
        <color theme="1"/>
        <rFont val="Arial"/>
        <family val="2"/>
        <charset val="238"/>
      </rPr>
      <t xml:space="preserve">
</t>
    </r>
    <r>
      <rPr>
        <b/>
        <sz val="14"/>
        <color theme="1"/>
        <rFont val="Arial"/>
        <family val="2"/>
        <charset val="238"/>
      </rPr>
      <t>b) Állandó költségek</t>
    </r>
    <r>
      <rPr>
        <sz val="14"/>
        <color theme="1"/>
        <rFont val="Arial"/>
        <family val="2"/>
        <charset val="238"/>
      </rPr>
      <t xml:space="preserve">
Az állandó költségek azokat a fix kiadásokat takarják, melyek összege nem függ a termelés, szolgáltatás mennyiségétől, azaz ezek a kibocsátás mértékétől függetlenül azonos értékben jelennek meg. Ide sorolhatjuk például a rezsiköltségeket (áram, víz, gázfogyasztás), az ingatlanok bérleti díját, stb.
Kérjük, adja meg az első évi működés várható állandó költségeit, tételesen, Ft-ban. Amennyiben Ön a szükséges ingatlanok, tárgyi eszközök, immateriális javak bemutatásánál bérleti módot választott, úgy ezeket a költségeket a táblázat automatikusan átemeli a működési költségek közé.
Amennyiben megjegyzést, magyarázatot szeretne fűzni adott tételekhez (pl. számítási módról), úgy azt a táblázat melletti szövegmezőben megteheti.
</t>
    </r>
    <r>
      <rPr>
        <b/>
        <sz val="14"/>
        <color theme="1"/>
        <rFont val="Arial"/>
        <family val="2"/>
        <charset val="238"/>
      </rPr>
      <t>c) Változó (fajlagos) költségek</t>
    </r>
    <r>
      <rPr>
        <sz val="14"/>
        <color theme="1"/>
        <rFont val="Arial"/>
        <family val="2"/>
        <charset val="238"/>
      </rPr>
      <t xml:space="preserve">
A változó költségek azokat a kiadásokat takarják, melyek összege függ a termelés, szolgáltatás mennyiségétől, azaz ezek értéke a kibocsátás mértékétől függően változik. Ide sorolhatjuk például a nyersanyagköltségeket, a termelés energiaszükségletét, stb. 
Kérjük, adja meg az első éves működés várható változó költségeit, tételesen, Ft-ban. Amennyiben megjegyzést, magyarázatot szeretne fűzni adott tételekhez (pl. számítási módról), úgy azt a táblázat melletti szövegmezőben megteheti.
A táblázatok automatikusan összegzik az egyes költségtípusok végösszegét.</t>
    </r>
  </si>
  <si>
    <r>
      <t xml:space="preserve">PÉNZÜGYI ELEMZÉS -
CASH FLOW ELŐREJELZÉS,  </t>
    </r>
    <r>
      <rPr>
        <b/>
        <sz val="22"/>
        <color rgb="FFFF0000"/>
        <rFont val="Arial"/>
        <family val="2"/>
        <charset val="238"/>
      </rPr>
      <t>A PROJEKT ZÁRÁSÁT TARTALMAZÓ ÜZLETI ÉV</t>
    </r>
  </si>
  <si>
    <r>
      <t xml:space="preserve">PÉNZÜGYI ELEMZÉS -
CASH FLOW ELŐREJELZÉS,  </t>
    </r>
    <r>
      <rPr>
        <b/>
        <sz val="22"/>
        <color rgb="FFFF0000"/>
        <rFont val="Arial"/>
        <family val="2"/>
        <charset val="238"/>
      </rPr>
      <t>A PROJEKT KEZDÉSÉT TARTALMAZÓ ÜZLETI ÉV</t>
    </r>
  </si>
  <si>
    <r>
      <rPr>
        <b/>
        <sz val="16"/>
        <color theme="1"/>
        <rFont val="Arial"/>
        <family val="2"/>
        <charset val="238"/>
      </rPr>
      <t>Cash-flow előrejelzés - PROJEKT KEZDÉSÉT TARTALMAZÓ ÜZLETI ÉV</t>
    </r>
    <r>
      <rPr>
        <sz val="14"/>
        <color theme="1"/>
        <rFont val="Arial"/>
        <family val="2"/>
        <charset val="238"/>
      </rPr>
      <t xml:space="preserve">
Az egyes bevételek és kiadások esedékességének figyelembevételére épülő időbeli pénzáramlások meghatározását nevezzük cash flow tervezésnek. A cash flow terv során tehát csak a pénzárammal járó kiadásokat és bevételek vesszük számba (a pénzárammal nem járó tételeket - pl. értékcsökkenés, értékvesztés - nem tartalmazza az előrejelzés).
A táblázatban a bevételeket és kiadásokat havi bontásban szükséges tervezni. A táblázatba csak egész számokat írhat az összegeket </t>
    </r>
    <r>
      <rPr>
        <b/>
        <sz val="14"/>
        <color rgb="FFFF0000"/>
        <rFont val="Arial"/>
        <family val="2"/>
        <charset val="238"/>
      </rPr>
      <t>Ft-ban</t>
    </r>
    <r>
      <rPr>
        <sz val="14"/>
        <color theme="1"/>
        <rFont val="Arial"/>
        <family val="2"/>
        <charset val="238"/>
      </rPr>
      <t xml:space="preserve"> megadva.</t>
    </r>
  </si>
  <si>
    <r>
      <rPr>
        <b/>
        <sz val="16"/>
        <color theme="1"/>
        <rFont val="Arial"/>
        <family val="2"/>
        <charset val="238"/>
      </rPr>
      <t>Cash-flow előrejelzés - PROJEKT ZÁRÁSÁT TARTALMAZÓ ÜZLETI ÉV</t>
    </r>
    <r>
      <rPr>
        <sz val="16"/>
        <color theme="1"/>
        <rFont val="Arial"/>
        <family val="2"/>
        <charset val="238"/>
      </rPr>
      <t xml:space="preserve">
A Cash-flow előrejelzés 1. év útmutató alapján töltse ki a vállalkozása éves cash-flow tervezési táblázatát a projekt zárását tartalmazó 2. üzleti évre (amennyiben a projektet már az előző üzleti évben lezárta, ebben az évben elszámolható költségeket már nem tervezhet).</t>
    </r>
  </si>
  <si>
    <r>
      <t xml:space="preserve">Cash-flow terv - a projekt kezdését tartalmazó üzleti év
</t>
    </r>
    <r>
      <rPr>
        <sz val="16"/>
        <color theme="1"/>
        <rFont val="Arial"/>
        <family val="2"/>
        <charset val="238"/>
      </rPr>
      <t>Kérjük, töltse ki az alábbi cash-flow táblázatot, havi bontásban (</t>
    </r>
    <r>
      <rPr>
        <sz val="16"/>
        <color rgb="FFFF0000"/>
        <rFont val="Arial"/>
        <family val="2"/>
        <charset val="238"/>
      </rPr>
      <t>Ft-ban</t>
    </r>
    <r>
      <rPr>
        <sz val="16"/>
        <color theme="1"/>
        <rFont val="Arial"/>
        <family val="2"/>
        <charset val="238"/>
      </rPr>
      <t>)</t>
    </r>
  </si>
  <si>
    <r>
      <t xml:space="preserve">Cash-flow terv - a projekt zárását tartalmazó üzleti év
</t>
    </r>
    <r>
      <rPr>
        <sz val="16"/>
        <color theme="1"/>
        <rFont val="Arial"/>
        <family val="2"/>
        <charset val="238"/>
      </rPr>
      <t>Kérjük, töltse ki az alábbi cash-flow táblázatot, havi bontásban (</t>
    </r>
    <r>
      <rPr>
        <sz val="16"/>
        <color rgb="FFFF0000"/>
        <rFont val="Arial"/>
        <family val="2"/>
        <charset val="238"/>
      </rPr>
      <t>Ft-ban</t>
    </r>
    <r>
      <rPr>
        <sz val="16"/>
        <color theme="1"/>
        <rFont val="Arial"/>
        <family val="2"/>
        <charset val="238"/>
      </rPr>
      <t>)</t>
    </r>
  </si>
  <si>
    <t>hónapok</t>
  </si>
  <si>
    <r>
      <rPr>
        <b/>
        <sz val="16"/>
        <color theme="1"/>
        <rFont val="Arial"/>
        <family val="2"/>
        <charset val="238"/>
      </rPr>
      <t xml:space="preserve">EREDMÉNYKIMUTATÁS
</t>
    </r>
    <r>
      <rPr>
        <b/>
        <sz val="16"/>
        <color rgb="FFFF0000"/>
        <rFont val="Arial"/>
        <family val="2"/>
        <charset val="238"/>
      </rPr>
      <t xml:space="preserve">
Eredménykimutatást kizárólag a kettős könyvvitelt vezető vállalkozásoknak kell kitölteni!</t>
    </r>
    <r>
      <rPr>
        <b/>
        <sz val="16"/>
        <color theme="1"/>
        <rFont val="Arial"/>
        <family val="2"/>
        <charset val="238"/>
      </rPr>
      <t xml:space="preserve">
</t>
    </r>
    <r>
      <rPr>
        <sz val="14"/>
        <color theme="1"/>
        <rFont val="Arial"/>
        <family val="2"/>
        <charset val="238"/>
      </rPr>
      <t xml:space="preserve">
A táblázatba csak egész számokat írhat, a tervezett költségeket, </t>
    </r>
    <r>
      <rPr>
        <sz val="14"/>
        <color rgb="FFFF0000"/>
        <rFont val="Arial"/>
        <family val="2"/>
        <charset val="238"/>
      </rPr>
      <t>Ft</t>
    </r>
    <r>
      <rPr>
        <sz val="14"/>
        <color theme="1"/>
        <rFont val="Arial"/>
        <family val="2"/>
        <charset val="238"/>
      </rPr>
      <t xml:space="preserve">-ban kerekítve adja meg.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Az egyszerűsített eredmény-kimutatás kitöltése minden gazdálkodási forma esetén kötelező.
Csak az igénybevett szolgáltatások értéke rész bővíthető, más sorok bővítésére nincs lehetőség.
</t>
    </r>
    <r>
      <rPr>
        <sz val="14"/>
        <color rgb="FFFF0000"/>
        <rFont val="Arial"/>
        <family val="2"/>
        <charset val="238"/>
      </rPr>
      <t>Az eredménykimutatás legyen összhangban a cash-flow tervvel.</t>
    </r>
    <r>
      <rPr>
        <sz val="14"/>
        <color theme="1"/>
        <rFont val="Arial"/>
        <family val="2"/>
        <charset val="238"/>
      </rPr>
      <t xml:space="preserve">
</t>
    </r>
  </si>
  <si>
    <t>08.</t>
  </si>
  <si>
    <t>KIZÁRÓLAG KETTŐS KÖNYVVITELT VEZETŐ VÁLLALKOZÁS ESETÉN KÖTELEZŐ A KITÖLTÉSE</t>
  </si>
  <si>
    <t>53. Egyéb szolgáltatások költségei</t>
  </si>
  <si>
    <t>direkt levél (DM)</t>
  </si>
  <si>
    <t xml:space="preserve">Ingatlanok és kapcsolódó vagyoni értékű jogok </t>
  </si>
  <si>
    <t>MINŐSÍTÉSI TÉTELEK, egyetlen minősítési kategória összpontszáma sem lehet 0  pont.</t>
  </si>
  <si>
    <t>Cash-flow terve reális és megvalósítható, a bevételek és kiadások alátámasztása részletes és megfelelő ( Cash-flow munkalapok)</t>
  </si>
  <si>
    <t>Jól kidolgozott és részletezett cash-flow</t>
  </si>
  <si>
    <t>Cash-flow terve reális és megvalósítható, a bevételek és kiadások alátámasztása részletes és megfelelő (Cash-flow munkalapok)</t>
  </si>
  <si>
    <t xml:space="preserve">Nyilatkozom, hogy az adatkezelési tájékoztató tartalmát megismertem és megértettem.
A rám vonatkozó, adatkezelési tájékoztatóban meghatározott adatkezeléshez és az abban rögzített adatok Magyar Államkincstár részére történő adattovábbításhoz kifejezett hozzájárulásomat adom.  </t>
  </si>
  <si>
    <t>Tevékenység 1.</t>
  </si>
  <si>
    <t>Tevékenység 2.</t>
  </si>
  <si>
    <t>Tevékenység 3.</t>
  </si>
  <si>
    <t>Tevékenység 4.</t>
  </si>
  <si>
    <t>Tevékenység 5.</t>
  </si>
  <si>
    <t>Tevékenység 6.</t>
  </si>
  <si>
    <t>Tevékenység 7.</t>
  </si>
  <si>
    <t>Tevékenység 8.</t>
  </si>
  <si>
    <t>Tevékenység 9.</t>
  </si>
  <si>
    <t>Tevékenység 10.</t>
  </si>
  <si>
    <t>Tevékenység 11.</t>
  </si>
  <si>
    <t>Tevékenység 12.</t>
  </si>
  <si>
    <t>Tevékenység 13.</t>
  </si>
  <si>
    <t>Tevékenység 14.</t>
  </si>
  <si>
    <t>Tevékenység 15.</t>
  </si>
  <si>
    <t>Tevékenység 16.</t>
  </si>
  <si>
    <t>Tevékenység 17.</t>
  </si>
  <si>
    <t>Tevékenység 18.</t>
  </si>
  <si>
    <t>Tevékenység 19.</t>
  </si>
  <si>
    <t>Tevékenység 20.</t>
  </si>
  <si>
    <t>Tevékenység 21.</t>
  </si>
  <si>
    <t>Tevékenység 22.</t>
  </si>
  <si>
    <t>Tevékenység 23.</t>
  </si>
  <si>
    <t>Tevékenység 24.</t>
  </si>
  <si>
    <t>Tevékenység 25.</t>
  </si>
  <si>
    <t>Tevékenység 26.</t>
  </si>
  <si>
    <t>Tevékenység 27.</t>
  </si>
  <si>
    <t>Tevékenység 28.</t>
  </si>
  <si>
    <t>Tevékenység 29.</t>
  </si>
  <si>
    <t>Tevékenység 30.</t>
  </si>
  <si>
    <t>Tevékenység 31.</t>
  </si>
  <si>
    <t>Tevékenység 32.</t>
  </si>
  <si>
    <t>Tevékenység 33.</t>
  </si>
  <si>
    <t>Tevékenység 34.</t>
  </si>
  <si>
    <t>Tevékenység 35.</t>
  </si>
  <si>
    <t>KISOSZ</t>
  </si>
  <si>
    <t>5.0</t>
  </si>
  <si>
    <t>MEGFELELŐ -  bázisadat</t>
  </si>
  <si>
    <t>ÜT-ben szereplő</t>
  </si>
  <si>
    <t>ÜT-ben szereplő - összehasonlítandó</t>
  </si>
  <si>
    <t>VISSZAJELZÉS</t>
  </si>
  <si>
    <t>Technikai kontrollpontok</t>
  </si>
  <si>
    <t>1.</t>
  </si>
  <si>
    <t>Csatolt xlsx - pdf és fedlap időbélyeg megegyezik</t>
  </si>
  <si>
    <t>2.</t>
  </si>
  <si>
    <t>Fedlap . AVGH azonosító</t>
  </si>
  <si>
    <t>3.</t>
  </si>
  <si>
    <t>Fedlap - 2 tanú</t>
  </si>
  <si>
    <t>4.</t>
  </si>
  <si>
    <t>vÜT fedlap postai feladást online jelezte-e igen/nem - időpont ha igen</t>
  </si>
  <si>
    <t>5.</t>
  </si>
  <si>
    <t>vÜT fedlap postán beérkezett - időpont</t>
  </si>
  <si>
    <t>6.</t>
  </si>
  <si>
    <t>Saját ütemezés:</t>
  </si>
  <si>
    <t>vÜT jóváhagyás:</t>
  </si>
  <si>
    <t>vállalkozás létrehozás:</t>
  </si>
  <si>
    <t>Verziószám ellenőrzése:</t>
  </si>
  <si>
    <t xml:space="preserve">Vállalkozás bemutatása:
-	a választott jogi formához megfelelő nyilvántartási formát választott- e </t>
  </si>
  <si>
    <t>nincs visszajelzés, manuális ellenőrzés szükséges</t>
  </si>
  <si>
    <t>mátrix  fkeres sel</t>
  </si>
  <si>
    <t xml:space="preserve">                                                                                                                                                                                             </t>
  </si>
  <si>
    <t>Kötelező nyilvánosság jelölésének ellenőrzése:</t>
  </si>
  <si>
    <t>Bevételi Terv  - rögzített támogatási összeg vizsgálata</t>
  </si>
  <si>
    <t>Bevételi Terv ütemezés - CF ütemezés összhang vizsgálata:</t>
  </si>
  <si>
    <t>be kell másolni kézzel, ha két üzenet van akkor nincs összhang</t>
  </si>
  <si>
    <t>Vállalkozás bemutatása munkalap - alapítás időpontja</t>
  </si>
  <si>
    <t>7.</t>
  </si>
  <si>
    <t>be kell másolni kézzel a kezdésre vonatkozó eltérés hibaüzenetét</t>
  </si>
  <si>
    <t>Bevételi Terv 1. év hónapjai</t>
  </si>
  <si>
    <t>CF 1. év hónapjai</t>
  </si>
  <si>
    <t>8.</t>
  </si>
  <si>
    <t>9.</t>
  </si>
  <si>
    <t>.</t>
  </si>
  <si>
    <t>Cash-Flow-ban pontosan tervezte-e a támogatási összeget:</t>
  </si>
  <si>
    <t>Záró pénzügyi egyenleg negatív-e - vizsgálat:</t>
  </si>
  <si>
    <t>CF1</t>
  </si>
  <si>
    <t>CF2</t>
  </si>
  <si>
    <t>Bevételi Terv bevétel - CF 1. év ütemezés bevétel - összhang vizsgálata:</t>
  </si>
  <si>
    <t>Bevételi Terv bevétel - CF 2. év ütemezés bevétel - összhang vizsgálata:</t>
  </si>
  <si>
    <t>Bevételi Terv támogatási összeg - CF ütemezés támogatási összeg - összhang vizsgálata:</t>
  </si>
  <si>
    <t>13.</t>
  </si>
  <si>
    <t>Ráfordítási Terv bérköltség - CF ütemezés bérköltség - összhang vizsgálata:</t>
  </si>
  <si>
    <t>kézzel kell ellenőrizni</t>
  </si>
  <si>
    <t>14.</t>
  </si>
  <si>
    <t>15.</t>
  </si>
  <si>
    <t>Bevételi Terv bevétel - CF ütemezés bevétel - összhang vizsgálata: 3. év</t>
  </si>
  <si>
    <t>16.</t>
  </si>
  <si>
    <t>Bevételi Terv bevétel - CF ütemezés bevétel - összhang vizsgálata: 4. év</t>
  </si>
  <si>
    <t>17.</t>
  </si>
  <si>
    <t>KATA esetén a szükséges bevétel ellenőrzése:</t>
  </si>
  <si>
    <t>bérköltség * 1,666</t>
  </si>
  <si>
    <t>bevétel</t>
  </si>
  <si>
    <t>CF3</t>
  </si>
  <si>
    <t>CF4</t>
  </si>
  <si>
    <t>18.</t>
  </si>
  <si>
    <t>Eredménykimutatás kitöltésének vizsgálata:</t>
  </si>
  <si>
    <t>19.</t>
  </si>
  <si>
    <t>21.</t>
  </si>
  <si>
    <t>22.</t>
  </si>
  <si>
    <t>23.</t>
  </si>
  <si>
    <t>24.</t>
  </si>
  <si>
    <t>25.</t>
  </si>
  <si>
    <t>26.</t>
  </si>
  <si>
    <t>27.</t>
  </si>
  <si>
    <t>28.</t>
  </si>
  <si>
    <t>29.</t>
  </si>
  <si>
    <t>30.</t>
  </si>
  <si>
    <t>31.</t>
  </si>
  <si>
    <t>20.</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</si>
  <si>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</si>
  <si>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</si>
  <si>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</si>
  <si>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</si>
  <si>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</si>
  <si>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</si>
  <si>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</si>
  <si>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</si>
  <si>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</si>
  <si>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</si>
  <si>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</si>
  <si>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</si>
  <si>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</si>
  <si>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</si>
  <si>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</si>
  <si>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</si>
  <si>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</si>
  <si>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</si>
  <si>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</si>
  <si>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</si>
  <si>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</si>
  <si>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</si>
  <si>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</si>
  <si>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</si>
  <si>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</si>
  <si>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</si>
  <si>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</si>
  <si>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</si>
  <si>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</si>
  <si>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</si>
  <si>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</si>
  <si>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</si>
  <si>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</si>
  <si>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</si>
  <si>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</si>
  <si>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</si>
  <si>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</si>
  <si>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</si>
  <si>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</si>
  <si>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</si>
  <si>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</si>
  <si>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</si>
  <si>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</si>
  <si>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</si>
  <si>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</si>
  <si>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</si>
  <si>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</si>
  <si>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</si>
  <si>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</si>
  <si>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</si>
  <si>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</si>
  <si>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</si>
  <si>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</si>
  <si>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</si>
  <si>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</si>
  <si>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</si>
  <si>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</si>
  <si>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</si>
  <si>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</si>
  <si>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</si>
  <si>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</si>
  <si>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</si>
  <si>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</si>
  <si>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</si>
  <si>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</si>
  <si>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</si>
  <si>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</si>
  <si>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</si>
  <si>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</si>
  <si>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</si>
  <si>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</si>
  <si>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</si>
  <si>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</si>
  <si>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</si>
  <si>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</si>
  <si>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</si>
  <si>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</si>
  <si>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</si>
  <si>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</si>
  <si>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</si>
  <si>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</si>
  <si>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</si>
  <si>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</si>
  <si>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</si>
  <si>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</si>
  <si>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</si>
  <si>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</si>
  <si>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</si>
  <si>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</si>
  <si>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</si>
  <si>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</si>
  <si>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</si>
  <si>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</si>
  <si>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</si>
  <si>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</si>
  <si>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</si>
  <si>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</si>
  <si>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</si>
  <si>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</si>
  <si>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</si>
  <si>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</si>
  <si>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</si>
  <si>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</si>
  <si>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</si>
  <si>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</si>
  <si>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</si>
  <si>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</si>
  <si>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</si>
  <si>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</si>
  <si>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</si>
  <si>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</si>
  <si>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</si>
  <si>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</si>
  <si>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</si>
  <si>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</si>
  <si>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</si>
  <si>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</si>
  <si>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</si>
  <si>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</si>
  <si>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</si>
  <si>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</si>
  <si>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</si>
  <si>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</si>
  <si>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</si>
  <si>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</si>
  <si>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</si>
  <si>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</si>
  <si>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</si>
  <si>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</si>
  <si>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</si>
  <si>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</si>
  <si>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</si>
  <si>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</si>
  <si>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</si>
  <si>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</si>
  <si>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</si>
  <si>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</si>
  <si>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</si>
  <si>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</si>
  <si>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</si>
  <si>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</si>
  <si>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</si>
  <si>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</si>
  <si>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</si>
  <si>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</si>
  <si>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</si>
  <si>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</si>
  <si>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</si>
  <si>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</si>
  <si>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</si>
  <si>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</si>
  <si>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</si>
  <si>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</si>
  <si>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</si>
  <si>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</si>
  <si>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</si>
  <si>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</si>
  <si>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</si>
  <si>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</si>
  <si>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</si>
  <si>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</si>
  <si>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</si>
  <si>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</si>
  <si>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</si>
  <si>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</si>
  <si>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</si>
  <si>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</si>
  <si>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</si>
  <si>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</si>
  <si>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</si>
  <si>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</si>
  <si>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</si>
  <si>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</si>
  <si>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</si>
  <si>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</si>
  <si>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</si>
  <si>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</si>
  <si>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</si>
  <si>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</si>
  <si>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</si>
  <si>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</si>
  <si>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</si>
  <si>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</si>
  <si>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</si>
  <si>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</si>
  <si>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</si>
  <si>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</si>
  <si>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</si>
  <si>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</si>
  <si>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</si>
  <si>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</si>
  <si>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</si>
  <si>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</si>
  <si>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</si>
  <si>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</si>
  <si>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</si>
  <si>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</si>
  <si>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</si>
  <si>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</si>
  <si>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</si>
  <si>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</si>
  <si>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</si>
  <si>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</si>
  <si>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</si>
  <si>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</si>
  <si>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</si>
  <si>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</si>
  <si>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</si>
  <si>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</si>
  <si>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</si>
  <si>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</si>
  <si>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</si>
  <si>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</si>
  <si>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</si>
  <si>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</si>
  <si>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</si>
  <si>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</si>
  <si>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</si>
  <si>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</si>
  <si>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</si>
  <si>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</si>
  <si>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</si>
  <si>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</si>
  <si>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</si>
  <si>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</si>
  <si>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</si>
  <si>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</si>
  <si>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</si>
  <si>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</si>
  <si>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</si>
  <si>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</si>
  <si>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</si>
  <si>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</si>
  <si>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</si>
  <si>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</si>
  <si>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</si>
  <si>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</si>
  <si>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</si>
  <si>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</si>
  <si>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</si>
  <si>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</si>
  <si>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</si>
  <si>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</si>
  <si>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</si>
  <si>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</si>
  <si>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</si>
  <si>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</si>
  <si>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</si>
  <si>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</si>
  <si>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</si>
  <si>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</si>
  <si>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</si>
  <si>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</si>
  <si>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</si>
  <si>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</si>
  <si>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</si>
  <si>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</si>
  <si>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</si>
  <si>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</si>
  <si>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</si>
  <si>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</si>
  <si>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</si>
  <si>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</si>
  <si>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</si>
  <si>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</si>
  <si>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</si>
  <si>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</si>
  <si>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</si>
  <si>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</si>
  <si>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</si>
  <si>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</si>
  <si>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</si>
  <si>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</si>
  <si>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</si>
  <si>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</si>
  <si>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</si>
  <si>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</si>
  <si>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</si>
  <si>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</si>
  <si>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</si>
  <si>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</si>
  <si>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</si>
  <si>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</si>
  <si>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</si>
  <si>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</si>
  <si>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</si>
  <si>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</si>
  <si>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</si>
  <si>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</si>
  <si>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</si>
  <si>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</si>
  <si>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</si>
  <si>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</si>
  <si>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</si>
  <si>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</si>
  <si>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</si>
  <si>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</si>
  <si>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</si>
  <si>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</si>
  <si>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</si>
  <si>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</si>
  <si>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</si>
  <si>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</si>
  <si>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</si>
  <si>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</si>
  <si>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</si>
  <si>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</si>
  <si>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</si>
  <si>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</si>
  <si>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</si>
  <si>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</si>
  <si>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</si>
  <si>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</si>
  <si>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</si>
  <si>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</si>
  <si>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</si>
  <si>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</si>
  <si>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</si>
  <si>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</si>
  <si>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</si>
  <si>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</si>
  <si>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</si>
  <si>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</si>
  <si>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</si>
  <si>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</si>
  <si>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</si>
  <si>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</si>
  <si>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</si>
  <si>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</si>
  <si>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</si>
  <si>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</si>
  <si>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</si>
  <si>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</si>
  <si>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</si>
  <si>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</si>
  <si>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</si>
  <si>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</si>
  <si>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</si>
  <si>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</si>
  <si>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</si>
  <si>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</si>
  <si>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</si>
  <si>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</si>
  <si>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</si>
  <si>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</si>
  <si>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</si>
  <si>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</si>
  <si>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</si>
  <si>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</si>
  <si>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</si>
  <si>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</si>
  <si>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</si>
  <si>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</si>
  <si>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</si>
  <si>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</si>
  <si>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</si>
  <si>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</si>
  <si>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</si>
  <si>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</si>
  <si>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</si>
  <si>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</si>
  <si>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</si>
  <si>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</si>
  <si>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</si>
  <si>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</si>
  <si>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</si>
  <si>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</si>
  <si>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</si>
  <si>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</si>
  <si>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</si>
  <si>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</si>
  <si>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</si>
  <si>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</si>
  <si>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</si>
  <si>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</si>
  <si>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</si>
  <si>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</si>
  <si>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</si>
  <si>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</si>
  <si>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</si>
  <si>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</si>
  <si>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</si>
  <si>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</si>
  <si>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</si>
  <si>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</si>
  <si>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</si>
  <si>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</si>
  <si>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</si>
  <si>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</si>
  <si>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</si>
  <si>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r>
      <rPr>
        <b/>
        <sz val="16"/>
        <color theme="1"/>
        <rFont val="Arial"/>
        <family val="2"/>
        <charset val="238"/>
      </rPr>
      <t>Eredménykimutatás</t>
    </r>
    <r>
      <rPr>
        <sz val="14"/>
        <color theme="1"/>
        <rFont val="Arial"/>
        <family val="2"/>
        <charset val="238"/>
      </rPr>
      <t xml:space="preserve">
</t>
    </r>
    <r>
      <rPr>
        <sz val="14"/>
        <color rgb="FFFF0000"/>
        <rFont val="Arial"/>
        <family val="2"/>
        <charset val="238"/>
      </rPr>
      <t>Eredménykimutatást kizárólag a kettős könyvvitelt vezető vállalkozásoknak kell kitölteni!</t>
    </r>
    <r>
      <rPr>
        <sz val="14"/>
        <color theme="1"/>
        <rFont val="Arial"/>
        <family val="2"/>
        <charset val="238"/>
      </rPr>
      <t xml:space="preserve">
A táblázatba csak egész számokat írhat, a tervezett költségeket, </t>
    </r>
    <r>
      <rPr>
        <sz val="14"/>
        <color rgb="FFFF0000"/>
        <rFont val="Arial"/>
        <family val="2"/>
        <charset val="238"/>
      </rPr>
      <t>Ft</t>
    </r>
    <r>
      <rPr>
        <sz val="14"/>
        <color theme="1"/>
        <rFont val="Arial"/>
        <family val="2"/>
        <charset val="238"/>
      </rPr>
      <t xml:space="preserve">-ban kerekítve adja meg.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t>
    </r>
    <r>
      <rPr>
        <sz val="14"/>
        <color theme="1"/>
        <rFont val="Arial"/>
        <family val="2"/>
        <charset val="238"/>
      </rPr>
      <t>Csak az igénybevett szolgáltatások értéke rész bővíthető, más sorok bővítésére nincs lehetőség.</t>
    </r>
    <r>
      <rPr>
        <sz val="14"/>
        <color theme="1"/>
        <rFont val="Arial"/>
        <family val="2"/>
        <charset val="238"/>
      </rPr>
      <t xml:space="preserve">
</t>
    </r>
  </si>
  <si>
    <t>Pénz a jövődhöz!</t>
  </si>
  <si>
    <t>Kódszám: GINOP 5.1.9-17-2017-00004
Észak-alföldi régió</t>
  </si>
  <si>
    <r>
      <rPr>
        <b/>
        <u/>
        <sz val="14"/>
        <color theme="1"/>
        <rFont val="Arial"/>
        <family val="2"/>
        <charset val="238"/>
      </rPr>
      <t xml:space="preserve">Kiadások
</t>
    </r>
    <r>
      <rPr>
        <i/>
        <sz val="14"/>
        <color theme="1"/>
        <rFont val="Arial"/>
        <family val="2"/>
        <charset val="238"/>
      </rPr>
      <t>A kiadások meghatározása a számlatükörben használt főkönyvi számok megjelölésével történt.</t>
    </r>
    <r>
      <rPr>
        <b/>
        <u/>
        <sz val="14"/>
        <color theme="1"/>
        <rFont val="Arial"/>
        <family val="2"/>
        <charset val="238"/>
      </rPr>
      <t xml:space="preserve">
</t>
    </r>
    <r>
      <rPr>
        <b/>
        <i/>
        <sz val="14"/>
        <color theme="1"/>
        <rFont val="Arial"/>
        <family val="2"/>
        <charset val="238"/>
      </rPr>
      <t>I. Elszámolható költségek:</t>
    </r>
    <r>
      <rPr>
        <i/>
        <sz val="14"/>
        <color theme="1"/>
        <rFont val="Arial"/>
        <family val="2"/>
        <charset val="238"/>
      </rPr>
      <t xml:space="preserve"> </t>
    </r>
    <r>
      <rPr>
        <sz val="14"/>
        <color theme="1"/>
        <rFont val="Arial"/>
        <family val="2"/>
        <charset val="238"/>
      </rPr>
      <t xml:space="preserve">a GINOP pályázat keretében elszámolható költségek
A támogatott vállalkozás által megvalósítandó kötelező tevékenységek és kapcsolódó elszámolható költségek: 
</t>
    </r>
    <r>
      <rPr>
        <b/>
        <sz val="14"/>
        <color theme="1"/>
        <rFont val="Arial"/>
        <family val="2"/>
        <charset val="238"/>
      </rPr>
      <t>Foglalkoztatás:</t>
    </r>
    <r>
      <rPr>
        <sz val="14"/>
        <color theme="1"/>
        <rFont val="Arial"/>
        <family val="2"/>
        <charset val="238"/>
      </rPr>
      <t xml:space="preserve"> a vállalkozás alapítójának gazdasági tevékenység ellátására irányuló közreműködése, azaz önfoglalkoztatás; továbbá– amennyiben az üzleti terv tartalmazza – a vállalkozás munkavállalójának foglalkoztatása a 12 hónapig tartó támogatási időszakban. A foglalkoztatáshoz kapcsolódó elszámolható költségek a vállalkozási tevékenység megvalósításában közreműködő munkatársak költsége személyi jellegű ráfordításként az alábbiak szerint: 
- bérköltség (munkaviszony), 
- vállalkozói kivét, 
- KATA adózónak kifizetett jövedelem,
- a hatályos jogszabályok szerinti, munkáltatót terhelő adók és járulékok, KATA-s adózók kivételével.
Bérköltség: A vállalkozó (egyéni vagy társas) személyes közreműködőként végzett tevékenységének az ellentételezése (beleértve a vállalkozói kivétet KATA adózó esetén a kifizetett jövedelmet), valamint az új munkavállaló bérköltsége. A bérköltség elszámolhatóságára az alábbi szabályok vonatkoznak: 
1. Bérköltségként  bruttó bér, valamint a hatályos jogszabályok szerinti, munkáltatót terhelő adók és járulékok számolhatóak el, amelyek együttes összege havonta összesen maximum 272 250 Ft/hó. 
KATÁ-s adózó saját jogviszonyára vonatkozóan csak a kapcsolódó, a személyes közreműködésért kifizetett jövedelem számolható el, amelynek összege havonta legfeljebb 272 250 Ft lehet. 
2. Részmunkaidős foglalkoztatás esetében a munkaidővel arányos bérköltség számolható el. 
3. A támogatást igénylő az 1. pontban meghatározottnál magasabb fizetést is vállalhat, azonban a konstrukció keretében támogatást ebben az esetben is legfeljebb a 1. pontban meghatározott összegben vehet igénybe, vagyis az efölötti rész nem támogatott, azt saját forrásból kell biztosítania. 
4. KATA adózó esetén az a jövedelem számolható el, amely a kisadózó vállalkozások tételes adójáról és a kisvállalati adóról szóló 2012. évi CXLVII. törvény 10. § (3) bekezdése alapján a bevételből származtatható. A törvény alapján pedig a bevétel 60% minősül jövedelemnek. Abban az esetben amennyiben a kedvezményezett nem realizál bevételt, addig jövedelme sem keletkezik. Amíg nincs jövedelme és bevétele, addig ilyen formában nem elszámolható ez a költség. 
</t>
    </r>
    <r>
      <rPr>
        <b/>
        <sz val="14"/>
        <color theme="1"/>
        <rFont val="Arial"/>
        <family val="2"/>
        <charset val="238"/>
      </rPr>
      <t>Támogatható vállalkozásindítási tevékenységek és kapcsolódó elszámolható költségek</t>
    </r>
    <r>
      <rPr>
        <sz val="14"/>
        <color theme="1"/>
        <rFont val="Arial"/>
        <family val="2"/>
        <charset val="238"/>
      </rPr>
      <t xml:space="preserve"> és mértékük: a támogatást igénylő vállalkozás által megvalósítandó, az üzleti tervének megfelelő és a vállalkozásindításához szükséges alább felsorolt tevékenységekre a foglalkoztatáshoz kapcsolódó elszámolható költségek (ca) pont i-iv) alpont) maximum 40%-ának mértékéig terjedő átalányban részesül:
- Kötelező tájékoztatás és nyilvánosság: Széchenyi2020 Kedvezményezettek Tájékoztatási Kötelezettségei útmutató és arculati kézikönyv „KTK 2020” szerint. 
- Projekt előkészítési tevékenységek (cégalapítás, ahhoz kapcsolódó ügyvédi szolgáltatás igénybevétele; kötelező engedélyek beszerzése). Az előkészítési tevékenységbe nem értendő bele az üzleti terv elkészítése. 
- Eszközbeszerzés: új eszközök beszerzése (beleértve a szállítást, üzembe helyezést, betanítást közvetlenül az eszközhöz kapcsolódva). 
- Eszközbérlés (a munkavégzéshez szükséges, a megfelelő munkafeltételek biztosításához szükséges eszköz bérlése). 
- A tervezett gazdasági tevékenység ellátásához szükséges üzlethelyiség vagy iroda bérlése. 
-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(új hardver, szoftver; domain név regisztráció és a hozzá tartozó webtárhely egyszeri díja, domain név regisztrációhoz kapcsolódó honlapkészítés (kötelező, amennyiben a domain regisztrációra is igényel támogatást). 
-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 Piacra jutás támogatása (piaci megjelenés (vásárokon, kiállításokon való részvétel); marketingeszközök elkészítése, beszerzése, design tervezés (honlap, szórólap, hirdetés a helyi újságokban). 
- Anyagbeszerzés: anyagköltségek, a vállalkozás létrehozásához, működéséhez szükséges anyagbeszerzés. 
- Általános vállalatirányítási tevékenység. 
A támogatott vállalkozás által benyújtott kérelem csak a fenti tevékenységekhez kapcsolódó elszámolható költségeket tartalmazhatja. 
Amennyiben a bruttó elszámolási módot választja, akkor az Elszámolható költségek (ESZA, ERFA) között kell kimutatni a projektben elszámolható kiadások ÁFA tartalmát a „Fizetett (visszaigényelhető) ÁFA” sorokon. </t>
    </r>
    <r>
      <rPr>
        <b/>
        <i/>
        <sz val="14"/>
        <color theme="1"/>
        <rFont val="Arial"/>
        <family val="2"/>
        <charset val="238"/>
      </rPr>
      <t/>
    </r>
  </si>
  <si>
    <r>
      <rPr>
        <b/>
        <u/>
        <sz val="14"/>
        <color theme="1"/>
        <rFont val="Arial"/>
        <family val="2"/>
        <charset val="238"/>
      </rPr>
      <t xml:space="preserve">Bevételek
</t>
    </r>
    <r>
      <rPr>
        <b/>
        <sz val="14"/>
        <color theme="1"/>
        <rFont val="Arial"/>
        <family val="2"/>
        <charset val="238"/>
      </rPr>
      <t>Nyitó pénzügyi egyenleg</t>
    </r>
    <r>
      <rPr>
        <sz val="14"/>
        <color theme="1"/>
        <rFont val="Arial"/>
        <family val="2"/>
        <charset val="238"/>
      </rPr>
      <t xml:space="preserve">: induló értékként a vállalkozás alapításakor rendelkezésre bocsátott jegyzett tőkét, induló vagyon összegét kell megadni; a további hónapokban a táblázat automatikusan töltődik az előző hónap záró pénzügyi egyenlegével.
</t>
    </r>
    <r>
      <rPr>
        <b/>
        <sz val="14"/>
        <color theme="1"/>
        <rFont val="Arial"/>
        <family val="2"/>
        <charset val="238"/>
      </rPr>
      <t>Bevétel értékesítésből (nettó)</t>
    </r>
    <r>
      <rPr>
        <sz val="14"/>
        <color theme="1"/>
        <rFont val="Arial"/>
        <family val="2"/>
        <charset val="238"/>
      </rPr>
      <t xml:space="preserve">: az értékesítés nettó árbevétele automatikusan töltődik a "Bevételi terv" munkalapon megadott értékekkel.
</t>
    </r>
    <r>
      <rPr>
        <b/>
        <sz val="14"/>
        <color theme="1"/>
        <rFont val="Arial"/>
        <family val="2"/>
        <charset val="238"/>
      </rPr>
      <t>Pénzügyi bevétel</t>
    </r>
    <r>
      <rPr>
        <sz val="14"/>
        <color theme="1"/>
        <rFont val="Arial"/>
        <family val="2"/>
        <charset val="238"/>
      </rPr>
      <t xml:space="preserve">: adja meg a pénzügyi bevételeket, havi bontásban
</t>
    </r>
    <r>
      <rPr>
        <b/>
        <sz val="14"/>
        <color theme="1"/>
        <rFont val="Arial"/>
        <family val="2"/>
        <charset val="238"/>
      </rPr>
      <t>Támogatási előleg</t>
    </r>
    <r>
      <rPr>
        <sz val="14"/>
        <color theme="1"/>
        <rFont val="Arial"/>
        <family val="2"/>
        <charset val="238"/>
      </rPr>
      <t xml:space="preserve">: adja meg az igényelt támogatási előleget, a várható beérkezés szerinti ütemezéssel. </t>
    </r>
    <r>
      <rPr>
        <sz val="14"/>
        <color rgb="FFFF0000"/>
        <rFont val="Arial"/>
        <family val="2"/>
        <charset val="238"/>
      </rPr>
      <t>Figyelem! A támogatott vállalkozás által igényelhető előleg összege a támogatott vállalkozás 6 havi személyi jellegű költségének, illetve az erre eső 40% átalány költség összege.</t>
    </r>
    <r>
      <rPr>
        <sz val="14"/>
        <color theme="1"/>
        <rFont val="Arial"/>
        <family val="2"/>
        <charset val="238"/>
      </rPr>
      <t xml:space="preserve">
</t>
    </r>
    <r>
      <rPr>
        <b/>
        <sz val="14"/>
        <color theme="1"/>
        <rFont val="Arial"/>
        <family val="2"/>
        <charset val="238"/>
      </rPr>
      <t>Támogató által átutalt támogatás</t>
    </r>
    <r>
      <rPr>
        <sz val="14"/>
        <color theme="1"/>
        <rFont val="Arial"/>
        <family val="2"/>
        <charset val="238"/>
      </rPr>
      <t xml:space="preserve">: adja meg az igényelt támogatási összeget (előlegen felüli támogatásrész), a várható beérkezés szerinti ütemezéssel. A költség legyen összhangban a "Bevételi terv"-ben bemutatottakkal. </t>
    </r>
    <r>
      <rPr>
        <sz val="14"/>
        <color rgb="FFFF0000"/>
        <rFont val="Arial"/>
        <family val="2"/>
        <charset val="238"/>
      </rPr>
      <t>FIGYELEM! A támogatott által igényelhető támogatás legfeljebb 4 573 800 Ft lehet. Kifizetési igénylést a projekt megkezdését követő 5. év 13. hónapban nyújthat be a támogatott vállalkozás.</t>
    </r>
    <r>
      <rPr>
        <sz val="14"/>
        <color theme="1"/>
        <rFont val="Arial"/>
        <family val="2"/>
        <charset val="238"/>
      </rPr>
      <t xml:space="preserve">
</t>
    </r>
    <r>
      <rPr>
        <b/>
        <sz val="14"/>
        <color theme="1"/>
        <rFont val="Arial"/>
        <family val="2"/>
        <charset val="238"/>
      </rPr>
      <t>Egyéb bevétel:</t>
    </r>
    <r>
      <rPr>
        <sz val="14"/>
        <color theme="1"/>
        <rFont val="Arial"/>
        <family val="2"/>
        <charset val="238"/>
      </rPr>
      <t xml:space="preserve"> adja meg az egyéb bevételek, havi bontásban – ez legyen összhangban a "Bevételi terv" munkalap egyéb bevételek mezőben írtakkal. Az egyéb bevételek soron kell feltüntetni a működés során rendelkezésre bocsátott tagi illetve egyéb kölcsön összegét.
</t>
    </r>
    <r>
      <rPr>
        <b/>
        <sz val="14"/>
        <color theme="1"/>
        <rFont val="Arial"/>
        <family val="2"/>
        <charset val="238"/>
      </rPr>
      <t>Kapott (fizetendő) ÁFA</t>
    </r>
    <r>
      <rPr>
        <sz val="14"/>
        <color theme="1"/>
        <rFont val="Arial"/>
        <family val="2"/>
        <charset val="238"/>
      </rPr>
      <t xml:space="preserve">: írja be a nettó bevételekre számított kapott, fizetendő áfa összegét. Amennyiben a vállalkozó alanyi mentes, vagy bevétele tárgyi mentes szolgáltatásból származik, a kapott (fizetendő) ÁFA értéke: 0.
</t>
    </r>
  </si>
  <si>
    <r>
      <rPr>
        <b/>
        <sz val="16"/>
        <color theme="1"/>
        <rFont val="Arial"/>
        <family val="2"/>
        <charset val="238"/>
      </rPr>
      <t>Bevételek</t>
    </r>
    <r>
      <rPr>
        <b/>
        <u/>
        <sz val="14"/>
        <color theme="1"/>
        <rFont val="Arial"/>
        <family val="2"/>
        <charset val="238"/>
      </rPr>
      <t xml:space="preserve">
</t>
    </r>
    <r>
      <rPr>
        <b/>
        <sz val="14"/>
        <color theme="1"/>
        <rFont val="Arial"/>
        <family val="2"/>
        <charset val="238"/>
      </rPr>
      <t>Nyitó pénzügyi egyenleg</t>
    </r>
    <r>
      <rPr>
        <sz val="14"/>
        <color theme="1"/>
        <rFont val="Arial"/>
        <family val="2"/>
        <charset val="238"/>
      </rPr>
      <t xml:space="preserve">: induló értékként a vállalkozás alapításakor rendelkezésre bocsátott jegyzett tőkét, induló vagyon összegét kell megadni; a további hónapokban a táblázat automatikusan töltődik az előző hónap záró pénzügyi egyenlegével.
</t>
    </r>
    <r>
      <rPr>
        <b/>
        <sz val="14"/>
        <color theme="1"/>
        <rFont val="Arial"/>
        <family val="2"/>
        <charset val="238"/>
      </rPr>
      <t>Bevétel értékesítésből (nettó)</t>
    </r>
    <r>
      <rPr>
        <sz val="14"/>
        <color theme="1"/>
        <rFont val="Arial"/>
        <family val="2"/>
        <charset val="238"/>
      </rPr>
      <t xml:space="preserve">: az értékesítés nettó árbevétele automatikusan töltődik a "Bevételi terv" munkalapon megadott értékekkel.
</t>
    </r>
    <r>
      <rPr>
        <b/>
        <sz val="14"/>
        <color theme="1"/>
        <rFont val="Arial"/>
        <family val="2"/>
        <charset val="238"/>
      </rPr>
      <t>Pénzügyi bevétel</t>
    </r>
    <r>
      <rPr>
        <sz val="14"/>
        <color theme="1"/>
        <rFont val="Arial"/>
        <family val="2"/>
        <charset val="238"/>
      </rPr>
      <t xml:space="preserve">: adja meg a pénzügyi bevételeket, havi bontásban
</t>
    </r>
    <r>
      <rPr>
        <b/>
        <sz val="14"/>
        <color theme="1"/>
        <rFont val="Arial"/>
        <family val="2"/>
        <charset val="238"/>
      </rPr>
      <t>Támogatási előleg</t>
    </r>
    <r>
      <rPr>
        <sz val="14"/>
        <color theme="1"/>
        <rFont val="Arial"/>
        <family val="2"/>
        <charset val="238"/>
      </rPr>
      <t xml:space="preserve">: adja meg az igényelt támogatási előleget, a várható beérkezés szerinti ütemezéssel. </t>
    </r>
    <r>
      <rPr>
        <sz val="14"/>
        <color rgb="FFFF0000"/>
        <rFont val="Arial"/>
        <family val="2"/>
        <charset val="238"/>
      </rPr>
      <t>Figyelem! A támogatott vállalkozás által igényelhető előleg összege a támogatott vállalkozás 6 havi személyi jellegű költségének, illetve az erre eső 40% átalány költség összege.</t>
    </r>
    <r>
      <rPr>
        <sz val="14"/>
        <color theme="1"/>
        <rFont val="Arial"/>
        <family val="2"/>
        <charset val="238"/>
      </rPr>
      <t xml:space="preserve">
</t>
    </r>
    <r>
      <rPr>
        <b/>
        <sz val="14"/>
        <color theme="1"/>
        <rFont val="Arial"/>
        <family val="2"/>
        <charset val="238"/>
      </rPr>
      <t>Támogató által átutalt támogatás</t>
    </r>
    <r>
      <rPr>
        <sz val="14"/>
        <color theme="1"/>
        <rFont val="Arial"/>
        <family val="2"/>
        <charset val="238"/>
      </rPr>
      <t xml:space="preserve">: adja meg az igényelt támogatási összeget (előlegen felüli támogatásrész), a várható beérkezés szerinti ütemezéssel. A költség legyen összhangban a "Bevételi terv"-ben bemutatottakkal. </t>
    </r>
    <r>
      <rPr>
        <sz val="14"/>
        <color rgb="FFFF0000"/>
        <rFont val="Arial"/>
        <family val="2"/>
        <charset val="238"/>
      </rPr>
      <t>FIGYELEM! A támogatott által igényelhető támogatás legfeljebb 4 573 800 Ft lehet. Kifizetési igénylést a projekt megkezdését követő 5. és 13. hónapban nyújthat be a támogatott vállalkozás.</t>
    </r>
    <r>
      <rPr>
        <sz val="14"/>
        <color theme="1"/>
        <rFont val="Arial"/>
        <family val="2"/>
        <charset val="238"/>
      </rPr>
      <t xml:space="preserve">
</t>
    </r>
    <r>
      <rPr>
        <b/>
        <sz val="14"/>
        <color theme="1"/>
        <rFont val="Arial"/>
        <family val="2"/>
        <charset val="238"/>
      </rPr>
      <t>Egyéb bevétel:</t>
    </r>
    <r>
      <rPr>
        <sz val="14"/>
        <color theme="1"/>
        <rFont val="Arial"/>
        <family val="2"/>
        <charset val="238"/>
      </rPr>
      <t xml:space="preserve"> adja meg az egyéb bevételek, havi bontásban – ez legyen összhangban a "Bevételi terv" munkalap egyéb bevételek mezőben írtakkal. Az egyéb bevételek soron kell feltüntetni a működés során rendelkezésre bocsátott tagi illetve egyéb kölcsön összegét.
</t>
    </r>
    <r>
      <rPr>
        <b/>
        <sz val="14"/>
        <color theme="1"/>
        <rFont val="Arial"/>
        <family val="2"/>
        <charset val="238"/>
      </rPr>
      <t>Kapott (fizetendő) ÁFA</t>
    </r>
    <r>
      <rPr>
        <sz val="14"/>
        <color theme="1"/>
        <rFont val="Arial"/>
        <family val="2"/>
        <charset val="238"/>
      </rPr>
      <t xml:space="preserve">: írja be a nettó bevételekre számított kapott, fizetendő áfa összegét. Amennyiben a vállalkozó alanyi mentes, vagy bevétele tárgyi mentes szolgáltatásból származik, a kapott (fizetendő) ÁFA értéke: 0.
</t>
    </r>
  </si>
  <si>
    <r>
      <rPr>
        <b/>
        <sz val="16"/>
        <color theme="1"/>
        <rFont val="Arial"/>
        <family val="2"/>
        <charset val="238"/>
      </rPr>
      <t>Kiadások</t>
    </r>
    <r>
      <rPr>
        <b/>
        <u/>
        <sz val="14"/>
        <color theme="1"/>
        <rFont val="Arial"/>
        <family val="2"/>
        <charset val="238"/>
      </rPr>
      <t xml:space="preserve">
</t>
    </r>
    <r>
      <rPr>
        <i/>
        <sz val="14"/>
        <color theme="1"/>
        <rFont val="Arial"/>
        <family val="2"/>
        <charset val="238"/>
      </rPr>
      <t>A kiadások meghatározása a számlatükörben használt főkönyvi számok megjelölésével történt.</t>
    </r>
    <r>
      <rPr>
        <b/>
        <u/>
        <sz val="14"/>
        <color theme="1"/>
        <rFont val="Arial"/>
        <family val="2"/>
        <charset val="238"/>
      </rPr>
      <t xml:space="preserve">
</t>
    </r>
    <r>
      <rPr>
        <b/>
        <i/>
        <sz val="14"/>
        <color theme="1"/>
        <rFont val="Arial"/>
        <family val="2"/>
        <charset val="238"/>
      </rPr>
      <t>I. Elszámolható költségek:</t>
    </r>
    <r>
      <rPr>
        <i/>
        <sz val="14"/>
        <color theme="1"/>
        <rFont val="Arial"/>
        <family val="2"/>
        <charset val="238"/>
      </rPr>
      <t xml:space="preserve"> </t>
    </r>
    <r>
      <rPr>
        <sz val="14"/>
        <color theme="1"/>
        <rFont val="Arial"/>
        <family val="2"/>
        <charset val="238"/>
      </rPr>
      <t xml:space="preserve">a GINOP pályázat keretében elszámolható költségek
A támogatott vállalkozás által megvalósítandó kötelező tevékenységek és kapcsolódó elszámolható költségek: 
</t>
    </r>
    <r>
      <rPr>
        <b/>
        <sz val="14"/>
        <color theme="1"/>
        <rFont val="Arial"/>
        <family val="2"/>
        <charset val="238"/>
      </rPr>
      <t>Foglalkoztatás:</t>
    </r>
    <r>
      <rPr>
        <sz val="14"/>
        <color theme="1"/>
        <rFont val="Arial"/>
        <family val="2"/>
        <charset val="238"/>
      </rPr>
      <t xml:space="preserve"> a vállalkozás alapítójának gazdasági tevékenység ellátására irányuló közreműködése, azaz önfoglalkoztatás; továbbá– amennyiben az üzleti terv tartalmazza – a vállalkozás munkavállalójának foglalkoztatása a 12 hónapig tartó támogatási időszakban. A foglalkoztatáshoz kapcsolódó elszámolható költségek a vállalkozási tevékenység megvalósításában közreműködő munkatársak költsége személyi jellegű ráfordításként az alábbiak szerint: 
- bérköltség (munkaviszony), 
- vállalkozói kivét, 
- KATA adózónak kifizetett jövedelem,
- a hatályos jogszabályok szerinti, munkáltatót terhelő adók és járulékok, KATA-s adózók kivételével.
Bérköltség: A vállalkozó (egyéni vagy társas) személyes közreműködőként végzett tevékenységének az ellentételezése (beleértve a vállalkozói kivétet KATA adózó esetén a kifizetett jövedelmet), valamint az új munkavállaló bérköltsége. A bérköltség elszámolhatóságára az alábbi szabályok vonatkoznak: 
1. Bérköltségként a bruttó bér, valamint a hatályos jogszabályok szerinti, munkáltatót terhelő adók és járulékok számolhatóak el, amelyek együttes összege havonta összesen maximum 272 250 Ft/hó.
KATÁ-s adózó saját jogviszonyára vonatkozóan csak a kapcsolódó, a személyes közreműködésért kifizetett jövedelem számolható el, amelynek összege havonta legfeljebb 272 250 Ft lehet. 
2. Részmunkaidős foglalkoztatás esetében a munkaidővel arányos bérköltség számolható el. 
3. A támogatást igénylő az 1. pontban meghatározottnál magasabb fizetést is vállalhat, azonban a konstrukció keretében támogatást ebben az esetben is legfeljebb a 1. pontban meghatározott összegben vehet igénybe, vagyis az efölötti rész nem támogatott, azt saját forrásból kell biztosítania. 
4. KATA adózó esetén az a jövedelem számolható el, amely a kisadózó vállalkozások tételes adójáról és a kisvállalati adóról szóló 2012. évi CXLVII. törvény 10. § (3) bekezdése alapján a bevételből származtatható. A törvény alapján pedig a bevétel 60% minősül jövedelemnek. Abban az esetben amennyiben a kedvezményezett nem realizál bevételt, addig jövedelme sem keletkezik. Amíg nincs jövedelme és bevétele, addig ilyen formában nem elszámolható ez a költség. 
</t>
    </r>
    <r>
      <rPr>
        <b/>
        <sz val="14"/>
        <color theme="1"/>
        <rFont val="Arial"/>
        <family val="2"/>
        <charset val="238"/>
      </rPr>
      <t>Támogatható vállalkozásindítási tevékenységek és kapcsolódó elszámolható költségek</t>
    </r>
    <r>
      <rPr>
        <sz val="14"/>
        <color theme="1"/>
        <rFont val="Arial"/>
        <family val="2"/>
        <charset val="238"/>
      </rPr>
      <t xml:space="preserve"> és mértékük: a támogatást igénylő vállalkozás által megvalósítandó, az üzleti tervének megfelelő és a vállalkozásindításához szükséges alább felsorolt tevékenységekre a foglalkoztatáshoz kapcsolódó elszámolható költségek (ca) pont i-iv) alpont) maximum 40%-ának mértékéig terjedő átalányban részesül:
- Kötelező tájékoztatás és nyilvánosság: Széchenyi2020 Kedvezményezettek Tájékoztatási Kötelezettségei útmutató és arculati kézikönyv „KTK 2020” szerint. 
- Projekt előkészítési tevékenységek (cégalapítás, ahhoz kapcsolódó ügyvédi szolgáltatás igénybevétele; kötelező engedélyek beszerzése). Az előkészítési tevékenységbe nem értendő bele az üzleti terv elkészítése. 
- Eszközbeszerzés: új eszközök beszerzése (beleértve a szállítást, üzembe helyezést, betanítást közvetlenül az eszközhöz kapcsolódva). 
- Eszközbérlés (a munkavégzéshez szükséges, a megfelelő munkafeltételek biztosításához szükséges eszköz bérlése). 
- A tervezett gazdasági tevékenység ellátásához szükséges üzlethelyiség vagy iroda bérlése. 
-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(új hardver, szoftver; domain név regisztráció és a hozzá tartozó webtárhely egyszeri díja, domain név regisztrációhoz kapcsolódó honlapkészítés (kötelező, amennyiben a domain regisztrációra is igényel támogatást). 
-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 Piacra jutás támogatása (piaci megjelenés (vásárokon, kiállításokon való részvétel); marketingeszközök elkészítése, beszerzése, design tervezés (honlap, szórólap, hirdetés a helyi újságokban). 
- Anyagbeszerzés: anyagköltségek, a vállalkozás létrehozásához, működéséhez szükséges anyagbeszerzés. 
- Általános vállalatirányítási tevékenység. 
A támogatott vállalkozás által benyújtott kérelem csak a fenti tevékenységekhez kapcsolódó elszámolható költségeket tartalmazhatja. 
Amennyiben a bruttó elszámolási módot választja, akkor az Elszámolható költségek (ESZA, ERFA) között kell kimutatni a projektben elszámolható kiadások ÁFA tartalmát a „Fizetett (visszaigényelhető) ÁFA” sorokon. </t>
    </r>
    <r>
      <rPr>
        <b/>
        <i/>
        <sz val="14"/>
        <color theme="1"/>
        <rFont val="Arial"/>
        <family val="2"/>
        <charset val="238"/>
      </rPr>
      <t/>
    </r>
  </si>
  <si>
    <t>GINOP-5.1.9-EA-X-XXXX-1.0.</t>
  </si>
  <si>
    <r>
      <rPr>
        <b/>
        <sz val="16"/>
        <color theme="1"/>
        <rFont val="Arial"/>
        <family val="2"/>
        <charset val="238"/>
      </rPr>
      <t>FEDLAP</t>
    </r>
    <r>
      <rPr>
        <sz val="14"/>
        <color theme="1"/>
        <rFont val="Arial"/>
        <family val="2"/>
        <charset val="238"/>
      </rPr>
      <t xml:space="preserve">
Az üzleti terv fedlapján automatikusan betöltődnek a szükséges információk az adatlap további részeiből. Kérjük, hogy minden esetben ellenőrizze az adatok helyességét!
Az adatlap alján töltse ki a verziószámot: a GINOP-5.1.9-EA-X-XXXX országos verziószámban az X-ek helyére írja be a Támogatási Szerződése bal felső sarkában található azonosítót a megfelelő formátumban, és mögé kötőjellel írja be első beadás esetén az 1.0 verziószámot. Például: amennyiben az Ön Támogatási Szerződésén az 1-3000 azonosító szerepel és először adja be az Üzleti Tervét, az országos verziószám helyesen: GINOP-5.1.9-EA-1-3000-1.0
Nyomtassa ki és írja alá az üzleti tervét a megadott helyen!</t>
    </r>
  </si>
  <si>
    <t>Az üzleti terv fedlapján automatikusan betöltődnek a szükséges információk az adatlap további részeiből. Kérjük, hogy minden esetben ellenőrizze az adatok helyességét!
Az adatlap alján töltse ki a verziószámot: a GINOP-5.1.9-EA-X-XXXX országos verziószámban az X-ek helyére írja be a Támogatási Szerződése bal felső sarkában található azonosítót a megfelelő formátumban, és mögé kötőjellel írja be első beadás esetén az 1.0 verziószámot. Például: amennyiben az Ön Támogatási Szerződésén az 1-3000 azonosító szerepel és először adja be az Üzleti Tervét, az országos verziószám helyesen: GINOP-5.1.9-EA-1-3000-1.0.
Írja alá az üzleti tervét a megadott helyen!</t>
  </si>
  <si>
    <t>Rezsi (víz, gáz, villany)</t>
  </si>
  <si>
    <t>Könyvelés</t>
  </si>
  <si>
    <t>Helyi iparűzési adó</t>
  </si>
  <si>
    <t>stb…..</t>
  </si>
  <si>
    <t>d) Foglalkoztatottak tervezett létszáma 
(a vállalkozó is)</t>
  </si>
  <si>
    <t>Támogatott 12 hónap elszámolható bér és járulék költsége</t>
  </si>
  <si>
    <t>Kötelező kamarai tagsági díj</t>
  </si>
  <si>
    <t>KATA adó, Kötelező kamarai tagsági díj, Helyi iparűzési adó</t>
  </si>
  <si>
    <t>Bevétel értékesítésből (nettó) 2.év (2. üzleti év)</t>
  </si>
  <si>
    <t>Bevétel értékesítésből (nettó) 1.év (1. üzleti év)</t>
  </si>
  <si>
    <t>Bevétel értékesítésből (nettó) Támogatott időszak első 12 hónapja</t>
  </si>
  <si>
    <r>
      <rPr>
        <b/>
        <sz val="16"/>
        <color theme="1"/>
        <rFont val="Arial"/>
        <family val="2"/>
        <charset val="238"/>
      </rPr>
      <t>Szakirányú végzettség, tapasztalatok (max. 500 karakter)</t>
    </r>
    <r>
      <rPr>
        <sz val="14"/>
        <color theme="1"/>
        <rFont val="Arial"/>
        <family val="2"/>
        <charset val="238"/>
      </rPr>
      <t xml:space="preserve">
Bármely vállalkozás elindításához szükség van a megfelelő szaktudás biztosítására. Bizonyos esetekben pedig csak az előírt szakirányú végzettség, képesítés birtokában folytatható a tevékenység (pl. Meleg és hideg ételek, italok készítése - kivétel: büfétermékek elkészítése - tevékenység csak szakács, vendéglátás-szervező, vendéglős, vagy cukrász szakképesítésű személy jelenléte mellett végezhető). Erről a 21/2010. (V. 14.) NFGM rendelet az egyes ipari és kereskedelmi tevékenységek gyakorlásához szükséges képesítésekről c. jogszabály rendelkezik. (https://net.jogtar.hu/jogszabaly?docid=A1000021.NFG linken elérhető) 
Gondolja ezért végig és mutassa be, hogy induló vállalkozásának létrehozásához milyen végzettségre, képesítésre van szükség, és milyen módon tervezi ezt biztosítani:
- Amennyiben Ön rendelkezik a szükséges végzettséggel, tapasztalattal, kérjük mutassa ezt be 
- Amennyiben társtulajdonos, vagy foglalkoztatottak révén kívánja biztosítani az előírt szakértelmet, térjen ki arra, milyen végzettséggel, szakmai tapasztalatokkal bíró munkatársakat kíván foglalkoztatni.
Amennyiben leendő vállalkozásához nincs szükség előírt végzettségre, tapasztalatra, vezesse fel a mezőbe a „Megalapítandó vállalkozásomra nem vonatkozik” megjegyzést.</t>
    </r>
  </si>
  <si>
    <r>
      <rPr>
        <b/>
        <sz val="16"/>
        <color theme="1"/>
        <rFont val="Arial"/>
        <family val="2"/>
        <charset val="238"/>
      </rPr>
      <t>MŰKÖDÉS JELLEMZŐI
Fő működési jellemzők, termelés/szolgáltatás működési folyamata</t>
    </r>
    <r>
      <rPr>
        <b/>
        <sz val="14"/>
        <color theme="1"/>
        <rFont val="Arial"/>
        <family val="2"/>
        <charset val="238"/>
      </rPr>
      <t xml:space="preserve">
</t>
    </r>
    <r>
      <rPr>
        <sz val="14"/>
        <color theme="1"/>
        <rFont val="Arial"/>
        <family val="2"/>
        <charset val="238"/>
      </rPr>
      <t xml:space="preserve">A működési terv leírásakor a termelési/szolgáltatási folyamat, a technológia, az igénybe vett berendezések bemutatására is ki kell térni.
</t>
    </r>
    <r>
      <rPr>
        <b/>
        <sz val="14"/>
        <color theme="1"/>
        <rFont val="Arial"/>
        <family val="2"/>
        <charset val="238"/>
      </rPr>
      <t xml:space="preserve">
a) A termelés / szolgáltatás működési folyamata (max. 3000 karakter)</t>
    </r>
    <r>
      <rPr>
        <sz val="14"/>
        <color theme="1"/>
        <rFont val="Arial"/>
        <family val="2"/>
        <charset val="238"/>
      </rPr>
      <t xml:space="preserve">
A termelés / szolgáltatás működési folyamatának bemutatása során át kell gondolni és be kell mutatni azt, hogyan működik majd a vállalkozás, milyen folyamatokból tevődik össze a termékelőállítás- és értékesítés, a szolgáltatási folyamat. A leírásnak az elsődleges tevékenységeken túl az egyéb, támogató tevékenységek ismertetését is tartalmaznia kell. Fő szempontok:
- Működési rend bemutatása (pl. üzemidő, nyitvatartási idő)
- Fő termelési, szolgáltatási folyamatok leírása (pl. termelés esetén beszerzés, raktározás, előkészítés, termékelőállítás, raktározás, értékesítés, stb.; az egyes folyamatok egymásra épülése, tervezett kapacitások)
- Alkalmazott technológiák bemutatása
- Egyéb támogató tevékenységek bemutatása (pl. HR, információs rendszerek, pénzügy)
</t>
    </r>
    <r>
      <rPr>
        <b/>
        <sz val="14"/>
        <color theme="1"/>
        <rFont val="Arial"/>
        <family val="2"/>
        <charset val="238"/>
      </rPr>
      <t>b) Beszerzés, rendszeres beszállítók, üzleti partnerek (max. 1000 karakter)</t>
    </r>
    <r>
      <rPr>
        <sz val="14"/>
        <color theme="1"/>
        <rFont val="Arial"/>
        <family val="2"/>
        <charset val="238"/>
      </rPr>
      <t xml:space="preserve">
A termeléshez, szolgáltatásnyújtáshoz szükség lehet különböző alapanyok, áruk, szolgáltatások beszerzésére (külső vállalkozástól). Sorolja fel, hogy milyen termékcsoportok, szolgáltatások esetében vesz igénybe külső beszállítót. Mutassa be rendszeres (tervezett) beszállítóit, üzleti partnereit. 
</t>
    </r>
    <r>
      <rPr>
        <b/>
        <sz val="14"/>
        <color theme="1"/>
        <rFont val="Arial"/>
        <family val="2"/>
        <charset val="238"/>
      </rPr>
      <t>c) Emberi erőforrás terv</t>
    </r>
    <r>
      <rPr>
        <sz val="14"/>
        <color theme="1"/>
        <rFont val="Arial"/>
        <family val="2"/>
        <charset val="238"/>
      </rPr>
      <t xml:space="preserve">
Minden vállalkozásnál alapvető fontosságú, hogy biztosítani tudja azokat a humán erőforrásokat, melyek révén képes lesz a sikeres működésre. A munkaerő-szükséglet meghatározásához összesíteni kell azokat a munkaköröket, amelyek elősegítik a vállalkozás céljainak megvalósítását. 
Táblázatos formában mutassa be, hogy milyen emberi erőforrásokkal tervez: milyen munkakörökben, hány főt kíván foglalkoztatni, ezekhez a feladatkörökhöz milyen végzettségre, szaktudásra van szükség, milyen jogviszonyban tervezi az alkalmazottak foglalkoztatását (pl. főállásban, mellékállásban, idénymunkával).
Önmagát is szerepeltesse a táblázatban!
</t>
    </r>
    <r>
      <rPr>
        <b/>
        <sz val="14"/>
        <color theme="1"/>
        <rFont val="Arial"/>
        <family val="2"/>
        <charset val="238"/>
      </rPr>
      <t>d) Foglalkoztatottak tervezett létszáma</t>
    </r>
    <r>
      <rPr>
        <sz val="14"/>
        <color theme="1"/>
        <rFont val="Arial"/>
        <family val="2"/>
        <charset val="238"/>
      </rPr>
      <t xml:space="preserve">
A stratégiai célok figyelembevételével meg kell határozni azt a munkaerő-szükségletet, amely a vállalkozásnál adott időszakban elvégzendő feladatok ellátásához szükséges. Kérjük, adja meg, hogy a következő 4 év során milyen foglalkoztatotti létszámmal tervez (összesen, önmagát is beleértve - így a létszámadatnak minden évben minimum 1 főnek kell lennie). Ehhez vegye figyelembe a várható keresletnövekedést, termelésnövekedést.
Kérjük, gondolja át a működés során (pl. termelés, szolgáltatás folyamatában; beszerzések kapcsán; humán erőforrások biztosítása során) esetlegesen felmerülő lehetséges veszélyeket, kockázatokat is és mutassa be, hogyan tervezi ezeket elhárítani, kezelni.</t>
    </r>
  </si>
  <si>
    <r>
      <rPr>
        <b/>
        <sz val="16"/>
        <color theme="1"/>
        <rFont val="Arial"/>
        <family val="2"/>
        <charset val="238"/>
      </rPr>
      <t>Fő működési jellemzők, termelés/szolgáltatás működési folyamata</t>
    </r>
    <r>
      <rPr>
        <b/>
        <sz val="14"/>
        <color theme="1"/>
        <rFont val="Arial"/>
        <family val="2"/>
        <charset val="238"/>
      </rPr>
      <t xml:space="preserve">
</t>
    </r>
    <r>
      <rPr>
        <sz val="14"/>
        <color theme="1"/>
        <rFont val="Arial"/>
        <family val="2"/>
        <charset val="238"/>
      </rPr>
      <t xml:space="preserve">A működési terv leírásakor a termelési/szolgáltatási folyamat, a technológia, az igénybe vett berendezések bemutatására is ki kell térni.
</t>
    </r>
    <r>
      <rPr>
        <b/>
        <sz val="14"/>
        <color theme="1"/>
        <rFont val="Arial"/>
        <family val="2"/>
        <charset val="238"/>
      </rPr>
      <t xml:space="preserve">
a) A termelés / szolgáltatás működési folyamata (max. 3000 karakter)</t>
    </r>
    <r>
      <rPr>
        <sz val="14"/>
        <color theme="1"/>
        <rFont val="Arial"/>
        <family val="2"/>
        <charset val="238"/>
      </rPr>
      <t xml:space="preserve">
A termelés / szolgáltatás működési folyamatának bemutatása során át kell gondolni és be kell mutatni azt, hogyan működik majd a vállalkozás, milyen folyamatokból tevődik össze a termékelőállítás- és értékesítés, a szolgáltatási folyamat. A leírásnak az elsődleges tevékenységeken túl az egyéb, támogató tevékenységek ismertetését is tartalmaznia kell. Fő szempontok:
- Működési rend bemutatása (pl. üzemidő, nyitvatartási idő)
- Fő termelési, szolgáltatási folyamatok leírása (pl. termelés esetén beszerzés, raktározás, előkészítés, termékelőállítás, raktározás, értékesítés, stb.; az egyes folyamatok egymásra épülése, tervezett kapacitások)
- Alkalmazott technológiák bemutatása
- Egyéb támogató tevékenységek bemutatása (pl. HR, információs rendszerek, pénzügy)
</t>
    </r>
    <r>
      <rPr>
        <b/>
        <sz val="14"/>
        <color theme="1"/>
        <rFont val="Arial"/>
        <family val="2"/>
        <charset val="238"/>
      </rPr>
      <t>b) Beszerzés, rendszeres beszállítók, üzleti partnerek (max. 1000 karakter)</t>
    </r>
    <r>
      <rPr>
        <sz val="14"/>
        <color theme="1"/>
        <rFont val="Arial"/>
        <family val="2"/>
        <charset val="238"/>
      </rPr>
      <t xml:space="preserve">
A termeléshez, szolgáltatásnyújtáshoz szükség lehet különböző alapanyok, áruk, szolgáltatások beszerzésére (külső vállalkozástól). Sorolja fel, hogy milyen termékcsoportok, szolgáltatások esetében vesz igénybe külső beszállítót. Mutassa be rendszeres (tervezett) beszállítóit, üzleti partnereit.
</t>
    </r>
    <r>
      <rPr>
        <b/>
        <sz val="14"/>
        <color theme="1"/>
        <rFont val="Arial"/>
        <family val="2"/>
        <charset val="238"/>
      </rPr>
      <t>c) Emberi erőforrás terv</t>
    </r>
    <r>
      <rPr>
        <sz val="14"/>
        <color theme="1"/>
        <rFont val="Arial"/>
        <family val="2"/>
        <charset val="238"/>
      </rPr>
      <t xml:space="preserve">
Minden vállalkozásnál alapvető fontosságú, hogy biztosítani tudja azokat a humán erőforrásokat, melyek révén képes lesz a sikeres működésre. A munkaerő-szükséglet meghatározásához összesíteni kell azokat a munkaköröket, amelyek elősegítik a vállalkozás céljainak megvalósítását. 
Táblázatos formában mutassa be, hogy milyen emberi erőforrásokkal tervez: milyen munkakörökben, hány főt kíván foglalkoztatni, ezekhez a feladatkörökhöz milyen végzettségre, szaktudásra van szükség, milyen jogviszonyban tervezi az alkalmazottak foglalkoztatását (pl. főállásban, mellékállásban, idénymunkával).
Önmagát is szerepeltesse a táblázatban!
</t>
    </r>
    <r>
      <rPr>
        <b/>
        <sz val="14"/>
        <color theme="1"/>
        <rFont val="Arial"/>
        <family val="2"/>
        <charset val="238"/>
      </rPr>
      <t>d) Foglalkoztatottak tervezett létszáma</t>
    </r>
    <r>
      <rPr>
        <sz val="14"/>
        <color theme="1"/>
        <rFont val="Arial"/>
        <family val="2"/>
        <charset val="238"/>
      </rPr>
      <t xml:space="preserve">
A stratégiai célok figyelembevételével meg kell határozni azt a munkaerő-szükségletet, amely a vállalkozásnál adott időszakban elvégzendő feladatok ellátásához szükséges. Kérjük, adja meg, hogy a következő 4 év során milyen foglalkoztatotti létszámmal tervez (összesen, önmagát is beleértve - így a létszámadatnak minden évben minimum 1 főnek kell lennie). Ehhez vegye figyelembe a várható keresletnövekedést, termelésnövekedést.
Kérjük, gondolja át a működés során (pl. termelés, szolgáltatás folyamatában; beszerzések kapcsán; humán erőforrások biztosítása során) esetlegesen felmerülő lehetséges veszélyeket, kockázatokat is és mutassa be, hogyan tervezi ezeket elhárítani, kezelni.</t>
    </r>
  </si>
  <si>
    <r>
      <rPr>
        <b/>
        <sz val="16"/>
        <color theme="1"/>
        <rFont val="Arial"/>
        <family val="2"/>
        <charset val="238"/>
      </rPr>
      <t>Működési költségek, ráfordítások bemutatása (max. 1000 karakter)</t>
    </r>
    <r>
      <rPr>
        <b/>
        <sz val="14"/>
        <color theme="1"/>
        <rFont val="Arial"/>
        <family val="2"/>
        <charset val="238"/>
      </rPr>
      <t xml:space="preserve">
</t>
    </r>
    <r>
      <rPr>
        <sz val="14"/>
        <color theme="1"/>
        <rFont val="Arial"/>
        <family val="2"/>
        <charset val="238"/>
      </rPr>
      <t>Vegye számba és mutassa be, hogy milyen működési költségei lesznek a vállalkozásának.</t>
    </r>
    <r>
      <rPr>
        <b/>
        <sz val="14"/>
        <color theme="1"/>
        <rFont val="Arial"/>
        <family val="2"/>
        <charset val="238"/>
      </rPr>
      <t xml:space="preserve">
</t>
    </r>
    <r>
      <rPr>
        <sz val="14"/>
        <color theme="1"/>
        <rFont val="Arial"/>
        <family val="2"/>
        <charset val="238"/>
      </rPr>
      <t>- Sorolja fel az egyes költségnemeket, költségtípusokat (pl. személyi jellegű ráfordítások, rezsiköltségek,nyersanyagköltségek, ingatlan bérleti díjak, stb.). Vegye számba az állandó és a változó költségeket is.
- Adja meg a költségek számítási módszertanát (pl. bérleti díj 5 ezer Ft/m</t>
    </r>
    <r>
      <rPr>
        <vertAlign val="superscript"/>
        <sz val="14"/>
        <color theme="1"/>
        <rFont val="Arial"/>
        <family val="2"/>
        <charset val="238"/>
      </rPr>
      <t>2</t>
    </r>
    <r>
      <rPr>
        <sz val="14"/>
        <color theme="1"/>
        <rFont val="Arial"/>
        <family val="2"/>
        <charset val="238"/>
      </rPr>
      <t>/hó, egy 50 m</t>
    </r>
    <r>
      <rPr>
        <vertAlign val="superscript"/>
        <sz val="14"/>
        <color theme="1"/>
        <rFont val="Arial"/>
        <family val="2"/>
        <charset val="238"/>
      </rPr>
      <t>2</t>
    </r>
    <r>
      <rPr>
        <sz val="14"/>
        <color theme="1"/>
        <rFont val="Arial"/>
        <family val="2"/>
        <charset val="238"/>
      </rPr>
      <t>-es üzlethelyiség bérlése esetén 250 ezer Ft / hó bérleti díj, éves szinten 3 millió Ft költség). 
- Adja meg a költségek évközbeni alakulásának várható trendjeit, pl. várható-e szezonális ingadozás (pl. nyáron idénymunkások foglalkoztatása miatt nagyobb bérköltség).
- Milyen költségnövekedési vagy éppen költségcsökkenési várakozásai vannak a következő évekre vonatkozóan (költségnövekedést okozhat például a nagyobb termelési mennyiség miatti nyersanyagköltség növekedés; költségcsökkenés előfordulhat például a hatékonyabb működésből származó energiafelhasználás csökkenés miatt).</t>
    </r>
    <r>
      <rPr>
        <sz val="14"/>
        <color rgb="FFFF0000"/>
        <rFont val="Arial"/>
        <family val="2"/>
        <charset val="238"/>
      </rPr>
      <t xml:space="preserve">
Figyelem! Amennyiben Ön alanya az Áfának, úgy nettó költségekkel, ha nem, akkor bruttó költségekkel számoljon.
</t>
    </r>
    <r>
      <rPr>
        <sz val="14"/>
        <color theme="1"/>
        <rFont val="Arial"/>
        <family val="2"/>
        <charset val="238"/>
      </rPr>
      <t xml:space="preserve">A szöveges bemutatást követően töltse ki a következő a) - c) táblázatokat is.
Minden esetben </t>
    </r>
    <r>
      <rPr>
        <b/>
        <sz val="14"/>
        <color theme="1"/>
        <rFont val="Arial"/>
        <family val="2"/>
        <charset val="238"/>
      </rPr>
      <t>Ft-ban számoljon</t>
    </r>
    <r>
      <rPr>
        <sz val="14"/>
        <color theme="1"/>
        <rFont val="Arial"/>
        <family val="2"/>
        <charset val="238"/>
      </rPr>
      <t xml:space="preserve"> (kerekítéssel)!
</t>
    </r>
    <r>
      <rPr>
        <b/>
        <sz val="14"/>
        <color theme="1"/>
        <rFont val="Arial"/>
        <family val="2"/>
        <charset val="238"/>
      </rPr>
      <t>a) Személyi jellegű ráfordítások</t>
    </r>
    <r>
      <rPr>
        <sz val="14"/>
        <color theme="1"/>
        <rFont val="Arial"/>
        <family val="2"/>
        <charset val="238"/>
      </rPr>
      <t xml:space="preserve">
A személyi jellegű ráfordítások a foglalkoztatottak számára kifizetett béreket, valamint a hatályos jogszabályok szerinti munkáltatót terhelő adókat és járulékokat foglalja magában.
</t>
    </r>
    <r>
      <rPr>
        <sz val="14"/>
        <color rgb="FFFF0000"/>
        <rFont val="Arial"/>
        <family val="2"/>
        <charset val="238"/>
      </rPr>
      <t xml:space="preserve">Figyelem! A vállalkozói kivétet, illetve a KATA adózónak kifizetett jövedelmet is itt szerepeltesse!
Bérköltségként valamint a hatályos jogszabályok szerinti, munkáltatót terhelő adók és járulékok számolhatóak el havonta összesen 272 250 Ft összegben.. KATÁ-s adózó saját jogviszonyára vonatkozóan csak a kapcsolódó, a személyes közreműködésért
kifizetett jövedelem (a bevétel 60% minősül jövedelemnek) számolható el, amely maximum összege havonta 272 250 Ft lehet. Részmunkaidős foglalkoztatás esetében a munkaidővel arányos bérköltség számolható el.
</t>
    </r>
    <r>
      <rPr>
        <sz val="14"/>
        <color theme="1"/>
        <rFont val="Arial"/>
        <family val="2"/>
        <charset val="238"/>
      </rPr>
      <t xml:space="preserve">
A táblázat automatikusan átemeli a "Működés jellemzői" munkalapon megjelölt munkaköröket. 
Minden egyes munkakörhöz adja meg az alábbiakat:
- Adott munkakört ellátó számára fizetett bruttó bér havi nagyságát (Ft/fő/hónap)
- A foglalkoztatás időtartamát (átlagosan 1 évben hány hónapig foglalkoztatja adott munkatársat - részmunkaidős foglalkoztatás esetén az arányos foglalkoztatási időtartammal számoljon, pl. félállású foglalkoztatott esetén 6 hónap)
- A táblázat automatikusan számolja az éves bruttó bérköltségeket
- Munkaadót terhelő bérjárulékokat (a munkaadót a bruttó munkabérek után a következő adó és hozzájárulás fizetési kötelezettség terheli: szociális hozzájárulási adó 2019-ben 19,5%, szakképzési hozzájárulás 1,5%)
- A táblázat a teljes bérköltséget automatikusan számolja
</t>
    </r>
    <r>
      <rPr>
        <sz val="14"/>
        <color rgb="FFFF0000"/>
        <rFont val="Arial"/>
        <family val="2"/>
        <charset val="238"/>
      </rPr>
      <t xml:space="preserve">FIGYELEM! A támogatást igénylő vállalkozás által megvalósítandó, az üzleti tervének megfelelő és a vállalkozásindításához szükséges további tevékenységekre a foglalkoztatáshoz kapcsolódó elszámolható költségek </t>
    </r>
    <r>
      <rPr>
        <b/>
        <sz val="14"/>
        <color rgb="FFFF0000"/>
        <rFont val="Arial"/>
        <family val="2"/>
        <charset val="238"/>
      </rPr>
      <t>maximum 40%</t>
    </r>
    <r>
      <rPr>
        <sz val="14"/>
        <color rgb="FFFF0000"/>
        <rFont val="Arial"/>
        <family val="2"/>
        <charset val="238"/>
      </rPr>
      <t>-ának mértékéig számolható el kiadás, átalányként.</t>
    </r>
    <r>
      <rPr>
        <sz val="14"/>
        <color theme="1"/>
        <rFont val="Arial"/>
        <family val="2"/>
        <charset val="238"/>
      </rPr>
      <t xml:space="preserve">
</t>
    </r>
    <r>
      <rPr>
        <b/>
        <sz val="14"/>
        <color theme="1"/>
        <rFont val="Arial"/>
        <family val="2"/>
        <charset val="238"/>
      </rPr>
      <t>b) Állandó költségek</t>
    </r>
    <r>
      <rPr>
        <sz val="14"/>
        <color theme="1"/>
        <rFont val="Arial"/>
        <family val="2"/>
        <charset val="238"/>
      </rPr>
      <t xml:space="preserve">
Az állandó költségek azokat a fix kiadásokat takarják, melyek összege nem függ a termelés, szolgáltatás mennyiségétől, azaz ezek a kibocsátás mértékétől függetlenül azonos értékben jelennek meg. Ide sorolhatjuk például a rezsiköltségeket (áram, víz, gázfogyasztás), az ingatlanok bérleti díját, stb.
Kérjük, adja meg az első évi működés várható állandó költségeit, tételesen, Ft-ban. Amennyiben Ön a szükséges ingatlanok, tárgyi eszközök, immateriális javak bemutatásánál bérleti módot választott, úgy ezeket a költségeket a táblázat automatikusan átemeli a működési költségek közé.
Amennyiben megjegyzést, magyarázatot szeretne fűzni adott tételekhez (pl. számítási módról), úgy azt a táblázat melletti szövegmezőben megteheti.
</t>
    </r>
    <r>
      <rPr>
        <b/>
        <sz val="14"/>
        <color theme="1"/>
        <rFont val="Arial"/>
        <family val="2"/>
        <charset val="238"/>
      </rPr>
      <t>c) Változó (fajlagos) költségek</t>
    </r>
    <r>
      <rPr>
        <sz val="14"/>
        <color theme="1"/>
        <rFont val="Arial"/>
        <family val="2"/>
        <charset val="238"/>
      </rPr>
      <t xml:space="preserve">
A változó költségek azokat a kiadásokat takarják, melyek összege függ a termelés, szolgáltatás mennyiségétől, azaz ezek értéke a kibocsátás mértékétől függően változik. Ide sorolhatjuk például a nyersanyagköltségeket, a termelés energiaszükségletét, stb. 
Kérjük, adja meg az első éves működés várható változó költségeit, tételesen, Ft-ban. Amennyiben megjegyzést, magyarázatot szeretne fűzni adott tételekhez (pl. számítási módról), úgy azt a táblázat melletti szövegmezőben megteheti.
A táblázatok automatikusan összegzik az egyes költségtípusok végösszegét.</t>
    </r>
  </si>
  <si>
    <t>Kérjük a projekt hónapokat beírni</t>
  </si>
  <si>
    <t>nem releváns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</si>
</sst>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Ft&quot;_-;\-* #,##0.00\ &quot;Ft&quot;_-;_-* &quot;-&quot;??\ &quot;Ft&quot;_-;_-@_-"/>
    <numFmt numFmtId="43" formatCode="_-* #,##0.00\ _F_t_-;\-* #,##0.00\ _F_t_-;_-* &quot;-&quot;??\ _F_t_-;_-@_-"/>
    <numFmt numFmtId="164" formatCode="#,##0\ &quot;Ft&quot;"/>
    <numFmt numFmtId="165" formatCode="0.000000"/>
    <numFmt numFmtId="166" formatCode="#,##0.00000"/>
    <numFmt numFmtId="167" formatCode="0.00000"/>
    <numFmt numFmtId="168" formatCode="_-* #,##0.0\ &quot;Ft&quot;_-;\-* #,##0.0\ &quot;Ft&quot;_-;_-* &quot;-&quot;??\ &quot;Ft&quot;_-;_-@_-"/>
    <numFmt numFmtId="169" formatCode="_-* #,##0\ &quot;Ft&quot;_-;\-* #,##0\ &quot;Ft&quot;_-;_-* &quot;-&quot;??\ &quot;Ft&quot;_-;_-@_-"/>
  </numFmts>
  <fonts count="121">
    <font>
      <sz val="11"/>
      <color theme="1"/>
      <name val="Calibri"/>
      <family val="2"/>
      <charset val="238"/>
      <scheme val="minor"/>
    </font>
    <font>
      <b/>
      <sz val="16"/>
      <color theme="1"/>
      <name val="Arial"/>
      <family val="2"/>
      <charset val="238"/>
    </font>
    <font>
      <b/>
      <sz val="12"/>
      <color theme="1"/>
      <name val="Arial"/>
      <family val="2"/>
      <charset val="238"/>
    </font>
    <font>
      <sz val="10"/>
      <name val="Arial"/>
      <family val="2"/>
      <charset val="238"/>
    </font>
    <font>
      <sz val="20"/>
      <color theme="1"/>
      <name val="Arial"/>
      <family val="2"/>
      <charset val="238"/>
    </font>
    <font>
      <sz val="12"/>
      <color theme="1"/>
      <name val="Arial"/>
      <family val="2"/>
      <charset val="238"/>
    </font>
    <font>
      <b/>
      <sz val="22"/>
      <color theme="1"/>
      <name val="Arial"/>
      <family val="2"/>
      <charset val="238"/>
    </font>
    <font>
      <sz val="11"/>
      <color theme="1"/>
      <name val="Arial"/>
      <family val="2"/>
      <charset val="238"/>
    </font>
    <font>
      <b/>
      <sz val="11"/>
      <color theme="1"/>
      <name val="Arial"/>
      <family val="2"/>
      <charset val="238"/>
    </font>
    <font>
      <sz val="7"/>
      <color theme="1"/>
      <name val="Arial"/>
      <family val="2"/>
      <charset val="238"/>
    </font>
    <font>
      <i/>
      <sz val="12"/>
      <color theme="1"/>
      <name val="Arial"/>
      <family val="2"/>
      <charset val="238"/>
    </font>
    <font>
      <b/>
      <sz val="18"/>
      <color theme="1"/>
      <name val="Arial"/>
      <family val="2"/>
      <charset val="238"/>
    </font>
    <font>
      <sz val="14"/>
      <color theme="1"/>
      <name val="Arial"/>
      <family val="2"/>
      <charset val="238"/>
    </font>
    <font>
      <sz val="12"/>
      <name val="Arial"/>
      <family val="2"/>
      <charset val="238"/>
    </font>
    <font>
      <b/>
      <sz val="24"/>
      <color theme="1"/>
      <name val="Arial"/>
      <family val="2"/>
      <charset val="238"/>
    </font>
    <font>
      <sz val="16"/>
      <color theme="1"/>
      <name val="Arial"/>
      <family val="2"/>
      <charset val="238"/>
    </font>
    <font>
      <b/>
      <i/>
      <sz val="12"/>
      <color theme="1"/>
      <name val="Arial"/>
      <family val="2"/>
      <charset val="238"/>
    </font>
    <font>
      <sz val="10"/>
      <color theme="1"/>
      <name val="Arial"/>
      <family val="2"/>
      <charset val="238"/>
    </font>
    <font>
      <sz val="11"/>
      <color theme="1"/>
      <name val="Calibri"/>
      <family val="2"/>
      <charset val="238"/>
      <scheme val="minor"/>
    </font>
    <font>
      <b/>
      <sz val="14"/>
      <color theme="1"/>
      <name val="Arial"/>
      <family val="2"/>
      <charset val="238"/>
    </font>
    <font>
      <sz val="8"/>
      <color rgb="FFF5F8EE"/>
      <name val="Arial"/>
      <family val="2"/>
      <charset val="238"/>
    </font>
    <font>
      <sz val="12"/>
      <color theme="0" tint="-4.9989318521683403E-2"/>
      <name val="Arial"/>
      <family val="2"/>
      <charset val="238"/>
    </font>
    <font>
      <b/>
      <i/>
      <sz val="14"/>
      <color theme="1"/>
      <name val="Arial"/>
      <family val="2"/>
      <charset val="238"/>
    </font>
    <font>
      <i/>
      <sz val="14"/>
      <color theme="1"/>
      <name val="Arial"/>
      <family val="2"/>
      <charset val="238"/>
    </font>
    <font>
      <b/>
      <sz val="12"/>
      <color indexed="8"/>
      <name val="Arial"/>
      <family val="2"/>
      <charset val="238"/>
    </font>
    <font>
      <sz val="12"/>
      <color indexed="8"/>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11"/>
      <color theme="1"/>
      <name val="Calibri"/>
      <family val="2"/>
      <charset val="238"/>
      <scheme val="minor"/>
    </font>
    <font>
      <sz val="14"/>
      <color theme="1"/>
      <name val="Calibri"/>
      <family val="2"/>
      <charset val="238"/>
      <scheme val="minor"/>
    </font>
    <font>
      <b/>
      <sz val="14"/>
      <color theme="1"/>
      <name val="Calibri"/>
      <family val="2"/>
      <charset val="238"/>
      <scheme val="minor"/>
    </font>
    <font>
      <b/>
      <sz val="16"/>
      <color theme="1"/>
      <name val="Calibri"/>
      <family val="2"/>
      <charset val="238"/>
      <scheme val="minor"/>
    </font>
    <font>
      <u/>
      <sz val="11"/>
      <color theme="10"/>
      <name val="Calibri"/>
      <family val="2"/>
      <charset val="238"/>
      <scheme val="minor"/>
    </font>
    <font>
      <sz val="10"/>
      <color rgb="FF000000"/>
      <name val="Sans"/>
    </font>
    <font>
      <sz val="16"/>
      <color theme="1"/>
      <name val="Calibri"/>
      <family val="2"/>
      <charset val="238"/>
      <scheme val="minor"/>
    </font>
    <font>
      <b/>
      <sz val="16"/>
      <color rgb="FFFF0000"/>
      <name val="Arial"/>
      <family val="2"/>
      <charset val="238"/>
    </font>
    <font>
      <b/>
      <sz val="20"/>
      <color rgb="FFFF0000"/>
      <name val="Arial"/>
      <family val="2"/>
      <charset val="238"/>
    </font>
    <font>
      <sz val="16"/>
      <color rgb="FFFF0000"/>
      <name val="Arial"/>
      <family val="2"/>
      <charset val="238"/>
    </font>
    <font>
      <b/>
      <sz val="11"/>
      <color theme="0"/>
      <name val="Calibri"/>
      <family val="2"/>
      <charset val="238"/>
      <scheme val="minor"/>
    </font>
    <font>
      <sz val="14"/>
      <color rgb="FFFF0000"/>
      <name val="Arial"/>
      <family val="2"/>
      <charset val="238"/>
    </font>
    <font>
      <b/>
      <sz val="22"/>
      <color theme="0"/>
      <name val="Arial"/>
      <family val="2"/>
      <charset val="238"/>
    </font>
    <font>
      <b/>
      <sz val="18"/>
      <color theme="0"/>
      <name val="Arial"/>
      <family val="2"/>
      <charset val="238"/>
    </font>
    <font>
      <b/>
      <sz val="18"/>
      <color theme="0"/>
      <name val="Calibri"/>
      <family val="2"/>
      <charset val="238"/>
      <scheme val="minor"/>
    </font>
    <font>
      <b/>
      <u/>
      <sz val="14"/>
      <color theme="1"/>
      <name val="Arial"/>
      <family val="2"/>
      <charset val="238"/>
    </font>
    <font>
      <vertAlign val="superscript"/>
      <sz val="14"/>
      <color theme="1"/>
      <name val="Arial"/>
      <family val="2"/>
      <charset val="238"/>
    </font>
    <font>
      <sz val="9"/>
      <color indexed="81"/>
      <name val="Tahoma"/>
      <family val="2"/>
      <charset val="238"/>
    </font>
    <font>
      <sz val="11"/>
      <color indexed="81"/>
      <name val="Segoe UI"/>
      <family val="2"/>
      <charset val="238"/>
    </font>
    <font>
      <i/>
      <sz val="11"/>
      <color indexed="81"/>
      <name val="Arial"/>
      <family val="2"/>
      <charset val="238"/>
    </font>
    <font>
      <sz val="11"/>
      <color indexed="81"/>
      <name val="Tahoma"/>
      <family val="2"/>
      <charset val="238"/>
    </font>
    <font>
      <sz val="12"/>
      <color indexed="81"/>
      <name val="Tahoma"/>
      <family val="2"/>
      <charset val="238"/>
    </font>
    <font>
      <b/>
      <sz val="14"/>
      <color rgb="FFFF0000"/>
      <name val="Arial"/>
      <family val="2"/>
      <charset val="238"/>
    </font>
    <font>
      <sz val="10"/>
      <color indexed="81"/>
      <name val="Tahoma"/>
      <family val="2"/>
      <charset val="238"/>
    </font>
    <font>
      <b/>
      <sz val="16"/>
      <color rgb="FF000000"/>
      <name val="Arial"/>
      <family val="2"/>
      <charset val="238"/>
    </font>
    <font>
      <b/>
      <sz val="26"/>
      <color rgb="FFFF0000"/>
      <name val="Arial"/>
      <family val="2"/>
      <charset val="238"/>
    </font>
    <font>
      <u/>
      <sz val="14"/>
      <color theme="1"/>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rgb="FFFF0000"/>
      <name val="Verdana"/>
      <family val="2"/>
      <charset val="238"/>
    </font>
    <font>
      <b/>
      <sz val="22"/>
      <color rgb="FFFF0000"/>
      <name val="Verdana"/>
      <family val="2"/>
      <charset val="238"/>
    </font>
    <font>
      <b/>
      <i/>
      <sz val="16"/>
      <color rgb="FFFF0000"/>
      <name val="Arial"/>
      <family val="2"/>
      <charset val="238"/>
    </font>
    <font>
      <sz val="16"/>
      <name val="Arial"/>
      <family val="2"/>
      <charset val="238"/>
    </font>
    <font>
      <b/>
      <sz val="12"/>
      <color theme="4" tint="-0.249977111117893"/>
      <name val="Verdana"/>
      <family val="2"/>
      <charset val="238"/>
    </font>
    <font>
      <sz val="11"/>
      <color rgb="FFFF0000"/>
      <name val="Verdana"/>
      <family val="2"/>
      <charset val="238"/>
    </font>
    <font>
      <b/>
      <sz val="11"/>
      <color rgb="FFFF0000"/>
      <name val="Verdana"/>
      <family val="2"/>
      <charset val="238"/>
    </font>
    <font>
      <b/>
      <sz val="9"/>
      <color indexed="81"/>
      <name val="Segoe UI"/>
      <family val="2"/>
      <charset val="238"/>
    </font>
    <font>
      <b/>
      <sz val="12"/>
      <color rgb="FFFF0000"/>
      <name val="Arial"/>
      <family val="2"/>
      <charset val="238"/>
    </font>
    <font>
      <sz val="12"/>
      <color theme="0" tint="-0.14999847407452621"/>
      <name val="Arial"/>
      <family val="2"/>
      <charset val="238"/>
    </font>
    <font>
      <sz val="18"/>
      <color theme="1"/>
      <name val="Calibri"/>
      <family val="2"/>
      <charset val="238"/>
      <scheme val="minor"/>
    </font>
    <font>
      <b/>
      <sz val="11"/>
      <color rgb="FFFF0000"/>
      <name val="Arial"/>
      <family val="2"/>
      <charset val="238"/>
    </font>
    <font>
      <b/>
      <sz val="26"/>
      <color theme="1"/>
      <name val="Arial"/>
      <family val="2"/>
      <charset val="238"/>
    </font>
    <font>
      <b/>
      <sz val="9"/>
      <color indexed="81"/>
      <name val="Tahoma"/>
      <family val="2"/>
      <charset val="238"/>
    </font>
    <font>
      <b/>
      <sz val="22"/>
      <color rgb="FFFF0000"/>
      <name val="Arial"/>
      <family val="2"/>
      <charset val="238"/>
    </font>
    <font>
      <u/>
      <sz val="9"/>
      <color indexed="81"/>
      <name val="Tahoma"/>
      <family val="2"/>
      <charset val="238"/>
    </font>
    <font>
      <b/>
      <u/>
      <sz val="9"/>
      <color indexed="81"/>
      <name val="Tahoma"/>
      <family val="2"/>
      <charset val="238"/>
    </font>
    <font>
      <b/>
      <sz val="16"/>
      <name val="Arial"/>
      <family val="2"/>
      <charset val="238"/>
    </font>
    <font>
      <sz val="11"/>
      <color rgb="FFFF0000"/>
      <name val="Calibri"/>
      <family val="2"/>
      <charset val="238"/>
      <scheme val="minor"/>
    </font>
    <font>
      <b/>
      <sz val="10"/>
      <color theme="1"/>
      <name val="Arial"/>
      <family val="2"/>
      <charset val="238"/>
    </font>
    <font>
      <b/>
      <sz val="24"/>
      <color theme="1"/>
      <name val="Calibri"/>
      <family val="2"/>
      <charset val="238"/>
      <scheme val="minor"/>
    </font>
    <font>
      <b/>
      <sz val="20"/>
      <color rgb="FFFF0000"/>
      <name val="Calibri"/>
      <family val="2"/>
      <charset val="238"/>
      <scheme val="minor"/>
    </font>
    <font>
      <sz val="14"/>
      <color rgb="FF000000"/>
      <name val="Arial"/>
      <family val="2"/>
      <charset val="238"/>
    </font>
    <font>
      <sz val="11"/>
      <name val="Calibri"/>
      <family val="2"/>
      <charset val="238"/>
      <scheme val="minor"/>
    </font>
    <font>
      <b/>
      <sz val="14"/>
      <color rgb="FFFF0000"/>
      <name val="Calibri"/>
      <family val="2"/>
      <charset val="238"/>
      <scheme val="minor"/>
    </font>
    <font>
      <sz val="11"/>
      <color rgb="FF0070C0"/>
      <name val="Calibri"/>
      <family val="2"/>
      <charset val="238"/>
      <scheme val="minor"/>
    </font>
    <font>
      <sz val="11"/>
      <color rgb="FFFFC000"/>
      <name val="Calibri"/>
      <family val="2"/>
      <charset val="238"/>
      <scheme val="minor"/>
    </font>
    <font>
      <sz val="22"/>
      <color theme="1"/>
      <name val="Calibri"/>
      <family val="2"/>
      <charset val="238"/>
      <scheme val="minor"/>
    </font>
    <font>
      <b/>
      <sz val="12"/>
      <color theme="1"/>
      <name val="Calibri"/>
      <family val="2"/>
      <charset val="238"/>
      <scheme val="minor"/>
    </font>
    <font>
      <b/>
      <sz val="12"/>
      <color rgb="FFFF0000"/>
      <name val="Calibri"/>
      <family val="2"/>
      <charset val="238"/>
      <scheme val="minor"/>
    </font>
    <font>
      <b/>
      <sz val="16"/>
      <color rgb="FFFF0000"/>
      <name val="Calibri"/>
      <family val="2"/>
      <charset val="238"/>
      <scheme val="minor"/>
    </font>
    <font>
      <sz val="11"/>
      <color theme="2" tint="-0.499984740745262"/>
      <name val="Calibri"/>
      <family val="2"/>
      <charset val="238"/>
      <scheme val="minor"/>
    </font>
    <font>
      <b/>
      <sz val="15"/>
      <color theme="0"/>
      <name val="Arial"/>
      <family val="2"/>
      <charset val="238"/>
    </font>
    <font>
      <sz val="15"/>
      <color theme="1"/>
      <name val="Arial"/>
      <family val="2"/>
      <charset val="238"/>
    </font>
    <font>
      <u/>
      <sz val="16"/>
      <color theme="10"/>
      <name val="Calibri"/>
      <family val="2"/>
      <charset val="238"/>
      <scheme val="minor"/>
    </font>
  </fonts>
  <fills count="28">
    <fill>
      <patternFill patternType="none"/>
    </fill>
    <fill>
      <patternFill patternType="gray125"/>
    </fill>
    <fill>
      <patternFill patternType="solid">
        <fgColor rgb="FFF5F8EE"/>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rgb="FFFF0000"/>
        <bgColor indexed="64"/>
      </patternFill>
    </fill>
    <fill>
      <patternFill patternType="solid">
        <fgColor theme="8" tint="0.59999389629810485"/>
        <bgColor indexed="64"/>
      </patternFill>
    </fill>
    <fill>
      <patternFill patternType="solid">
        <fgColor rgb="FFFFFF99"/>
        <bgColor indexed="64"/>
      </patternFill>
    </fill>
    <fill>
      <patternFill patternType="solid">
        <fgColor theme="3" tint="0.79998168889431442"/>
        <bgColor indexed="64"/>
      </patternFill>
    </fill>
    <fill>
      <patternFill patternType="solid">
        <fgColor rgb="FFFFC7CE"/>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FFCC66"/>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4" tint="0.39997558519241921"/>
        <bgColor indexed="64"/>
      </patternFill>
    </fill>
  </fills>
  <borders count="8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rgb="FF000000"/>
      </top>
      <bottom/>
      <diagonal/>
    </border>
    <border>
      <left style="thick">
        <color indexed="64"/>
      </left>
      <right/>
      <top/>
      <bottom/>
      <diagonal/>
    </border>
    <border>
      <left/>
      <right style="thick">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indexed="64"/>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medium">
        <color indexed="64"/>
      </top>
      <bottom/>
      <diagonal/>
    </border>
  </borders>
  <cellStyleXfs count="10">
    <xf numFmtId="0" fontId="0" fillId="0" borderId="0"/>
    <xf numFmtId="0" fontId="3" fillId="0" borderId="0"/>
    <xf numFmtId="0" fontId="18" fillId="0" borderId="0"/>
    <xf numFmtId="0" fontId="33" fillId="0" borderId="0" applyNumberFormat="0" applyFill="0" applyBorder="0" applyAlignment="0" applyProtection="0"/>
    <xf numFmtId="0" fontId="34" fillId="0" borderId="0"/>
    <xf numFmtId="43" fontId="18" fillId="0" borderId="0" applyFont="0" applyFill="0" applyBorder="0" applyAlignment="0" applyProtection="0"/>
    <xf numFmtId="44" fontId="18" fillId="0" borderId="0" applyFont="0" applyFill="0" applyBorder="0" applyAlignment="0" applyProtection="0"/>
    <xf numFmtId="0" fontId="56" fillId="15" borderId="0" applyNumberFormat="0" applyBorder="0" applyAlignment="0" applyProtection="0"/>
    <xf numFmtId="44" fontId="18" fillId="0" borderId="0" applyFont="0" applyFill="0" applyBorder="0" applyAlignment="0" applyProtection="0"/>
    <xf numFmtId="0" fontId="33" fillId="0" borderId="0" applyNumberFormat="0" applyFill="0" applyBorder="0" applyAlignment="0" applyProtection="0"/>
  </cellStyleXfs>
  <cellXfs count="1252">
    <xf numFmtId="0" fontId="0" fillId="0" borderId="0" xfId="0"/>
    <xf numFmtId="0" fontId="13" fillId="4" borderId="0" xfId="0" applyFont="1" applyFill="1" applyAlignment="1">
      <alignment vertical="center"/>
    </xf>
    <xf numFmtId="0" fontId="7" fillId="4" borderId="0" xfId="0" applyFont="1" applyFill="1"/>
    <xf numFmtId="0" fontId="7" fillId="4" borderId="0" xfId="0" applyFont="1" applyFill="1" applyAlignment="1">
      <alignment vertical="center"/>
    </xf>
    <xf numFmtId="0" fontId="5" fillId="4" borderId="0" xfId="0" applyFont="1" applyFill="1" applyAlignment="1">
      <alignment vertical="center"/>
    </xf>
    <xf numFmtId="0" fontId="7" fillId="7" borderId="2" xfId="0" applyFont="1" applyFill="1" applyBorder="1"/>
    <xf numFmtId="0" fontId="7" fillId="7" borderId="12" xfId="0" applyFont="1" applyFill="1" applyBorder="1"/>
    <xf numFmtId="0" fontId="7" fillId="7" borderId="9" xfId="0" applyFont="1" applyFill="1" applyBorder="1"/>
    <xf numFmtId="0" fontId="7" fillId="7" borderId="10" xfId="0" applyFont="1" applyFill="1" applyBorder="1"/>
    <xf numFmtId="0" fontId="7" fillId="7" borderId="10" xfId="0" applyFont="1" applyFill="1" applyBorder="1" applyAlignment="1">
      <alignment vertical="center"/>
    </xf>
    <xf numFmtId="0" fontId="7" fillId="7" borderId="11" xfId="0" applyFont="1" applyFill="1" applyBorder="1"/>
    <xf numFmtId="0" fontId="7" fillId="7" borderId="7" xfId="0" applyFont="1" applyFill="1" applyBorder="1"/>
    <xf numFmtId="0" fontId="13" fillId="7" borderId="6" xfId="0" applyFont="1" applyFill="1" applyBorder="1" applyAlignment="1">
      <alignment vertical="center"/>
    </xf>
    <xf numFmtId="0" fontId="7" fillId="7" borderId="6" xfId="0" applyFont="1" applyFill="1" applyBorder="1"/>
    <xf numFmtId="0" fontId="7" fillId="7" borderId="6" xfId="0" applyFont="1" applyFill="1" applyBorder="1" applyAlignment="1">
      <alignment vertical="center"/>
    </xf>
    <xf numFmtId="0" fontId="7" fillId="7" borderId="8" xfId="0" applyFont="1" applyFill="1" applyBorder="1"/>
    <xf numFmtId="0" fontId="13" fillId="7" borderId="10" xfId="0" applyFont="1" applyFill="1" applyBorder="1" applyAlignment="1">
      <alignment vertical="center"/>
    </xf>
    <xf numFmtId="0" fontId="53" fillId="9" borderId="17" xfId="0" applyFont="1" applyFill="1" applyBorder="1" applyAlignment="1">
      <alignment horizontal="center" vertical="center" wrapText="1"/>
    </xf>
    <xf numFmtId="0" fontId="53" fillId="9" borderId="13" xfId="0" applyFont="1" applyFill="1" applyBorder="1" applyAlignment="1">
      <alignment horizontal="center" vertical="center" wrapText="1"/>
    </xf>
    <xf numFmtId="0" fontId="53" fillId="9" borderId="18" xfId="0" applyFont="1" applyFill="1" applyBorder="1" applyAlignment="1">
      <alignment horizontal="center" vertical="center" wrapText="1"/>
    </xf>
    <xf numFmtId="0" fontId="54" fillId="4" borderId="17" xfId="0" applyFont="1" applyFill="1" applyBorder="1" applyAlignment="1">
      <alignment horizontal="left" vertical="top"/>
    </xf>
    <xf numFmtId="0" fontId="54" fillId="4" borderId="13" xfId="0" applyFont="1" applyFill="1" applyBorder="1" applyAlignment="1">
      <alignment horizontal="left" vertical="top"/>
    </xf>
    <xf numFmtId="0" fontId="54" fillId="4" borderId="18" xfId="0" applyFont="1" applyFill="1" applyBorder="1" applyAlignment="1">
      <alignment horizontal="left" vertical="top"/>
    </xf>
    <xf numFmtId="0" fontId="12" fillId="5" borderId="17" xfId="0" applyFont="1" applyFill="1" applyBorder="1" applyAlignment="1" applyProtection="1">
      <alignment horizontal="left" vertical="center" wrapText="1" indent="1"/>
      <protection locked="0"/>
    </xf>
    <xf numFmtId="0" fontId="12" fillId="5" borderId="13" xfId="0" applyFont="1" applyFill="1" applyBorder="1" applyAlignment="1" applyProtection="1">
      <alignment horizontal="center" vertical="center" wrapText="1"/>
      <protection locked="0"/>
    </xf>
    <xf numFmtId="0" fontId="57" fillId="0" borderId="0" xfId="0" applyFont="1" applyAlignment="1">
      <alignment vertical="center"/>
    </xf>
    <xf numFmtId="0" fontId="58" fillId="0" borderId="0" xfId="0" applyFont="1" applyAlignment="1">
      <alignment horizontal="left" vertical="center" indent="1"/>
    </xf>
    <xf numFmtId="0" fontId="58" fillId="0" borderId="0" xfId="0" applyFont="1" applyAlignment="1">
      <alignment horizontal="center" vertical="center"/>
    </xf>
    <xf numFmtId="0" fontId="59" fillId="0" borderId="0" xfId="0" applyFont="1" applyAlignment="1">
      <alignment vertical="center"/>
    </xf>
    <xf numFmtId="0" fontId="60" fillId="0" borderId="0" xfId="0" applyFont="1" applyAlignment="1">
      <alignment vertical="center"/>
    </xf>
    <xf numFmtId="0" fontId="60" fillId="0" borderId="0" xfId="0" applyFont="1" applyAlignment="1">
      <alignment horizontal="center" vertical="center" wrapText="1"/>
    </xf>
    <xf numFmtId="0" fontId="58" fillId="0" borderId="0" xfId="0" applyFont="1" applyAlignment="1">
      <alignment horizontal="center" vertical="center" wrapText="1"/>
    </xf>
    <xf numFmtId="0" fontId="62" fillId="0" borderId="0" xfId="0" applyFont="1" applyAlignment="1">
      <alignment horizontal="left" vertical="center" indent="1"/>
    </xf>
    <xf numFmtId="0" fontId="63" fillId="0" borderId="0" xfId="0" applyFont="1" applyAlignment="1">
      <alignment vertical="center"/>
    </xf>
    <xf numFmtId="0" fontId="62" fillId="0" borderId="0" xfId="0" applyFont="1" applyAlignment="1">
      <alignment vertical="center"/>
    </xf>
    <xf numFmtId="0" fontId="62" fillId="0" borderId="3" xfId="0" applyFont="1" applyBorder="1" applyAlignment="1">
      <alignment horizontal="center" vertical="center" wrapText="1"/>
    </xf>
    <xf numFmtId="0" fontId="62" fillId="0" borderId="35" xfId="0" applyFont="1" applyBorder="1" applyAlignment="1">
      <alignment horizontal="center" vertical="center" wrapText="1"/>
    </xf>
    <xf numFmtId="0" fontId="62" fillId="0" borderId="36" xfId="0" applyFont="1" applyBorder="1" applyAlignment="1">
      <alignment horizontal="center" vertical="center" wrapText="1"/>
    </xf>
    <xf numFmtId="0" fontId="64" fillId="13" borderId="14" xfId="0" applyFont="1" applyFill="1" applyBorder="1" applyAlignment="1">
      <alignment horizontal="center" vertical="center" wrapText="1"/>
    </xf>
    <xf numFmtId="0" fontId="64" fillId="13" borderId="15" xfId="0" applyFont="1" applyFill="1" applyBorder="1" applyAlignment="1">
      <alignment horizontal="center" vertical="center"/>
    </xf>
    <xf numFmtId="0" fontId="66" fillId="13" borderId="15" xfId="0" applyFont="1" applyFill="1" applyBorder="1" applyAlignment="1">
      <alignment horizontal="center" vertical="center"/>
    </xf>
    <xf numFmtId="0" fontId="58" fillId="10" borderId="15" xfId="0" applyFont="1" applyFill="1" applyBorder="1" applyAlignment="1">
      <alignment horizontal="center" vertical="center" wrapText="1"/>
    </xf>
    <xf numFmtId="0" fontId="64" fillId="10" borderId="15" xfId="0" applyFont="1" applyFill="1" applyBorder="1" applyAlignment="1">
      <alignment horizontal="center" vertical="center"/>
    </xf>
    <xf numFmtId="0" fontId="61" fillId="0" borderId="14" xfId="0" applyFont="1" applyBorder="1" applyAlignment="1">
      <alignment horizontal="left" vertical="center" indent="1"/>
    </xf>
    <xf numFmtId="0" fontId="64" fillId="13" borderId="17" xfId="0" applyFont="1" applyFill="1" applyBorder="1" applyAlignment="1">
      <alignment horizontal="center" vertical="center" wrapText="1"/>
    </xf>
    <xf numFmtId="0" fontId="64" fillId="13" borderId="13" xfId="0" applyFont="1" applyFill="1" applyBorder="1" applyAlignment="1">
      <alignment horizontal="center" vertical="center"/>
    </xf>
    <xf numFmtId="0" fontId="66" fillId="13" borderId="13" xfId="0" applyFont="1" applyFill="1" applyBorder="1" applyAlignment="1">
      <alignment horizontal="center" vertical="center" wrapText="1"/>
    </xf>
    <xf numFmtId="0" fontId="58" fillId="10" borderId="13" xfId="0" applyFont="1" applyFill="1" applyBorder="1" applyAlignment="1">
      <alignment horizontal="center" vertical="center" wrapText="1"/>
    </xf>
    <xf numFmtId="0" fontId="61" fillId="0" borderId="17" xfId="0" applyFont="1" applyBorder="1" applyAlignment="1">
      <alignment horizontal="left" vertical="center" indent="1"/>
    </xf>
    <xf numFmtId="0" fontId="66" fillId="13" borderId="13" xfId="0" applyFont="1" applyFill="1" applyBorder="1" applyAlignment="1">
      <alignment horizontal="center" vertical="center"/>
    </xf>
    <xf numFmtId="0" fontId="64" fillId="10" borderId="13" xfId="0" applyFont="1" applyFill="1" applyBorder="1" applyAlignment="1">
      <alignment horizontal="center" vertical="center" wrapText="1"/>
    </xf>
    <xf numFmtId="0" fontId="59" fillId="0" borderId="0" xfId="0" applyFont="1" applyAlignment="1">
      <alignment horizontal="center" vertical="center" wrapText="1"/>
    </xf>
    <xf numFmtId="0" fontId="60" fillId="0" borderId="0" xfId="0" applyFont="1"/>
    <xf numFmtId="0" fontId="64" fillId="13" borderId="19" xfId="0" applyFont="1" applyFill="1" applyBorder="1" applyAlignment="1">
      <alignment horizontal="center" vertical="center" wrapText="1"/>
    </xf>
    <xf numFmtId="0" fontId="64" fillId="13" borderId="20" xfId="0" applyFont="1" applyFill="1" applyBorder="1" applyAlignment="1">
      <alignment horizontal="center" vertical="center"/>
    </xf>
    <xf numFmtId="0" fontId="66" fillId="13" borderId="20" xfId="0" applyFont="1" applyFill="1" applyBorder="1" applyAlignment="1">
      <alignment horizontal="center" vertical="center"/>
    </xf>
    <xf numFmtId="0" fontId="62" fillId="10" borderId="20" xfId="0" applyFont="1" applyFill="1" applyBorder="1" applyAlignment="1">
      <alignment horizontal="center" vertical="center" wrapText="1"/>
    </xf>
    <xf numFmtId="0" fontId="64" fillId="10" borderId="20" xfId="0" applyFont="1" applyFill="1" applyBorder="1" applyAlignment="1">
      <alignment horizontal="center" vertical="center" wrapText="1"/>
    </xf>
    <xf numFmtId="0" fontId="62" fillId="13" borderId="31" xfId="0" applyFont="1" applyFill="1" applyBorder="1" applyAlignment="1">
      <alignment horizontal="center" vertical="center" wrapText="1"/>
    </xf>
    <xf numFmtId="0" fontId="64" fillId="13" borderId="32" xfId="0" applyFont="1" applyFill="1" applyBorder="1" applyAlignment="1">
      <alignment horizontal="center" vertical="center" wrapText="1"/>
    </xf>
    <xf numFmtId="0" fontId="66" fillId="13" borderId="32" xfId="0" applyFont="1" applyFill="1" applyBorder="1" applyAlignment="1">
      <alignment horizontal="center" vertical="center" wrapText="1"/>
    </xf>
    <xf numFmtId="0" fontId="62" fillId="10" borderId="32" xfId="0" applyFont="1" applyFill="1" applyBorder="1" applyAlignment="1">
      <alignment horizontal="center" vertical="center" wrapText="1"/>
    </xf>
    <xf numFmtId="0" fontId="64" fillId="10" borderId="32" xfId="0" applyFont="1" applyFill="1" applyBorder="1" applyAlignment="1">
      <alignment horizontal="center" vertical="center" wrapText="1"/>
    </xf>
    <xf numFmtId="0" fontId="61" fillId="0" borderId="19" xfId="0" applyFont="1" applyBorder="1" applyAlignment="1">
      <alignment horizontal="left" vertical="center" indent="1"/>
    </xf>
    <xf numFmtId="0" fontId="69" fillId="13" borderId="17" xfId="7" applyFont="1" applyFill="1" applyBorder="1" applyAlignment="1">
      <alignment horizontal="center" vertical="center" wrapText="1"/>
    </xf>
    <xf numFmtId="0" fontId="70" fillId="13" borderId="13" xfId="7" applyFont="1" applyFill="1" applyBorder="1" applyAlignment="1">
      <alignment horizontal="center" vertical="center"/>
    </xf>
    <xf numFmtId="0" fontId="69" fillId="10" borderId="13" xfId="7" applyFont="1" applyFill="1" applyBorder="1" applyAlignment="1">
      <alignment horizontal="center" vertical="center" wrapText="1"/>
    </xf>
    <xf numFmtId="0" fontId="70" fillId="10" borderId="13" xfId="7" applyFont="1" applyFill="1" applyBorder="1" applyAlignment="1">
      <alignment horizontal="center" vertical="center"/>
    </xf>
    <xf numFmtId="1" fontId="61" fillId="0" borderId="0" xfId="0" applyNumberFormat="1" applyFont="1" applyAlignment="1">
      <alignment horizontal="center" vertical="center"/>
    </xf>
    <xf numFmtId="1" fontId="72" fillId="0" borderId="0" xfId="0" applyNumberFormat="1" applyFont="1" applyAlignment="1">
      <alignment horizontal="center" vertical="center"/>
    </xf>
    <xf numFmtId="1" fontId="62" fillId="13" borderId="19" xfId="0" applyNumberFormat="1" applyFont="1" applyFill="1" applyBorder="1" applyAlignment="1">
      <alignment horizontal="center" vertical="center" wrapText="1"/>
    </xf>
    <xf numFmtId="1" fontId="66" fillId="13" borderId="20" xfId="0" applyNumberFormat="1" applyFont="1" applyFill="1" applyBorder="1" applyAlignment="1">
      <alignment horizontal="center" vertical="center"/>
    </xf>
    <xf numFmtId="0" fontId="66" fillId="13" borderId="20" xfId="0" applyFont="1" applyFill="1" applyBorder="1" applyAlignment="1">
      <alignment horizontal="center" vertical="center" wrapText="1"/>
    </xf>
    <xf numFmtId="1" fontId="66" fillId="10" borderId="20" xfId="0" applyNumberFormat="1" applyFont="1" applyFill="1" applyBorder="1" applyAlignment="1">
      <alignment horizontal="center" vertical="center" wrapText="1"/>
    </xf>
    <xf numFmtId="1" fontId="64" fillId="10" borderId="20" xfId="0" applyNumberFormat="1" applyFont="1" applyFill="1" applyBorder="1" applyAlignment="1">
      <alignment horizontal="center" vertical="center"/>
    </xf>
    <xf numFmtId="1" fontId="66" fillId="10" borderId="20" xfId="0" applyNumberFormat="1" applyFont="1" applyFill="1" applyBorder="1" applyAlignment="1">
      <alignment horizontal="center" vertical="center"/>
    </xf>
    <xf numFmtId="0" fontId="66" fillId="0" borderId="0" xfId="0" applyFont="1" applyAlignment="1">
      <alignment horizontal="center" vertical="center" wrapText="1"/>
    </xf>
    <xf numFmtId="1" fontId="66" fillId="13" borderId="19" xfId="0" applyNumberFormat="1" applyFont="1" applyFill="1" applyBorder="1" applyAlignment="1">
      <alignment horizontal="center" vertical="center" wrapText="1"/>
    </xf>
    <xf numFmtId="1" fontId="73" fillId="13" borderId="20" xfId="0" applyNumberFormat="1" applyFont="1" applyFill="1" applyBorder="1" applyAlignment="1">
      <alignment horizontal="center" vertical="center"/>
    </xf>
    <xf numFmtId="1" fontId="66" fillId="13" borderId="76" xfId="0" applyNumberFormat="1" applyFont="1" applyFill="1" applyBorder="1" applyAlignment="1">
      <alignment horizontal="center" vertical="center" wrapText="1"/>
    </xf>
    <xf numFmtId="1" fontId="72" fillId="10" borderId="1" xfId="0" applyNumberFormat="1" applyFont="1" applyFill="1" applyBorder="1" applyAlignment="1">
      <alignment horizontal="center" vertical="center"/>
    </xf>
    <xf numFmtId="1" fontId="66" fillId="13" borderId="3" xfId="0" applyNumberFormat="1" applyFont="1" applyFill="1" applyBorder="1" applyAlignment="1">
      <alignment horizontal="center" vertical="center" wrapText="1"/>
    </xf>
    <xf numFmtId="0" fontId="61" fillId="0" borderId="71" xfId="0" applyFont="1" applyBorder="1" applyAlignment="1">
      <alignment horizontal="center" vertical="center"/>
    </xf>
    <xf numFmtId="0" fontId="61" fillId="0" borderId="17" xfId="0" applyFont="1" applyBorder="1" applyAlignment="1">
      <alignment horizontal="left" vertical="center" wrapText="1" indent="1"/>
    </xf>
    <xf numFmtId="0" fontId="61" fillId="0" borderId="41" xfId="0" applyFont="1" applyBorder="1" applyAlignment="1">
      <alignment horizontal="center" vertical="center"/>
    </xf>
    <xf numFmtId="0" fontId="77" fillId="8" borderId="19" xfId="0" applyFont="1" applyFill="1" applyBorder="1" applyAlignment="1">
      <alignment horizontal="left" vertical="center" wrapText="1" indent="1"/>
    </xf>
    <xf numFmtId="0" fontId="61" fillId="4" borderId="19" xfId="0" applyFont="1" applyFill="1" applyBorder="1" applyAlignment="1">
      <alignment horizontal="center" vertical="center" wrapText="1"/>
    </xf>
    <xf numFmtId="0" fontId="61" fillId="4" borderId="20" xfId="0" applyFont="1" applyFill="1" applyBorder="1" applyAlignment="1">
      <alignment horizontal="center" vertical="center"/>
    </xf>
    <xf numFmtId="0" fontId="61" fillId="4" borderId="21" xfId="0" applyFont="1" applyFill="1" applyBorder="1" applyAlignment="1">
      <alignment horizontal="center" vertical="center"/>
    </xf>
    <xf numFmtId="0" fontId="78" fillId="0" borderId="0" xfId="0" applyFont="1" applyAlignment="1">
      <alignment horizontal="left" vertical="center" indent="1"/>
    </xf>
    <xf numFmtId="0" fontId="58" fillId="0" borderId="0" xfId="0" applyFont="1" applyAlignment="1">
      <alignment horizontal="center"/>
    </xf>
    <xf numFmtId="0" fontId="59" fillId="0" borderId="0" xfId="0" applyFont="1" applyAlignment="1">
      <alignment vertical="center" textRotation="90"/>
    </xf>
    <xf numFmtId="0" fontId="74" fillId="4" borderId="1" xfId="0" applyFont="1" applyFill="1" applyBorder="1" applyAlignment="1" applyProtection="1">
      <alignment horizontal="center" vertical="center"/>
      <protection locked="0"/>
    </xf>
    <xf numFmtId="1" fontId="75" fillId="0" borderId="1" xfId="0" applyNumberFormat="1" applyFont="1" applyBorder="1" applyAlignment="1">
      <alignment horizontal="center" vertical="center"/>
    </xf>
    <xf numFmtId="0" fontId="57" fillId="0" borderId="0" xfId="0" applyFont="1" applyAlignment="1">
      <alignment horizontal="center" vertical="center" textRotation="90"/>
    </xf>
    <xf numFmtId="0" fontId="76" fillId="18" borderId="15" xfId="0" applyFont="1" applyFill="1" applyBorder="1" applyAlignment="1">
      <alignment horizontal="center" vertical="center"/>
    </xf>
    <xf numFmtId="0" fontId="76" fillId="18" borderId="6" xfId="0" applyFont="1" applyFill="1" applyBorder="1" applyAlignment="1">
      <alignment horizontal="center" vertical="center"/>
    </xf>
    <xf numFmtId="0" fontId="60" fillId="18" borderId="8" xfId="0" applyFont="1" applyFill="1" applyBorder="1"/>
    <xf numFmtId="0" fontId="60" fillId="0" borderId="0" xfId="0" applyFont="1" applyAlignment="1">
      <alignment horizontal="center" vertical="center" textRotation="90"/>
    </xf>
    <xf numFmtId="0" fontId="64" fillId="18" borderId="19" xfId="0" applyFont="1" applyFill="1" applyBorder="1" applyAlignment="1">
      <alignment horizontal="left" vertical="center" wrapText="1" indent="1"/>
    </xf>
    <xf numFmtId="0" fontId="64" fillId="18" borderId="10" xfId="0" applyFont="1" applyFill="1" applyBorder="1" applyAlignment="1">
      <alignment horizontal="centerContinuous" vertical="center"/>
    </xf>
    <xf numFmtId="0" fontId="64" fillId="18" borderId="82" xfId="0" applyFont="1" applyFill="1" applyBorder="1" applyAlignment="1">
      <alignment horizontal="centerContinuous" vertical="center"/>
    </xf>
    <xf numFmtId="0" fontId="76" fillId="18" borderId="20" xfId="0" applyFont="1" applyFill="1" applyBorder="1" applyAlignment="1">
      <alignment horizontal="center" vertical="center"/>
    </xf>
    <xf numFmtId="0" fontId="76" fillId="18" borderId="10" xfId="0" applyFont="1" applyFill="1" applyBorder="1" applyAlignment="1">
      <alignment horizontal="center" vertical="center"/>
    </xf>
    <xf numFmtId="0" fontId="76" fillId="18" borderId="78" xfId="0" applyFont="1" applyFill="1" applyBorder="1" applyAlignment="1">
      <alignment horizontal="center" vertical="center"/>
    </xf>
    <xf numFmtId="0" fontId="64" fillId="0" borderId="0" xfId="0" applyFont="1" applyAlignment="1">
      <alignment horizontal="left" vertical="center" indent="1"/>
    </xf>
    <xf numFmtId="0" fontId="64" fillId="0" borderId="0" xfId="0" applyFont="1" applyAlignment="1">
      <alignment horizontal="center" vertical="center"/>
    </xf>
    <xf numFmtId="0" fontId="81" fillId="0" borderId="0" xfId="0" applyFont="1" applyAlignment="1">
      <alignment horizontal="center" vertical="center"/>
    </xf>
    <xf numFmtId="0" fontId="76" fillId="0" borderId="0" xfId="0" applyFont="1" applyAlignment="1">
      <alignment horizontal="center" vertical="center"/>
    </xf>
    <xf numFmtId="0" fontId="72" fillId="0" borderId="0" xfId="0" applyFont="1" applyAlignment="1">
      <alignment horizontal="center" vertical="center"/>
    </xf>
    <xf numFmtId="0" fontId="82" fillId="0" borderId="0" xfId="0" applyFont="1" applyAlignment="1">
      <alignment horizontal="center" vertical="center"/>
    </xf>
    <xf numFmtId="0" fontId="83" fillId="7" borderId="34" xfId="0" applyFont="1" applyFill="1" applyBorder="1" applyAlignment="1">
      <alignment horizontal="left" vertical="center" wrapText="1" indent="1"/>
    </xf>
    <xf numFmtId="0" fontId="83" fillId="7" borderId="35" xfId="0" applyFont="1" applyFill="1" applyBorder="1" applyAlignment="1">
      <alignment horizontal="center" vertical="center" wrapText="1"/>
    </xf>
    <xf numFmtId="0" fontId="83" fillId="7" borderId="36" xfId="0" applyFont="1" applyFill="1" applyBorder="1" applyAlignment="1">
      <alignment horizontal="center" vertical="center" wrapText="1"/>
    </xf>
    <xf numFmtId="0" fontId="72" fillId="6" borderId="8" xfId="0" applyFont="1" applyFill="1" applyBorder="1" applyAlignment="1" applyProtection="1">
      <alignment horizontal="center" vertical="center"/>
      <protection locked="0"/>
    </xf>
    <xf numFmtId="0" fontId="83" fillId="0" borderId="31" xfId="0" applyFont="1" applyBorder="1" applyAlignment="1">
      <alignment horizontal="left" vertical="center" wrapText="1" indent="1"/>
    </xf>
    <xf numFmtId="0" fontId="83" fillId="3" borderId="32" xfId="0" applyFont="1" applyFill="1" applyBorder="1" applyAlignment="1">
      <alignment horizontal="center" vertical="center" wrapText="1"/>
    </xf>
    <xf numFmtId="0" fontId="83" fillId="19" borderId="32" xfId="0" applyFont="1" applyFill="1" applyBorder="1" applyAlignment="1">
      <alignment horizontal="center" vertical="center" wrapText="1"/>
    </xf>
    <xf numFmtId="0" fontId="83" fillId="0" borderId="33" xfId="0" applyFont="1" applyBorder="1" applyAlignment="1">
      <alignment horizontal="center" vertical="center" wrapText="1"/>
    </xf>
    <xf numFmtId="0" fontId="83" fillId="0" borderId="17" xfId="0" applyFont="1" applyBorder="1" applyAlignment="1">
      <alignment horizontal="left" vertical="center" wrapText="1" indent="1"/>
    </xf>
    <xf numFmtId="0" fontId="83" fillId="3" borderId="13" xfId="0" applyFont="1" applyFill="1" applyBorder="1" applyAlignment="1">
      <alignment horizontal="center" vertical="center" wrapText="1"/>
    </xf>
    <xf numFmtId="0" fontId="83" fillId="19" borderId="13" xfId="0" applyFont="1" applyFill="1" applyBorder="1" applyAlignment="1">
      <alignment horizontal="center" vertical="center" wrapText="1"/>
    </xf>
    <xf numFmtId="0" fontId="83" fillId="0" borderId="18" xfId="0" applyFont="1" applyBorder="1" applyAlignment="1">
      <alignment horizontal="center" vertical="center" wrapText="1"/>
    </xf>
    <xf numFmtId="0" fontId="83" fillId="0" borderId="19" xfId="0" applyFont="1" applyBorder="1" applyAlignment="1">
      <alignment horizontal="left" vertical="center" wrapText="1" indent="1"/>
    </xf>
    <xf numFmtId="0" fontId="83" fillId="3" borderId="20" xfId="0" applyFont="1" applyFill="1" applyBorder="1" applyAlignment="1">
      <alignment horizontal="center" vertical="center" wrapText="1"/>
    </xf>
    <xf numFmtId="0" fontId="83" fillId="19" borderId="20" xfId="0" applyFont="1" applyFill="1" applyBorder="1" applyAlignment="1">
      <alignment horizontal="center" vertical="center" wrapText="1"/>
    </xf>
    <xf numFmtId="0" fontId="83" fillId="0" borderId="21" xfId="0" applyFont="1" applyBorder="1" applyAlignment="1">
      <alignment horizontal="center" vertical="center" wrapText="1"/>
    </xf>
    <xf numFmtId="0" fontId="72" fillId="6" borderId="24" xfId="0" applyFont="1" applyFill="1" applyBorder="1" applyAlignment="1" applyProtection="1">
      <alignment horizontal="center" vertical="center"/>
      <protection locked="0"/>
    </xf>
    <xf numFmtId="0" fontId="84" fillId="6" borderId="6" xfId="0" applyFont="1" applyFill="1" applyBorder="1" applyAlignment="1">
      <alignment vertical="top" wrapText="1"/>
    </xf>
    <xf numFmtId="0" fontId="84" fillId="6" borderId="8" xfId="0" applyFont="1" applyFill="1" applyBorder="1" applyAlignment="1">
      <alignment vertical="top" wrapText="1"/>
    </xf>
    <xf numFmtId="0" fontId="84" fillId="6" borderId="10" xfId="0" applyFont="1" applyFill="1" applyBorder="1" applyAlignment="1">
      <alignment vertical="top" wrapText="1"/>
    </xf>
    <xf numFmtId="0" fontId="84" fillId="6" borderId="11" xfId="0" applyFont="1" applyFill="1" applyBorder="1" applyAlignment="1">
      <alignment vertical="top" wrapText="1"/>
    </xf>
    <xf numFmtId="0" fontId="62" fillId="18" borderId="8" xfId="0" applyFont="1" applyFill="1" applyBorder="1" applyAlignment="1">
      <alignment horizontal="center"/>
    </xf>
    <xf numFmtId="0" fontId="85" fillId="11" borderId="14" xfId="0" applyFont="1" applyFill="1" applyBorder="1" applyAlignment="1">
      <alignment horizontal="left" vertical="center" wrapText="1" indent="1"/>
    </xf>
    <xf numFmtId="0" fontId="85" fillId="11" borderId="15" xfId="0" applyFont="1" applyFill="1" applyBorder="1" applyAlignment="1">
      <alignment horizontal="center" vertical="center" wrapText="1"/>
    </xf>
    <xf numFmtId="0" fontId="85" fillId="11" borderId="16" xfId="0" applyFont="1" applyFill="1" applyBorder="1" applyAlignment="1">
      <alignment horizontal="center" vertical="center" wrapText="1"/>
    </xf>
    <xf numFmtId="0" fontId="86" fillId="0" borderId="18" xfId="0" applyFont="1" applyBorder="1" applyAlignment="1">
      <alignment horizontal="center" vertical="center" wrapText="1"/>
    </xf>
    <xf numFmtId="0" fontId="64" fillId="0" borderId="6" xfId="0" applyFont="1" applyBorder="1" applyAlignment="1">
      <alignment horizontal="center" vertical="center"/>
    </xf>
    <xf numFmtId="0" fontId="60" fillId="0" borderId="0" xfId="0" applyFont="1" applyAlignment="1">
      <alignment horizontal="center" vertical="center"/>
    </xf>
    <xf numFmtId="0" fontId="83" fillId="0" borderId="25" xfId="0" applyFont="1" applyBorder="1" applyAlignment="1">
      <alignment horizontal="left" vertical="center" wrapText="1" indent="1"/>
    </xf>
    <xf numFmtId="0" fontId="83" fillId="0" borderId="0" xfId="0" applyFont="1" applyAlignment="1">
      <alignment horizontal="center" vertical="center" wrapText="1"/>
    </xf>
    <xf numFmtId="0" fontId="83" fillId="19" borderId="25" xfId="0" applyFont="1" applyFill="1" applyBorder="1" applyAlignment="1">
      <alignment horizontal="center" vertical="center" wrapText="1"/>
    </xf>
    <xf numFmtId="0" fontId="83" fillId="0" borderId="5" xfId="0" applyFont="1" applyBorder="1" applyAlignment="1">
      <alignment horizontal="center" vertical="center" wrapText="1"/>
    </xf>
    <xf numFmtId="0" fontId="83" fillId="19" borderId="1" xfId="0" applyFont="1" applyFill="1" applyBorder="1" applyAlignment="1">
      <alignment horizontal="center" vertical="center" wrapText="1"/>
    </xf>
    <xf numFmtId="0" fontId="83" fillId="0" borderId="10" xfId="0" applyFont="1" applyBorder="1" applyAlignment="1">
      <alignment horizontal="center" vertical="center" wrapText="1"/>
    </xf>
    <xf numFmtId="0" fontId="83" fillId="19" borderId="26" xfId="0" applyFont="1" applyFill="1" applyBorder="1" applyAlignment="1">
      <alignment horizontal="center" vertical="center" wrapText="1"/>
    </xf>
    <xf numFmtId="0" fontId="58" fillId="0" borderId="0" xfId="0" applyFont="1" applyAlignment="1">
      <alignment horizontal="center" vertical="center" textRotation="90"/>
    </xf>
    <xf numFmtId="0" fontId="86" fillId="0" borderId="26" xfId="0" applyFont="1" applyBorder="1" applyAlignment="1">
      <alignment horizontal="left" vertical="center" wrapText="1" indent="1"/>
    </xf>
    <xf numFmtId="0" fontId="83" fillId="0" borderId="26" xfId="0" applyFont="1" applyBorder="1" applyAlignment="1">
      <alignment horizontal="left" vertical="center" wrapText="1" indent="1"/>
    </xf>
    <xf numFmtId="0" fontId="85" fillId="11" borderId="29" xfId="0" applyFont="1" applyFill="1" applyBorder="1" applyAlignment="1">
      <alignment horizontal="left" vertical="center" wrapText="1" indent="1"/>
    </xf>
    <xf numFmtId="0" fontId="85" fillId="11" borderId="44" xfId="0" applyFont="1" applyFill="1" applyBorder="1" applyAlignment="1">
      <alignment horizontal="center" vertical="center" wrapText="1"/>
    </xf>
    <xf numFmtId="0" fontId="86" fillId="0" borderId="14" xfId="0" applyFont="1" applyBorder="1" applyAlignment="1">
      <alignment horizontal="left" vertical="center" wrapText="1" indent="1"/>
    </xf>
    <xf numFmtId="0" fontId="86" fillId="0" borderId="16" xfId="0" applyFont="1" applyBorder="1" applyAlignment="1">
      <alignment horizontal="center" vertical="center" wrapText="1"/>
    </xf>
    <xf numFmtId="0" fontId="64" fillId="0" borderId="0" xfId="0" applyFont="1" applyAlignment="1">
      <alignment horizontal="center" vertical="center" wrapText="1"/>
    </xf>
    <xf numFmtId="0" fontId="59" fillId="0" borderId="0" xfId="0" applyFont="1" applyAlignment="1">
      <alignment horizontal="center" vertical="center"/>
    </xf>
    <xf numFmtId="0" fontId="82" fillId="18" borderId="1" xfId="0" applyFont="1" applyFill="1" applyBorder="1" applyAlignment="1" applyProtection="1">
      <alignment horizontal="center" vertical="center"/>
      <protection locked="0"/>
    </xf>
    <xf numFmtId="0" fontId="86" fillId="0" borderId="17" xfId="0" applyFont="1" applyBorder="1" applyAlignment="1">
      <alignment horizontal="left" vertical="center" wrapText="1" indent="1"/>
    </xf>
    <xf numFmtId="0" fontId="86" fillId="0" borderId="21" xfId="0" applyFont="1" applyBorder="1" applyAlignment="1">
      <alignment horizontal="center" vertical="center" wrapText="1"/>
    </xf>
    <xf numFmtId="0" fontId="83" fillId="0" borderId="0" xfId="0" applyFont="1" applyAlignment="1">
      <alignment horizontal="left" vertical="center" wrapText="1" indent="1"/>
    </xf>
    <xf numFmtId="0" fontId="83" fillId="3" borderId="0" xfId="0" applyFont="1" applyFill="1" applyAlignment="1">
      <alignment horizontal="center" vertical="center" wrapText="1"/>
    </xf>
    <xf numFmtId="0" fontId="83" fillId="19" borderId="0" xfId="0" applyFont="1" applyFill="1" applyAlignment="1">
      <alignment horizontal="center" vertical="center" wrapText="1"/>
    </xf>
    <xf numFmtId="0" fontId="84" fillId="0" borderId="0" xfId="0" applyFont="1" applyAlignment="1">
      <alignment vertical="top" wrapText="1"/>
    </xf>
    <xf numFmtId="0" fontId="64" fillId="0" borderId="0" xfId="0" applyFont="1" applyAlignment="1">
      <alignment horizontal="left" vertical="center" wrapText="1"/>
    </xf>
    <xf numFmtId="0" fontId="58" fillId="0" borderId="0" xfId="0" applyFont="1" applyAlignment="1">
      <alignment horizontal="center" vertical="center" textRotation="90" wrapText="1"/>
    </xf>
    <xf numFmtId="0" fontId="83" fillId="0" borderId="59" xfId="0" applyFont="1" applyBorder="1" applyAlignment="1">
      <alignment horizontal="left" vertical="center" wrapText="1" indent="1"/>
    </xf>
    <xf numFmtId="0" fontId="83" fillId="0" borderId="59" xfId="0" applyFont="1" applyBorder="1" applyAlignment="1">
      <alignment horizontal="center" vertical="center" wrapText="1"/>
    </xf>
    <xf numFmtId="1" fontId="77" fillId="8" borderId="78" xfId="0" applyNumberFormat="1" applyFont="1" applyFill="1" applyBorder="1" applyAlignment="1">
      <alignment horizontal="center" vertical="center"/>
    </xf>
    <xf numFmtId="0" fontId="7" fillId="0" borderId="13" xfId="0" applyFont="1" applyBorder="1" applyAlignment="1">
      <alignment horizontal="left" vertical="center"/>
    </xf>
    <xf numFmtId="0" fontId="29" fillId="0" borderId="0" xfId="0" applyFont="1"/>
    <xf numFmtId="0" fontId="0" fillId="0" borderId="60" xfId="0" applyBorder="1"/>
    <xf numFmtId="0" fontId="66" fillId="10" borderId="16" xfId="0" applyFont="1" applyFill="1" applyBorder="1" applyAlignment="1">
      <alignment horizontal="center" vertical="center"/>
    </xf>
    <xf numFmtId="0" fontId="66" fillId="10" borderId="18" xfId="0" applyFont="1" applyFill="1" applyBorder="1" applyAlignment="1">
      <alignment horizontal="center" vertical="center" wrapText="1"/>
    </xf>
    <xf numFmtId="0" fontId="66" fillId="10" borderId="21" xfId="0" applyFont="1" applyFill="1" applyBorder="1" applyAlignment="1">
      <alignment horizontal="center" vertical="center" wrapText="1"/>
    </xf>
    <xf numFmtId="0" fontId="66" fillId="10" borderId="33" xfId="0" applyFont="1" applyFill="1" applyBorder="1" applyAlignment="1">
      <alignment horizontal="center" vertical="center" wrapText="1"/>
    </xf>
    <xf numFmtId="0" fontId="71" fillId="10" borderId="18" xfId="7" applyFont="1" applyFill="1" applyBorder="1" applyAlignment="1">
      <alignment horizontal="center" vertical="center"/>
    </xf>
    <xf numFmtId="1" fontId="66" fillId="10" borderId="21" xfId="0" applyNumberFormat="1" applyFont="1" applyFill="1" applyBorder="1" applyAlignment="1">
      <alignment horizontal="center" vertical="center"/>
    </xf>
    <xf numFmtId="0" fontId="78" fillId="0" borderId="0" xfId="0" applyFont="1" applyAlignment="1">
      <alignment horizontal="center" vertical="center"/>
    </xf>
    <xf numFmtId="1" fontId="61" fillId="0" borderId="0" xfId="0" applyNumberFormat="1" applyFont="1" applyAlignment="1">
      <alignment horizontal="left" vertical="center" indent="1"/>
    </xf>
    <xf numFmtId="0" fontId="57" fillId="4" borderId="0" xfId="0" applyFont="1" applyFill="1" applyAlignment="1">
      <alignment vertical="center"/>
    </xf>
    <xf numFmtId="0" fontId="78" fillId="4" borderId="0" xfId="0" applyFont="1" applyFill="1" applyAlignment="1">
      <alignment horizontal="center" vertical="center"/>
    </xf>
    <xf numFmtId="0" fontId="59" fillId="4" borderId="0" xfId="0" applyFont="1" applyFill="1" applyAlignment="1">
      <alignment vertical="center" textRotation="90"/>
    </xf>
    <xf numFmtId="0" fontId="74" fillId="4" borderId="0" xfId="0" applyFont="1" applyFill="1" applyAlignment="1" applyProtection="1">
      <alignment horizontal="center" vertical="center"/>
      <protection locked="0"/>
    </xf>
    <xf numFmtId="1" fontId="75" fillId="4" borderId="0" xfId="0" applyNumberFormat="1" applyFont="1" applyFill="1" applyAlignment="1">
      <alignment horizontal="center" vertical="center"/>
    </xf>
    <xf numFmtId="0" fontId="60" fillId="4" borderId="0" xfId="0" applyFont="1" applyFill="1"/>
    <xf numFmtId="0" fontId="58" fillId="4" borderId="0" xfId="0" applyFont="1" applyFill="1" applyAlignment="1">
      <alignment horizontal="center"/>
    </xf>
    <xf numFmtId="0" fontId="60" fillId="4" borderId="0" xfId="0" applyFont="1" applyFill="1" applyAlignment="1">
      <alignment vertical="center"/>
    </xf>
    <xf numFmtId="0" fontId="78" fillId="4" borderId="0" xfId="0" applyFont="1" applyFill="1" applyAlignment="1">
      <alignment horizontal="left" vertical="center"/>
    </xf>
    <xf numFmtId="0" fontId="84" fillId="6" borderId="6" xfId="0" applyFont="1" applyFill="1" applyBorder="1" applyAlignment="1">
      <alignment vertical="top"/>
    </xf>
    <xf numFmtId="0" fontId="74" fillId="0" borderId="0" xfId="0" applyFont="1" applyAlignment="1" applyProtection="1">
      <alignment horizontal="center" vertical="center"/>
      <protection locked="0"/>
    </xf>
    <xf numFmtId="1" fontId="75" fillId="0" borderId="0" xfId="0" applyNumberFormat="1" applyFont="1" applyAlignment="1">
      <alignment horizontal="center" vertical="center"/>
    </xf>
    <xf numFmtId="0" fontId="83" fillId="0" borderId="56" xfId="0" applyFont="1" applyBorder="1" applyAlignment="1">
      <alignment horizontal="center" vertical="center" wrapText="1"/>
    </xf>
    <xf numFmtId="0" fontId="84" fillId="6" borderId="9" xfId="0" applyFont="1" applyFill="1" applyBorder="1" applyAlignment="1">
      <alignment vertical="top" wrapText="1"/>
    </xf>
    <xf numFmtId="0" fontId="90" fillId="0" borderId="0" xfId="0" applyFont="1" applyAlignment="1">
      <alignment horizontal="center" vertical="center" wrapText="1"/>
    </xf>
    <xf numFmtId="0" fontId="68" fillId="20" borderId="41" xfId="0" applyFont="1" applyFill="1" applyBorder="1" applyAlignment="1">
      <alignment horizontal="left"/>
    </xf>
    <xf numFmtId="0" fontId="60" fillId="20" borderId="38" xfId="0" applyFont="1" applyFill="1" applyBorder="1"/>
    <xf numFmtId="0" fontId="58" fillId="20" borderId="38" xfId="0" applyFont="1" applyFill="1" applyBorder="1" applyAlignment="1">
      <alignment horizontal="center"/>
    </xf>
    <xf numFmtId="0" fontId="60" fillId="20" borderId="40" xfId="0" applyFont="1" applyFill="1" applyBorder="1"/>
    <xf numFmtId="0" fontId="66" fillId="0" borderId="0" xfId="0" applyFont="1"/>
    <xf numFmtId="0" fontId="60" fillId="20" borderId="83" xfId="0" applyFont="1" applyFill="1" applyBorder="1"/>
    <xf numFmtId="0" fontId="60" fillId="20" borderId="62" xfId="0" applyFont="1" applyFill="1" applyBorder="1"/>
    <xf numFmtId="0" fontId="91" fillId="0" borderId="0" xfId="0" applyFont="1"/>
    <xf numFmtId="0" fontId="92" fillId="0" borderId="0" xfId="0" applyFont="1" applyAlignment="1">
      <alignment horizontal="left" vertical="center"/>
    </xf>
    <xf numFmtId="0" fontId="82" fillId="0" borderId="0" xfId="0" applyFont="1" applyAlignment="1">
      <alignment horizontal="left" vertical="center"/>
    </xf>
    <xf numFmtId="165" fontId="29" fillId="7" borderId="0" xfId="0" applyNumberFormat="1" applyFont="1" applyFill="1"/>
    <xf numFmtId="166" fontId="0" fillId="7" borderId="0" xfId="0" applyNumberFormat="1" applyFill="1"/>
    <xf numFmtId="0" fontId="0" fillId="6" borderId="0" xfId="0" applyFill="1"/>
    <xf numFmtId="3" fontId="0" fillId="0" borderId="0" xfId="0" applyNumberFormat="1"/>
    <xf numFmtId="0" fontId="0" fillId="0" borderId="0" xfId="0" applyAlignment="1">
      <alignment horizontal="center"/>
    </xf>
    <xf numFmtId="0" fontId="29" fillId="0" borderId="0" xfId="0" applyFont="1" applyAlignment="1">
      <alignment horizontal="center"/>
    </xf>
    <xf numFmtId="0" fontId="31" fillId="0" borderId="0" xfId="0" applyFont="1" applyAlignment="1">
      <alignment horizontal="center"/>
    </xf>
    <xf numFmtId="0" fontId="30" fillId="0" borderId="0" xfId="0" applyFont="1" applyAlignment="1">
      <alignment horizontal="center"/>
    </xf>
    <xf numFmtId="0" fontId="31" fillId="13" borderId="0" xfId="0" applyFont="1" applyFill="1" applyAlignment="1">
      <alignment horizontal="center"/>
    </xf>
    <xf numFmtId="0" fontId="0" fillId="0" borderId="0" xfId="0" applyAlignment="1">
      <alignment wrapText="1"/>
    </xf>
    <xf numFmtId="0" fontId="19" fillId="5" borderId="77" xfId="0" applyFont="1" applyFill="1" applyBorder="1" applyAlignment="1" applyProtection="1">
      <alignment horizontal="center" vertical="center" wrapText="1"/>
      <protection locked="0"/>
    </xf>
    <xf numFmtId="0" fontId="19" fillId="5" borderId="80" xfId="0" applyFont="1" applyFill="1" applyBorder="1" applyAlignment="1" applyProtection="1">
      <alignment horizontal="center" vertical="center" wrapText="1"/>
      <protection locked="0"/>
    </xf>
    <xf numFmtId="1" fontId="19" fillId="5" borderId="40" xfId="0" applyNumberFormat="1" applyFont="1" applyFill="1" applyBorder="1" applyAlignment="1" applyProtection="1">
      <alignment horizontal="center" vertical="center" wrapText="1"/>
      <protection locked="0"/>
    </xf>
    <xf numFmtId="1" fontId="19" fillId="5" borderId="48" xfId="0" applyNumberFormat="1" applyFont="1" applyFill="1" applyBorder="1" applyAlignment="1" applyProtection="1">
      <alignment horizontal="center" vertical="center" wrapText="1"/>
      <protection locked="0"/>
    </xf>
    <xf numFmtId="0" fontId="31" fillId="0" borderId="1" xfId="0" applyFont="1" applyBorder="1" applyAlignment="1">
      <alignment horizontal="center"/>
    </xf>
    <xf numFmtId="0" fontId="31" fillId="0" borderId="0" xfId="0" applyFont="1"/>
    <xf numFmtId="0" fontId="12" fillId="0" borderId="0" xfId="0" applyFont="1" applyAlignment="1">
      <alignment vertical="top"/>
    </xf>
    <xf numFmtId="0" fontId="19" fillId="4" borderId="0" xfId="0" applyFont="1" applyFill="1" applyAlignment="1">
      <alignment vertical="top" wrapText="1"/>
    </xf>
    <xf numFmtId="0" fontId="30" fillId="0" borderId="0" xfId="0" applyFont="1"/>
    <xf numFmtId="0" fontId="62" fillId="0" borderId="0" xfId="0" applyFont="1" applyAlignment="1">
      <alignment vertical="top" wrapText="1"/>
    </xf>
    <xf numFmtId="0" fontId="72" fillId="6" borderId="1" xfId="0" applyFont="1" applyFill="1" applyBorder="1" applyAlignment="1" applyProtection="1">
      <alignment horizontal="center" vertical="center"/>
      <protection locked="0"/>
    </xf>
    <xf numFmtId="0" fontId="83" fillId="0" borderId="12" xfId="0" applyFont="1" applyBorder="1" applyAlignment="1">
      <alignment horizontal="center" vertical="center" wrapText="1"/>
    </xf>
    <xf numFmtId="0" fontId="83" fillId="0" borderId="4" xfId="0" applyFont="1" applyBorder="1" applyAlignment="1">
      <alignment horizontal="center" vertical="center" wrapText="1"/>
    </xf>
    <xf numFmtId="0" fontId="83" fillId="0" borderId="11" xfId="0" applyFont="1" applyBorder="1" applyAlignment="1">
      <alignment horizontal="center" vertical="center" wrapText="1"/>
    </xf>
    <xf numFmtId="0" fontId="61" fillId="0" borderId="0" xfId="0" applyFont="1" applyAlignment="1">
      <alignment horizontal="left" vertical="center" indent="1"/>
    </xf>
    <xf numFmtId="0" fontId="87" fillId="0" borderId="0" xfId="0" applyFont="1" applyAlignment="1">
      <alignment vertical="center"/>
    </xf>
    <xf numFmtId="0" fontId="68" fillId="0" borderId="0" xfId="0" applyFont="1" applyAlignment="1">
      <alignment vertical="center"/>
    </xf>
    <xf numFmtId="14" fontId="68" fillId="0" borderId="0" xfId="0" applyNumberFormat="1" applyFont="1" applyAlignment="1">
      <alignment vertical="center"/>
    </xf>
    <xf numFmtId="0" fontId="61" fillId="0" borderId="0" xfId="0" applyFont="1" applyAlignment="1">
      <alignment vertical="center"/>
    </xf>
    <xf numFmtId="0" fontId="74" fillId="17" borderId="1" xfId="0" applyFont="1" applyFill="1" applyBorder="1" applyAlignment="1" applyProtection="1">
      <alignment horizontal="center" vertical="center"/>
      <protection locked="0"/>
    </xf>
    <xf numFmtId="0" fontId="0" fillId="0" borderId="0" xfId="0"/>
    <xf numFmtId="0" fontId="83" fillId="0" borderId="31" xfId="0" applyFont="1" applyFill="1" applyBorder="1" applyAlignment="1">
      <alignment horizontal="left" vertical="center" wrapText="1" indent="1"/>
    </xf>
    <xf numFmtId="0" fontId="83" fillId="0" borderId="17" xfId="0" applyFont="1" applyFill="1" applyBorder="1" applyAlignment="1">
      <alignment horizontal="left" vertical="center" wrapText="1" indent="1"/>
    </xf>
    <xf numFmtId="0" fontId="83" fillId="0" borderId="19" xfId="0" applyFont="1" applyFill="1" applyBorder="1" applyAlignment="1">
      <alignment horizontal="left" vertical="center" wrapText="1" indent="1"/>
    </xf>
    <xf numFmtId="0" fontId="86" fillId="21" borderId="32" xfId="0" applyFont="1" applyFill="1" applyBorder="1" applyAlignment="1">
      <alignment horizontal="center" vertical="center" wrapText="1"/>
    </xf>
    <xf numFmtId="0" fontId="86" fillId="21" borderId="13" xfId="0" applyFont="1" applyFill="1" applyBorder="1" applyAlignment="1">
      <alignment horizontal="center" vertical="center" wrapText="1"/>
    </xf>
    <xf numFmtId="0" fontId="86" fillId="21" borderId="20" xfId="0" applyFont="1" applyFill="1" applyBorder="1" applyAlignment="1">
      <alignment horizontal="center" vertical="center" wrapText="1"/>
    </xf>
    <xf numFmtId="0" fontId="86" fillId="21" borderId="1" xfId="0" applyFont="1" applyFill="1" applyBorder="1" applyAlignment="1">
      <alignment horizontal="left" vertical="center" wrapText="1" indent="1"/>
    </xf>
    <xf numFmtId="0" fontId="13" fillId="7" borderId="0" xfId="0" applyFont="1" applyFill="1" applyBorder="1" applyAlignment="1">
      <alignment vertical="center"/>
    </xf>
    <xf numFmtId="0" fontId="7" fillId="7" borderId="0" xfId="0" applyFont="1" applyFill="1" applyBorder="1" applyAlignment="1">
      <alignment vertical="center"/>
    </xf>
    <xf numFmtId="0" fontId="7" fillId="7" borderId="0" xfId="0" applyFont="1" applyFill="1" applyBorder="1"/>
    <xf numFmtId="0" fontId="7" fillId="0" borderId="1" xfId="0" applyFont="1" applyFill="1" applyBorder="1" applyProtection="1">
      <protection locked="0"/>
    </xf>
    <xf numFmtId="0" fontId="0" fillId="0" borderId="0" xfId="0"/>
    <xf numFmtId="0" fontId="0" fillId="0" borderId="13" xfId="0" applyBorder="1"/>
    <xf numFmtId="0" fontId="0" fillId="4" borderId="7" xfId="0" applyFill="1" applyBorder="1" applyAlignment="1" applyProtection="1">
      <alignment vertical="center"/>
      <protection locked="0" hidden="1"/>
    </xf>
    <xf numFmtId="0" fontId="32" fillId="4" borderId="6" xfId="0" applyFont="1" applyFill="1" applyBorder="1" applyAlignment="1" applyProtection="1">
      <alignment horizontal="center" vertical="center"/>
      <protection locked="0" hidden="1"/>
    </xf>
    <xf numFmtId="0" fontId="29" fillId="4" borderId="6" xfId="0" applyFont="1" applyFill="1" applyBorder="1" applyAlignment="1" applyProtection="1">
      <alignment horizontal="left" vertical="center"/>
      <protection locked="0" hidden="1"/>
    </xf>
    <xf numFmtId="0" fontId="0" fillId="4" borderId="6" xfId="0" applyFill="1" applyBorder="1" applyAlignment="1" applyProtection="1">
      <alignment horizontal="center" vertical="center"/>
      <protection locked="0" hidden="1"/>
    </xf>
    <xf numFmtId="0" fontId="104" fillId="4" borderId="8" xfId="0" applyFont="1" applyFill="1" applyBorder="1" applyAlignment="1" applyProtection="1">
      <alignment vertical="center" wrapText="1"/>
      <protection locked="0" hidden="1"/>
    </xf>
    <xf numFmtId="0" fontId="0" fillId="4" borderId="0" xfId="0" applyFill="1" applyAlignment="1" applyProtection="1">
      <alignment vertical="center"/>
      <protection locked="0" hidden="1"/>
    </xf>
    <xf numFmtId="0" fontId="0" fillId="0" borderId="0" xfId="0" applyAlignment="1" applyProtection="1">
      <alignment vertical="center"/>
      <protection locked="0" hidden="1"/>
    </xf>
    <xf numFmtId="0" fontId="0" fillId="4" borderId="9" xfId="0" applyFill="1" applyBorder="1" applyAlignment="1" applyProtection="1">
      <alignment vertical="center"/>
      <protection locked="0" hidden="1"/>
    </xf>
    <xf numFmtId="0" fontId="106" fillId="4" borderId="10" xfId="0" applyFont="1" applyFill="1" applyBorder="1" applyAlignment="1" applyProtection="1">
      <alignment horizontal="center" vertical="center"/>
      <protection locked="0" hidden="1"/>
    </xf>
    <xf numFmtId="0" fontId="106" fillId="4" borderId="10" xfId="0" applyFont="1" applyFill="1" applyBorder="1" applyAlignment="1" applyProtection="1">
      <alignment horizontal="left" vertical="center"/>
      <protection locked="0" hidden="1"/>
    </xf>
    <xf numFmtId="0" fontId="32" fillId="4" borderId="10" xfId="0" applyFont="1" applyFill="1" applyBorder="1" applyAlignment="1" applyProtection="1">
      <alignment horizontal="center" vertical="center" wrapText="1"/>
      <protection locked="0" hidden="1"/>
    </xf>
    <xf numFmtId="0" fontId="107" fillId="4" borderId="12" xfId="0" applyFont="1" applyFill="1" applyBorder="1" applyAlignment="1" applyProtection="1">
      <alignment horizontal="center" vertical="center" wrapText="1"/>
      <protection locked="0" hidden="1"/>
    </xf>
    <xf numFmtId="0" fontId="53" fillId="4" borderId="7" xfId="0" applyFont="1" applyFill="1" applyBorder="1" applyAlignment="1" applyProtection="1">
      <alignment horizontal="center" vertical="center" wrapText="1"/>
      <protection locked="0" hidden="1"/>
    </xf>
    <xf numFmtId="0" fontId="32" fillId="4" borderId="24" xfId="0" applyFont="1" applyFill="1" applyBorder="1" applyAlignment="1" applyProtection="1">
      <alignment horizontal="center" vertical="center"/>
      <protection locked="0" hidden="1"/>
    </xf>
    <xf numFmtId="0" fontId="29" fillId="4" borderId="14" xfId="0" applyFont="1" applyFill="1" applyBorder="1" applyAlignment="1" applyProtection="1">
      <alignment horizontal="left" vertical="center"/>
      <protection locked="0" hidden="1"/>
    </xf>
    <xf numFmtId="0" fontId="29" fillId="4" borderId="72" xfId="0" applyFont="1" applyFill="1" applyBorder="1" applyAlignment="1" applyProtection="1">
      <alignment horizontal="center" vertical="center" wrapText="1"/>
      <protection locked="0" hidden="1"/>
    </xf>
    <xf numFmtId="0" fontId="29" fillId="4" borderId="39" xfId="0" applyFont="1" applyFill="1" applyBorder="1" applyAlignment="1" applyProtection="1">
      <alignment horizontal="center" vertical="center" wrapText="1"/>
      <protection locked="0" hidden="1"/>
    </xf>
    <xf numFmtId="0" fontId="107" fillId="4" borderId="24" xfId="0" applyFont="1" applyFill="1" applyBorder="1" applyAlignment="1" applyProtection="1">
      <alignment horizontal="center" vertical="center" wrapText="1"/>
      <protection locked="0" hidden="1"/>
    </xf>
    <xf numFmtId="0" fontId="53" fillId="4" borderId="2" xfId="0" applyFont="1" applyFill="1" applyBorder="1" applyAlignment="1" applyProtection="1">
      <alignment horizontal="center" vertical="center" wrapText="1"/>
      <protection locked="0" hidden="1"/>
    </xf>
    <xf numFmtId="0" fontId="32" fillId="4" borderId="25" xfId="0" applyFont="1" applyFill="1" applyBorder="1" applyAlignment="1" applyProtection="1">
      <alignment horizontal="center" vertical="center"/>
      <protection locked="0" hidden="1"/>
    </xf>
    <xf numFmtId="0" fontId="29" fillId="4" borderId="17" xfId="0" applyFont="1" applyFill="1" applyBorder="1" applyAlignment="1" applyProtection="1">
      <alignment horizontal="left" vertical="center"/>
      <protection locked="0" hidden="1"/>
    </xf>
    <xf numFmtId="0" fontId="29" fillId="4" borderId="0" xfId="0" applyFont="1" applyFill="1" applyBorder="1" applyAlignment="1" applyProtection="1">
      <alignment horizontal="center" vertical="center" wrapText="1"/>
      <protection locked="0" hidden="1"/>
    </xf>
    <xf numFmtId="0" fontId="29" fillId="4" borderId="12" xfId="0" applyFont="1" applyFill="1" applyBorder="1" applyAlignment="1" applyProtection="1">
      <alignment horizontal="center" vertical="center" wrapText="1"/>
      <protection locked="0" hidden="1"/>
    </xf>
    <xf numFmtId="0" fontId="107" fillId="4" borderId="25" xfId="0" applyFont="1" applyFill="1" applyBorder="1" applyAlignment="1" applyProtection="1">
      <alignment horizontal="center" vertical="center" wrapText="1"/>
      <protection locked="0" hidden="1"/>
    </xf>
    <xf numFmtId="0" fontId="29" fillId="4" borderId="38" xfId="0" applyFont="1" applyFill="1" applyBorder="1" applyAlignment="1" applyProtection="1">
      <alignment horizontal="center" vertical="center" wrapText="1"/>
      <protection locked="0" hidden="1"/>
    </xf>
    <xf numFmtId="0" fontId="29" fillId="4" borderId="77" xfId="0" applyFont="1" applyFill="1" applyBorder="1" applyAlignment="1" applyProtection="1">
      <alignment horizontal="center" vertical="center" wrapText="1"/>
      <protection locked="0" hidden="1"/>
    </xf>
    <xf numFmtId="0" fontId="108" fillId="4" borderId="2" xfId="0" applyFont="1" applyFill="1" applyBorder="1" applyAlignment="1" applyProtection="1">
      <alignment horizontal="center" vertical="center" wrapText="1"/>
      <protection locked="0" hidden="1"/>
    </xf>
    <xf numFmtId="0" fontId="32" fillId="7" borderId="25" xfId="0" applyFont="1" applyFill="1" applyBorder="1" applyAlignment="1" applyProtection="1">
      <alignment horizontal="center" vertical="center"/>
      <protection locked="0" hidden="1"/>
    </xf>
    <xf numFmtId="0" fontId="29" fillId="7" borderId="17" xfId="0" applyFont="1" applyFill="1" applyBorder="1" applyAlignment="1" applyProtection="1">
      <alignment horizontal="left" vertical="center"/>
      <protection locked="0" hidden="1"/>
    </xf>
    <xf numFmtId="0" fontId="29" fillId="7" borderId="38" xfId="0" applyFont="1" applyFill="1" applyBorder="1" applyAlignment="1" applyProtection="1">
      <alignment horizontal="center" vertical="center" wrapText="1"/>
      <protection locked="0" hidden="1"/>
    </xf>
    <xf numFmtId="0" fontId="29" fillId="7" borderId="77" xfId="0" applyFont="1" applyFill="1" applyBorder="1" applyAlignment="1" applyProtection="1">
      <alignment horizontal="center" vertical="center" wrapText="1"/>
      <protection locked="0" hidden="1"/>
    </xf>
    <xf numFmtId="0" fontId="53" fillId="4" borderId="9" xfId="0" applyFont="1" applyFill="1" applyBorder="1" applyAlignment="1" applyProtection="1">
      <alignment horizontal="center" vertical="center" wrapText="1"/>
      <protection locked="0" hidden="1"/>
    </xf>
    <xf numFmtId="0" fontId="32" fillId="4" borderId="26" xfId="0" applyFont="1" applyFill="1" applyBorder="1" applyAlignment="1" applyProtection="1">
      <alignment horizontal="center" vertical="center"/>
      <protection locked="0" hidden="1"/>
    </xf>
    <xf numFmtId="0" fontId="29" fillId="4" borderId="9" xfId="0" applyFont="1" applyFill="1" applyBorder="1" applyAlignment="1" applyProtection="1">
      <alignment horizontal="left" vertical="center"/>
      <protection locked="0" hidden="1"/>
    </xf>
    <xf numFmtId="0" fontId="0" fillId="4" borderId="10" xfId="0" applyFill="1" applyBorder="1" applyAlignment="1" applyProtection="1">
      <alignment vertical="center"/>
      <protection locked="0" hidden="1"/>
    </xf>
    <xf numFmtId="0" fontId="29" fillId="4" borderId="11" xfId="0" applyFont="1" applyFill="1" applyBorder="1" applyAlignment="1" applyProtection="1">
      <alignment horizontal="center" vertical="center" wrapText="1"/>
      <protection locked="0" hidden="1"/>
    </xf>
    <xf numFmtId="0" fontId="107" fillId="4" borderId="26" xfId="0" applyFont="1" applyFill="1" applyBorder="1" applyAlignment="1" applyProtection="1">
      <alignment horizontal="center" vertical="center" wrapText="1"/>
      <protection locked="0" hidden="1"/>
    </xf>
    <xf numFmtId="0" fontId="0" fillId="13" borderId="9" xfId="0" applyFill="1" applyBorder="1" applyAlignment="1" applyProtection="1">
      <alignment vertical="center"/>
      <protection locked="0" hidden="1"/>
    </xf>
    <xf numFmtId="0" fontId="32" fillId="13" borderId="9" xfId="0" applyFont="1" applyFill="1" applyBorder="1" applyAlignment="1" applyProtection="1">
      <alignment horizontal="center" vertical="center"/>
      <protection locked="0" hidden="1"/>
    </xf>
    <xf numFmtId="0" fontId="31" fillId="13" borderId="26" xfId="0" applyFont="1" applyFill="1" applyBorder="1" applyAlignment="1" applyProtection="1">
      <alignment horizontal="left" vertical="center"/>
      <protection locked="0" hidden="1"/>
    </xf>
    <xf numFmtId="0" fontId="109" fillId="13" borderId="10" xfId="0" applyFont="1" applyFill="1" applyBorder="1" applyAlignment="1" applyProtection="1">
      <alignment horizontal="center" vertical="center"/>
      <protection locked="0" hidden="1"/>
    </xf>
    <xf numFmtId="0" fontId="110" fillId="13" borderId="26" xfId="0" applyFont="1" applyFill="1" applyBorder="1" applyAlignment="1" applyProtection="1">
      <alignment horizontal="center" vertical="center" wrapText="1"/>
      <protection locked="0" hidden="1"/>
    </xf>
    <xf numFmtId="0" fontId="0" fillId="13" borderId="0" xfId="0" applyFill="1" applyAlignment="1" applyProtection="1">
      <alignment vertical="center"/>
      <protection locked="0" hidden="1"/>
    </xf>
    <xf numFmtId="0" fontId="53" fillId="6" borderId="7" xfId="0" applyFont="1" applyFill="1" applyBorder="1" applyAlignment="1" applyProtection="1">
      <alignment horizontal="center" vertical="center" wrapText="1"/>
      <protection locked="0" hidden="1"/>
    </xf>
    <xf numFmtId="0" fontId="32" fillId="6" borderId="3" xfId="0" applyFont="1" applyFill="1" applyBorder="1" applyAlignment="1" applyProtection="1">
      <alignment horizontal="center" vertical="center"/>
      <protection locked="0" hidden="1"/>
    </xf>
    <xf numFmtId="0" fontId="29" fillId="6" borderId="1" xfId="0" applyFont="1" applyFill="1" applyBorder="1" applyAlignment="1" applyProtection="1">
      <alignment horizontal="left" vertical="center"/>
      <protection locked="0" hidden="1"/>
    </xf>
    <xf numFmtId="0" fontId="109" fillId="6" borderId="5" xfId="0" applyFont="1" applyFill="1" applyBorder="1" applyAlignment="1" applyProtection="1">
      <alignment horizontal="center" vertical="center"/>
      <protection locked="0" hidden="1"/>
    </xf>
    <xf numFmtId="0" fontId="104" fillId="6" borderId="1" xfId="0" applyFont="1" applyFill="1" applyBorder="1" applyAlignment="1" applyProtection="1">
      <alignment vertical="center" wrapText="1"/>
      <protection locked="0" hidden="1"/>
    </xf>
    <xf numFmtId="0" fontId="0" fillId="19" borderId="0" xfId="0" applyFill="1" applyAlignment="1" applyProtection="1">
      <alignment vertical="center"/>
      <protection locked="0" hidden="1"/>
    </xf>
    <xf numFmtId="0" fontId="53" fillId="22" borderId="1" xfId="0" applyFont="1" applyFill="1" applyBorder="1" applyAlignment="1" applyProtection="1">
      <alignment horizontal="center" vertical="center" wrapText="1"/>
      <protection locked="0" hidden="1"/>
    </xf>
    <xf numFmtId="0" fontId="32" fillId="22" borderId="8" xfId="0" applyFont="1" applyFill="1" applyBorder="1" applyAlignment="1" applyProtection="1">
      <alignment horizontal="center" vertical="center"/>
      <protection locked="0" hidden="1"/>
    </xf>
    <xf numFmtId="0" fontId="31" fillId="22" borderId="24" xfId="0" applyFont="1" applyFill="1" applyBorder="1" applyAlignment="1" applyProtection="1">
      <alignment horizontal="left" vertical="center" wrapText="1"/>
      <protection locked="0" hidden="1"/>
    </xf>
    <xf numFmtId="0" fontId="29" fillId="22" borderId="6" xfId="0" applyFont="1" applyFill="1" applyBorder="1" applyAlignment="1" applyProtection="1">
      <alignment horizontal="center" vertical="center" wrapText="1"/>
      <protection locked="0" hidden="1"/>
    </xf>
    <xf numFmtId="0" fontId="0" fillId="22" borderId="6" xfId="0" applyFill="1" applyBorder="1" applyAlignment="1" applyProtection="1">
      <alignment horizontal="center" vertical="center" wrapText="1"/>
      <protection locked="0" hidden="1"/>
    </xf>
    <xf numFmtId="0" fontId="111" fillId="22" borderId="24" xfId="0" applyFont="1" applyFill="1" applyBorder="1" applyAlignment="1" applyProtection="1">
      <alignment horizontal="center" vertical="center" wrapText="1"/>
      <protection locked="0" hidden="1"/>
    </xf>
    <xf numFmtId="0" fontId="0" fillId="22" borderId="0" xfId="0" applyFill="1" applyAlignment="1" applyProtection="1">
      <alignment vertical="center"/>
      <protection locked="0" hidden="1"/>
    </xf>
    <xf numFmtId="0" fontId="0" fillId="18" borderId="25" xfId="0" applyFill="1" applyBorder="1" applyAlignment="1" applyProtection="1">
      <alignment vertical="center"/>
      <protection locked="0" hidden="1"/>
    </xf>
    <xf numFmtId="0" fontId="32" fillId="18" borderId="12" xfId="0" applyFont="1" applyFill="1" applyBorder="1" applyAlignment="1" applyProtection="1">
      <alignment horizontal="center" vertical="center"/>
      <protection locked="0" hidden="1"/>
    </xf>
    <xf numFmtId="0" fontId="29" fillId="18" borderId="25" xfId="0" applyFont="1" applyFill="1" applyBorder="1" applyAlignment="1" applyProtection="1">
      <alignment horizontal="left" vertical="center"/>
      <protection locked="0" hidden="1"/>
    </xf>
    <xf numFmtId="0" fontId="0" fillId="18" borderId="0" xfId="0" applyFill="1" applyBorder="1" applyAlignment="1" applyProtection="1">
      <alignment horizontal="center" vertical="center"/>
      <protection locked="0" hidden="1"/>
    </xf>
    <xf numFmtId="0" fontId="112" fillId="18" borderId="25" xfId="0" applyFont="1" applyFill="1" applyBorder="1" applyAlignment="1" applyProtection="1">
      <alignment vertical="center" wrapText="1"/>
      <protection locked="0" hidden="1"/>
    </xf>
    <xf numFmtId="0" fontId="0" fillId="18" borderId="0" xfId="0" applyFill="1" applyAlignment="1" applyProtection="1">
      <alignment vertical="center"/>
      <protection locked="0" hidden="1"/>
    </xf>
    <xf numFmtId="0" fontId="104" fillId="18" borderId="25" xfId="0" applyFont="1" applyFill="1" applyBorder="1" applyAlignment="1" applyProtection="1">
      <alignment vertical="center" wrapText="1"/>
      <protection locked="0" hidden="1"/>
    </xf>
    <xf numFmtId="0" fontId="32" fillId="18" borderId="11" xfId="0" applyFont="1" applyFill="1" applyBorder="1" applyAlignment="1" applyProtection="1">
      <alignment horizontal="center" vertical="center"/>
      <protection locked="0" hidden="1"/>
    </xf>
    <xf numFmtId="0" fontId="29" fillId="18" borderId="26" xfId="0" applyFont="1" applyFill="1" applyBorder="1" applyAlignment="1" applyProtection="1">
      <alignment horizontal="left" vertical="center"/>
      <protection locked="0" hidden="1"/>
    </xf>
    <xf numFmtId="0" fontId="0" fillId="18" borderId="10" xfId="0" applyFill="1" applyBorder="1" applyAlignment="1" applyProtection="1">
      <alignment horizontal="center" vertical="center"/>
      <protection locked="0" hidden="1"/>
    </xf>
    <xf numFmtId="0" fontId="104" fillId="18" borderId="26" xfId="0" applyFont="1" applyFill="1" applyBorder="1" applyAlignment="1" applyProtection="1">
      <alignment vertical="center" wrapText="1"/>
      <protection locked="0" hidden="1"/>
    </xf>
    <xf numFmtId="0" fontId="0" fillId="19" borderId="1" xfId="0" applyFill="1" applyBorder="1" applyAlignment="1" applyProtection="1">
      <alignment vertical="center"/>
      <protection locked="0" hidden="1"/>
    </xf>
    <xf numFmtId="0" fontId="32" fillId="19" borderId="4" xfId="0" applyFont="1" applyFill="1" applyBorder="1" applyAlignment="1" applyProtection="1">
      <alignment horizontal="center" vertical="center"/>
      <protection locked="0" hidden="1"/>
    </xf>
    <xf numFmtId="0" fontId="31" fillId="19" borderId="1" xfId="0" applyFont="1" applyFill="1" applyBorder="1" applyAlignment="1" applyProtection="1">
      <alignment horizontal="left" vertical="center" wrapText="1"/>
      <protection locked="0" hidden="1"/>
    </xf>
    <xf numFmtId="0" fontId="113" fillId="19" borderId="5" xfId="0" applyFont="1" applyFill="1" applyBorder="1" applyAlignment="1" applyProtection="1">
      <alignment horizontal="center" vertical="center"/>
      <protection locked="0" hidden="1"/>
    </xf>
    <xf numFmtId="0" fontId="0" fillId="19" borderId="5" xfId="0" applyFill="1" applyBorder="1" applyAlignment="1" applyProtection="1">
      <alignment horizontal="center" vertical="center"/>
      <protection locked="0" hidden="1"/>
    </xf>
    <xf numFmtId="0" fontId="110" fillId="19" borderId="1" xfId="0" applyFont="1" applyFill="1" applyBorder="1" applyAlignment="1" applyProtection="1">
      <alignment horizontal="center" vertical="center" wrapText="1"/>
      <protection locked="0" hidden="1"/>
    </xf>
    <xf numFmtId="0" fontId="0" fillId="23" borderId="25" xfId="0" applyFill="1" applyBorder="1" applyAlignment="1" applyProtection="1">
      <alignment vertical="center"/>
      <protection locked="0" hidden="1"/>
    </xf>
    <xf numFmtId="0" fontId="32" fillId="23" borderId="4" xfId="0" applyFont="1" applyFill="1" applyBorder="1" applyAlignment="1" applyProtection="1">
      <alignment horizontal="center" vertical="center"/>
      <protection locked="0" hidden="1"/>
    </xf>
    <xf numFmtId="0" fontId="31" fillId="23" borderId="1" xfId="0" applyFont="1" applyFill="1" applyBorder="1" applyAlignment="1" applyProtection="1">
      <alignment horizontal="left" vertical="center" wrapText="1"/>
      <protection locked="0" hidden="1"/>
    </xf>
    <xf numFmtId="0" fontId="0" fillId="23" borderId="5" xfId="0" applyFill="1" applyBorder="1" applyAlignment="1" applyProtection="1">
      <alignment horizontal="center" vertical="center"/>
      <protection locked="0" hidden="1"/>
    </xf>
    <xf numFmtId="0" fontId="110" fillId="23" borderId="1" xfId="0" applyFont="1" applyFill="1" applyBorder="1" applyAlignment="1" applyProtection="1">
      <alignment horizontal="center" vertical="center" wrapText="1"/>
      <protection locked="0" hidden="1"/>
    </xf>
    <xf numFmtId="0" fontId="0" fillId="23" borderId="0" xfId="0" applyFill="1" applyAlignment="1" applyProtection="1">
      <alignment vertical="center"/>
      <protection locked="0" hidden="1"/>
    </xf>
    <xf numFmtId="0" fontId="32" fillId="23" borderId="8" xfId="0" applyFont="1" applyFill="1" applyBorder="1" applyAlignment="1" applyProtection="1">
      <alignment horizontal="center" vertical="center"/>
      <protection locked="0" hidden="1"/>
    </xf>
    <xf numFmtId="0" fontId="114" fillId="23" borderId="5" xfId="0" applyFont="1" applyFill="1" applyBorder="1" applyAlignment="1" applyProtection="1">
      <alignment horizontal="center" vertical="center"/>
      <protection locked="0" hidden="1"/>
    </xf>
    <xf numFmtId="0" fontId="110" fillId="23" borderId="24" xfId="0" applyFont="1" applyFill="1" applyBorder="1" applyAlignment="1" applyProtection="1">
      <alignment horizontal="center" vertical="center" wrapText="1"/>
      <protection locked="0" hidden="1"/>
    </xf>
    <xf numFmtId="0" fontId="32" fillId="23" borderId="12" xfId="0" applyFont="1" applyFill="1" applyBorder="1" applyAlignment="1" applyProtection="1">
      <alignment vertical="center"/>
      <protection locked="0" hidden="1"/>
    </xf>
    <xf numFmtId="0" fontId="115" fillId="23" borderId="24" xfId="0" applyFont="1" applyFill="1" applyBorder="1" applyAlignment="1" applyProtection="1">
      <alignment horizontal="left" vertical="center"/>
      <protection locked="0" hidden="1"/>
    </xf>
    <xf numFmtId="0" fontId="0" fillId="23" borderId="6" xfId="0" applyFill="1" applyBorder="1" applyAlignment="1" applyProtection="1">
      <alignment vertical="center"/>
      <protection locked="0" hidden="1"/>
    </xf>
    <xf numFmtId="0" fontId="0" fillId="23" borderId="6" xfId="0" applyFill="1" applyBorder="1" applyAlignment="1" applyProtection="1">
      <alignment horizontal="center" vertical="center"/>
      <protection locked="0" hidden="1"/>
    </xf>
    <xf numFmtId="0" fontId="29" fillId="23" borderId="25" xfId="0" applyFont="1" applyFill="1" applyBorder="1" applyAlignment="1" applyProtection="1">
      <alignment horizontal="left" vertical="center"/>
      <protection locked="0" hidden="1"/>
    </xf>
    <xf numFmtId="0" fontId="109" fillId="23" borderId="0" xfId="0" applyFont="1" applyFill="1" applyBorder="1" applyAlignment="1" applyProtection="1">
      <alignment horizontal="center" vertical="center"/>
      <protection locked="0" hidden="1"/>
    </xf>
    <xf numFmtId="0" fontId="0" fillId="23" borderId="0" xfId="0" applyFill="1" applyBorder="1" applyAlignment="1" applyProtection="1">
      <alignment horizontal="center" vertical="center"/>
      <protection locked="0" hidden="1"/>
    </xf>
    <xf numFmtId="0" fontId="32" fillId="23" borderId="12" xfId="0" applyFont="1" applyFill="1" applyBorder="1" applyAlignment="1" applyProtection="1">
      <alignment horizontal="center" vertical="center"/>
      <protection locked="0" hidden="1"/>
    </xf>
    <xf numFmtId="3" fontId="0" fillId="23" borderId="0" xfId="0" applyNumberFormat="1" applyFill="1" applyBorder="1" applyAlignment="1" applyProtection="1">
      <alignment horizontal="center" vertical="center"/>
      <protection locked="0" hidden="1"/>
    </xf>
    <xf numFmtId="0" fontId="31" fillId="23" borderId="26" xfId="0" applyFont="1" applyFill="1" applyBorder="1" applyAlignment="1" applyProtection="1">
      <alignment horizontal="left" vertical="center"/>
      <protection locked="0" hidden="1"/>
    </xf>
    <xf numFmtId="0" fontId="0" fillId="23" borderId="10" xfId="0" applyFill="1" applyBorder="1" applyAlignment="1" applyProtection="1">
      <alignment horizontal="center" vertical="center"/>
      <protection locked="0" hidden="1"/>
    </xf>
    <xf numFmtId="0" fontId="114" fillId="23" borderId="10" xfId="0" applyFont="1" applyFill="1" applyBorder="1" applyAlignment="1" applyProtection="1">
      <alignment horizontal="center" vertical="center"/>
      <protection locked="0" hidden="1"/>
    </xf>
    <xf numFmtId="0" fontId="31" fillId="23" borderId="24" xfId="0" applyFont="1" applyFill="1" applyBorder="1" applyAlignment="1" applyProtection="1">
      <alignment horizontal="left" vertical="center" wrapText="1"/>
      <protection locked="0" hidden="1"/>
    </xf>
    <xf numFmtId="0" fontId="0" fillId="23" borderId="8" xfId="0" applyFill="1" applyBorder="1" applyAlignment="1" applyProtection="1">
      <alignment horizontal="center" vertical="center"/>
      <protection locked="0" hidden="1"/>
    </xf>
    <xf numFmtId="0" fontId="104" fillId="23" borderId="25" xfId="0" applyFont="1" applyFill="1" applyBorder="1" applyAlignment="1" applyProtection="1">
      <alignment vertical="center" wrapText="1"/>
      <protection locked="0" hidden="1"/>
    </xf>
    <xf numFmtId="0" fontId="0" fillId="23" borderId="12" xfId="0" applyFill="1" applyBorder="1" applyAlignment="1" applyProtection="1">
      <alignment vertical="center"/>
      <protection locked="0" hidden="1"/>
    </xf>
    <xf numFmtId="0" fontId="115" fillId="23" borderId="25" xfId="0" applyFont="1" applyFill="1" applyBorder="1" applyAlignment="1" applyProtection="1">
      <alignment horizontal="left" vertical="center"/>
      <protection locked="0" hidden="1"/>
    </xf>
    <xf numFmtId="0" fontId="0" fillId="23" borderId="0" xfId="0" applyFill="1" applyBorder="1" applyAlignment="1" applyProtection="1">
      <alignment vertical="center"/>
      <protection locked="0" hidden="1"/>
    </xf>
    <xf numFmtId="0" fontId="31" fillId="23" borderId="25" xfId="0" applyFont="1" applyFill="1" applyBorder="1" applyAlignment="1" applyProtection="1">
      <alignment vertical="center"/>
      <protection locked="0" hidden="1"/>
    </xf>
    <xf numFmtId="0" fontId="0" fillId="23" borderId="12" xfId="0" applyFill="1" applyBorder="1" applyAlignment="1" applyProtection="1">
      <alignment horizontal="center" vertical="center"/>
      <protection locked="0" hidden="1"/>
    </xf>
    <xf numFmtId="0" fontId="104" fillId="23" borderId="25" xfId="0" applyFont="1" applyFill="1" applyBorder="1" applyAlignment="1" applyProtection="1">
      <alignment horizontal="center" vertical="center" wrapText="1"/>
      <protection locked="0" hidden="1"/>
    </xf>
    <xf numFmtId="3" fontId="0" fillId="23" borderId="12" xfId="0" applyNumberFormat="1" applyFill="1" applyBorder="1" applyAlignment="1" applyProtection="1">
      <alignment horizontal="center" vertical="center"/>
      <protection locked="0" hidden="1"/>
    </xf>
    <xf numFmtId="3" fontId="109" fillId="23" borderId="12" xfId="0" applyNumberFormat="1" applyFont="1" applyFill="1" applyBorder="1" applyAlignment="1" applyProtection="1">
      <alignment horizontal="center" vertical="center"/>
      <protection locked="0" hidden="1"/>
    </xf>
    <xf numFmtId="0" fontId="111" fillId="23" borderId="25" xfId="0" applyFont="1" applyFill="1" applyBorder="1" applyAlignment="1" applyProtection="1">
      <alignment horizontal="center" vertical="center" wrapText="1"/>
      <protection locked="0" hidden="1"/>
    </xf>
    <xf numFmtId="0" fontId="32" fillId="23" borderId="11" xfId="0" applyFont="1" applyFill="1" applyBorder="1" applyAlignment="1" applyProtection="1">
      <alignment vertical="center"/>
      <protection locked="0" hidden="1"/>
    </xf>
    <xf numFmtId="0" fontId="29" fillId="23" borderId="26" xfId="0" applyFont="1" applyFill="1" applyBorder="1" applyAlignment="1" applyProtection="1">
      <alignment horizontal="left" vertical="center"/>
      <protection locked="0" hidden="1"/>
    </xf>
    <xf numFmtId="0" fontId="109" fillId="23" borderId="10" xfId="0" applyFont="1" applyFill="1" applyBorder="1" applyAlignment="1" applyProtection="1">
      <alignment horizontal="center" vertical="center"/>
      <protection locked="0" hidden="1"/>
    </xf>
    <xf numFmtId="3" fontId="109" fillId="23" borderId="11" xfId="0" applyNumberFormat="1" applyFont="1" applyFill="1" applyBorder="1" applyAlignment="1" applyProtection="1">
      <alignment horizontal="center" vertical="center"/>
      <protection locked="0" hidden="1"/>
    </xf>
    <xf numFmtId="0" fontId="104" fillId="9" borderId="25" xfId="0" applyFont="1" applyFill="1" applyBorder="1" applyAlignment="1" applyProtection="1">
      <alignment vertical="center"/>
      <protection locked="0" hidden="1"/>
    </xf>
    <xf numFmtId="0" fontId="116" fillId="9" borderId="12" xfId="0" applyFont="1" applyFill="1" applyBorder="1" applyAlignment="1" applyProtection="1">
      <alignment horizontal="center" vertical="center"/>
      <protection locked="0" hidden="1"/>
    </xf>
    <xf numFmtId="0" fontId="110" fillId="9" borderId="25" xfId="0" applyFont="1" applyFill="1" applyBorder="1" applyAlignment="1" applyProtection="1">
      <alignment horizontal="left" vertical="center"/>
      <protection locked="0" hidden="1"/>
    </xf>
    <xf numFmtId="0" fontId="104" fillId="9" borderId="0" xfId="0" applyFont="1" applyFill="1" applyBorder="1" applyAlignment="1" applyProtection="1">
      <alignment horizontal="center" vertical="center"/>
      <protection locked="0" hidden="1"/>
    </xf>
    <xf numFmtId="0" fontId="104" fillId="9" borderId="25" xfId="0" applyFont="1" applyFill="1" applyBorder="1" applyAlignment="1" applyProtection="1">
      <alignment vertical="center" wrapText="1"/>
      <protection locked="0" hidden="1"/>
    </xf>
    <xf numFmtId="0" fontId="104" fillId="4" borderId="0" xfId="0" applyFont="1" applyFill="1" applyAlignment="1" applyProtection="1">
      <alignment vertical="center"/>
      <protection locked="0" hidden="1"/>
    </xf>
    <xf numFmtId="0" fontId="104" fillId="0" borderId="0" xfId="0" applyFont="1" applyAlignment="1" applyProtection="1">
      <alignment vertical="center"/>
      <protection locked="0" hidden="1"/>
    </xf>
    <xf numFmtId="0" fontId="104" fillId="9" borderId="26" xfId="0" applyFont="1" applyFill="1" applyBorder="1" applyAlignment="1" applyProtection="1">
      <alignment vertical="center"/>
      <protection locked="0" hidden="1"/>
    </xf>
    <xf numFmtId="0" fontId="116" fillId="9" borderId="11" xfId="0" applyFont="1" applyFill="1" applyBorder="1" applyAlignment="1" applyProtection="1">
      <alignment horizontal="center" vertical="center"/>
      <protection locked="0" hidden="1"/>
    </xf>
    <xf numFmtId="0" fontId="53" fillId="9" borderId="24" xfId="0" applyFont="1" applyFill="1" applyBorder="1" applyAlignment="1" applyProtection="1">
      <alignment horizontal="center" vertical="center" wrapText="1"/>
      <protection locked="0" hidden="1"/>
    </xf>
    <xf numFmtId="0" fontId="32" fillId="9" borderId="24" xfId="0" applyFont="1" applyFill="1" applyBorder="1" applyAlignment="1" applyProtection="1">
      <alignment horizontal="center" vertical="center"/>
      <protection locked="0" hidden="1"/>
    </xf>
    <xf numFmtId="0" fontId="31" fillId="9" borderId="24" xfId="0" applyFont="1" applyFill="1" applyBorder="1" applyAlignment="1" applyProtection="1">
      <alignment horizontal="left" vertical="center"/>
      <protection locked="0" hidden="1"/>
    </xf>
    <xf numFmtId="0" fontId="0" fillId="9" borderId="6" xfId="0" applyFill="1" applyBorder="1" applyAlignment="1" applyProtection="1">
      <alignment horizontal="center" vertical="center"/>
      <protection locked="0" hidden="1"/>
    </xf>
    <xf numFmtId="0" fontId="104" fillId="9" borderId="24" xfId="0" applyFont="1" applyFill="1" applyBorder="1" applyAlignment="1" applyProtection="1">
      <alignment vertical="center" wrapText="1"/>
      <protection locked="0" hidden="1"/>
    </xf>
    <xf numFmtId="0" fontId="0" fillId="9" borderId="25" xfId="0" applyFill="1" applyBorder="1" applyAlignment="1" applyProtection="1">
      <alignment vertical="center"/>
      <protection locked="0" hidden="1"/>
    </xf>
    <xf numFmtId="0" fontId="29" fillId="9" borderId="24" xfId="0" applyFont="1" applyFill="1" applyBorder="1" applyAlignment="1" applyProtection="1">
      <alignment horizontal="left" vertical="center"/>
      <protection locked="0" hidden="1"/>
    </xf>
    <xf numFmtId="0" fontId="31" fillId="9" borderId="6" xfId="0" applyFont="1" applyFill="1" applyBorder="1" applyAlignment="1" applyProtection="1">
      <alignment horizontal="center" vertical="center"/>
      <protection locked="0" hidden="1"/>
    </xf>
    <xf numFmtId="0" fontId="0" fillId="9" borderId="24" xfId="0" applyFont="1" applyFill="1" applyBorder="1" applyAlignment="1" applyProtection="1">
      <alignment vertical="center" wrapText="1"/>
      <protection locked="0" hidden="1"/>
    </xf>
    <xf numFmtId="0" fontId="32" fillId="9" borderId="25" xfId="0" applyFont="1" applyFill="1" applyBorder="1" applyAlignment="1" applyProtection="1">
      <alignment horizontal="center" vertical="center"/>
      <protection locked="0" hidden="1"/>
    </xf>
    <xf numFmtId="0" fontId="29" fillId="9" borderId="25" xfId="0" applyFont="1" applyFill="1" applyBorder="1" applyAlignment="1" applyProtection="1">
      <alignment horizontal="left" vertical="center"/>
      <protection locked="0" hidden="1"/>
    </xf>
    <xf numFmtId="1" fontId="0" fillId="9" borderId="0" xfId="0" applyNumberFormat="1" applyFill="1" applyBorder="1" applyAlignment="1" applyProtection="1">
      <alignment horizontal="center" vertical="center"/>
      <protection locked="0" hidden="1"/>
    </xf>
    <xf numFmtId="0" fontId="104" fillId="9" borderId="0" xfId="0" applyFont="1" applyFill="1" applyBorder="1" applyAlignment="1" applyProtection="1">
      <alignment horizontal="left" vertical="center"/>
      <protection locked="0" hidden="1"/>
    </xf>
    <xf numFmtId="0" fontId="104" fillId="9" borderId="25" xfId="0" applyFont="1" applyFill="1" applyBorder="1" applyAlignment="1" applyProtection="1">
      <alignment horizontal="left" vertical="center" shrinkToFit="1"/>
      <protection locked="0" hidden="1"/>
    </xf>
    <xf numFmtId="0" fontId="32" fillId="9" borderId="26" xfId="0" applyFont="1" applyFill="1" applyBorder="1" applyAlignment="1" applyProtection="1">
      <alignment horizontal="center" vertical="center"/>
      <protection locked="0" hidden="1"/>
    </xf>
    <xf numFmtId="0" fontId="29" fillId="9" borderId="26" xfId="0" applyFont="1" applyFill="1" applyBorder="1" applyAlignment="1" applyProtection="1">
      <alignment horizontal="left" vertical="center"/>
      <protection locked="0" hidden="1"/>
    </xf>
    <xf numFmtId="1" fontId="0" fillId="9" borderId="10" xfId="0" applyNumberFormat="1" applyFill="1" applyBorder="1" applyAlignment="1" applyProtection="1">
      <alignment horizontal="center" vertical="center"/>
      <protection locked="0" hidden="1"/>
    </xf>
    <xf numFmtId="0" fontId="32" fillId="9" borderId="1" xfId="0" applyFont="1" applyFill="1" applyBorder="1" applyAlignment="1" applyProtection="1">
      <alignment horizontal="center" vertical="center"/>
      <protection locked="0" hidden="1"/>
    </xf>
    <xf numFmtId="0" fontId="31" fillId="9" borderId="1" xfId="0" applyFont="1" applyFill="1" applyBorder="1" applyAlignment="1" applyProtection="1">
      <alignment horizontal="left" vertical="center" wrapText="1"/>
      <protection locked="0" hidden="1"/>
    </xf>
    <xf numFmtId="0" fontId="0" fillId="9" borderId="5" xfId="0" applyFill="1" applyBorder="1" applyAlignment="1" applyProtection="1">
      <alignment horizontal="center" vertical="center"/>
      <protection locked="0" hidden="1"/>
    </xf>
    <xf numFmtId="0" fontId="0" fillId="9" borderId="5" xfId="0" applyFill="1" applyBorder="1" applyAlignment="1" applyProtection="1">
      <alignment vertical="center"/>
      <protection locked="0" hidden="1"/>
    </xf>
    <xf numFmtId="0" fontId="104" fillId="9" borderId="1" xfId="0" applyFont="1" applyFill="1" applyBorder="1" applyAlignment="1" applyProtection="1">
      <alignment horizontal="center" vertical="center" wrapText="1"/>
      <protection locked="0" hidden="1"/>
    </xf>
    <xf numFmtId="0" fontId="31" fillId="9" borderId="25" xfId="0" applyFont="1" applyFill="1" applyBorder="1" applyAlignment="1" applyProtection="1">
      <alignment horizontal="left" vertical="center" wrapText="1"/>
      <protection locked="0" hidden="1"/>
    </xf>
    <xf numFmtId="0" fontId="0" fillId="9" borderId="0" xfId="0" applyFill="1" applyBorder="1" applyAlignment="1" applyProtection="1">
      <alignment horizontal="center" vertical="center"/>
      <protection locked="0" hidden="1"/>
    </xf>
    <xf numFmtId="0" fontId="0" fillId="9" borderId="0" xfId="0" applyFill="1" applyBorder="1" applyAlignment="1" applyProtection="1">
      <alignment vertical="center"/>
      <protection locked="0" hidden="1"/>
    </xf>
    <xf numFmtId="0" fontId="104" fillId="9" borderId="25" xfId="0" applyFont="1" applyFill="1" applyBorder="1" applyAlignment="1" applyProtection="1">
      <alignment horizontal="center" vertical="center" wrapText="1"/>
      <protection locked="0" hidden="1"/>
    </xf>
    <xf numFmtId="0" fontId="31" fillId="9" borderId="24" xfId="0" applyFont="1" applyFill="1" applyBorder="1" applyAlignment="1" applyProtection="1">
      <alignment horizontal="left" vertical="center" wrapText="1"/>
      <protection locked="0" hidden="1"/>
    </xf>
    <xf numFmtId="0" fontId="0" fillId="9" borderId="6" xfId="0" applyFill="1" applyBorder="1" applyAlignment="1" applyProtection="1">
      <alignment vertical="center"/>
      <protection locked="0" hidden="1"/>
    </xf>
    <xf numFmtId="0" fontId="104" fillId="9" borderId="24" xfId="0" applyFont="1" applyFill="1" applyBorder="1" applyAlignment="1" applyProtection="1">
      <alignment horizontal="center" vertical="center" wrapText="1"/>
      <protection locked="0" hidden="1"/>
    </xf>
    <xf numFmtId="0" fontId="0" fillId="9" borderId="10" xfId="0" applyFill="1" applyBorder="1" applyAlignment="1" applyProtection="1">
      <alignment horizontal="center" vertical="center"/>
      <protection locked="0" hidden="1"/>
    </xf>
    <xf numFmtId="0" fontId="0" fillId="9" borderId="10" xfId="0" applyFill="1" applyBorder="1" applyAlignment="1" applyProtection="1">
      <alignment vertical="center"/>
      <protection locked="0" hidden="1"/>
    </xf>
    <xf numFmtId="0" fontId="104" fillId="9" borderId="26" xfId="0" applyFont="1" applyFill="1" applyBorder="1" applyAlignment="1" applyProtection="1">
      <alignment vertical="center" wrapText="1"/>
      <protection locked="0" hidden="1"/>
    </xf>
    <xf numFmtId="0" fontId="104" fillId="9" borderId="6" xfId="0" applyFont="1" applyFill="1" applyBorder="1" applyAlignment="1" applyProtection="1">
      <alignment horizontal="center" vertical="center"/>
      <protection locked="0" hidden="1"/>
    </xf>
    <xf numFmtId="0" fontId="31" fillId="9" borderId="6" xfId="0" applyFont="1" applyFill="1" applyBorder="1" applyAlignment="1" applyProtection="1">
      <alignment horizontal="left" vertical="center" wrapText="1"/>
      <protection locked="0" hidden="1"/>
    </xf>
    <xf numFmtId="0" fontId="0" fillId="9" borderId="8" xfId="0" applyFill="1" applyBorder="1" applyAlignment="1" applyProtection="1">
      <alignment horizontal="center" vertical="center"/>
      <protection locked="0" hidden="1"/>
    </xf>
    <xf numFmtId="0" fontId="117" fillId="9" borderId="8" xfId="0" applyFont="1" applyFill="1" applyBorder="1" applyAlignment="1" applyProtection="1">
      <alignment vertical="center" wrapText="1"/>
      <protection locked="0" hidden="1"/>
    </xf>
    <xf numFmtId="0" fontId="29" fillId="9" borderId="0" xfId="0" applyFont="1" applyFill="1" applyBorder="1" applyAlignment="1" applyProtection="1">
      <alignment horizontal="left" vertical="center"/>
      <protection locked="0" hidden="1"/>
    </xf>
    <xf numFmtId="0" fontId="109" fillId="9" borderId="12" xfId="0" applyFont="1" applyFill="1" applyBorder="1" applyAlignment="1" applyProtection="1">
      <alignment vertical="center" shrinkToFit="1"/>
      <protection locked="0" hidden="1"/>
    </xf>
    <xf numFmtId="0" fontId="104" fillId="9" borderId="12" xfId="0" applyFont="1" applyFill="1" applyBorder="1" applyAlignment="1" applyProtection="1">
      <alignment vertical="center" wrapText="1" shrinkToFit="1"/>
      <protection locked="0" hidden="1"/>
    </xf>
    <xf numFmtId="0" fontId="29" fillId="9" borderId="10" xfId="0" applyFont="1" applyFill="1" applyBorder="1" applyAlignment="1" applyProtection="1">
      <alignment horizontal="left" vertical="center"/>
      <protection locked="0" hidden="1"/>
    </xf>
    <xf numFmtId="0" fontId="109" fillId="9" borderId="11" xfId="0" applyFont="1" applyFill="1" applyBorder="1" applyAlignment="1" applyProtection="1">
      <alignment vertical="center" shrinkToFit="1"/>
      <protection locked="0" hidden="1"/>
    </xf>
    <xf numFmtId="1" fontId="111" fillId="9" borderId="11" xfId="0" applyNumberFormat="1" applyFont="1" applyFill="1" applyBorder="1" applyAlignment="1" applyProtection="1">
      <alignment horizontal="center" vertical="center" wrapText="1" shrinkToFit="1"/>
      <protection locked="0" hidden="1"/>
    </xf>
    <xf numFmtId="0" fontId="31" fillId="9" borderId="26" xfId="0" applyFont="1" applyFill="1" applyBorder="1" applyAlignment="1" applyProtection="1">
      <alignment horizontal="left" vertical="center" wrapText="1"/>
      <protection locked="0" hidden="1"/>
    </xf>
    <xf numFmtId="167" fontId="0" fillId="9" borderId="10" xfId="0" applyNumberFormat="1" applyFill="1" applyBorder="1" applyAlignment="1" applyProtection="1">
      <alignment horizontal="center" vertical="center"/>
      <protection locked="0" hidden="1"/>
    </xf>
    <xf numFmtId="0" fontId="104" fillId="9" borderId="26" xfId="0" applyFont="1" applyFill="1" applyBorder="1" applyAlignment="1" applyProtection="1">
      <alignment horizontal="center" vertical="center" wrapText="1"/>
      <protection locked="0" hidden="1"/>
    </xf>
    <xf numFmtId="0" fontId="32" fillId="9" borderId="3" xfId="0" applyFont="1" applyFill="1" applyBorder="1" applyAlignment="1" applyProtection="1">
      <alignment horizontal="center" vertical="center"/>
      <protection locked="0" hidden="1"/>
    </xf>
    <xf numFmtId="167" fontId="0" fillId="9" borderId="5" xfId="0" applyNumberFormat="1" applyFill="1" applyBorder="1" applyAlignment="1" applyProtection="1">
      <alignment horizontal="center" vertical="center"/>
      <protection locked="0" hidden="1"/>
    </xf>
    <xf numFmtId="0" fontId="32" fillId="9" borderId="7" xfId="0" applyFont="1" applyFill="1" applyBorder="1" applyAlignment="1" applyProtection="1">
      <alignment horizontal="center" vertical="center"/>
      <protection locked="0" hidden="1"/>
    </xf>
    <xf numFmtId="0" fontId="29" fillId="9" borderId="6" xfId="0" applyFont="1" applyFill="1" applyBorder="1" applyAlignment="1" applyProtection="1">
      <alignment horizontal="center" vertical="center"/>
      <protection locked="0" hidden="1"/>
    </xf>
    <xf numFmtId="0" fontId="29" fillId="9" borderId="8" xfId="0" applyFont="1" applyFill="1" applyBorder="1" applyAlignment="1" applyProtection="1">
      <alignment horizontal="center" vertical="center"/>
      <protection locked="0" hidden="1"/>
    </xf>
    <xf numFmtId="0" fontId="0" fillId="9" borderId="2" xfId="0" applyFill="1" applyBorder="1" applyAlignment="1" applyProtection="1">
      <alignment vertical="center"/>
      <protection locked="0" hidden="1"/>
    </xf>
    <xf numFmtId="168" fontId="0" fillId="9" borderId="0" xfId="8" applyNumberFormat="1" applyFont="1" applyFill="1" applyBorder="1" applyAlignment="1" applyProtection="1">
      <alignment horizontal="center" vertical="center"/>
      <protection locked="0" hidden="1"/>
    </xf>
    <xf numFmtId="44" fontId="0" fillId="9" borderId="0" xfId="8" applyFont="1" applyFill="1" applyBorder="1" applyAlignment="1" applyProtection="1">
      <alignment horizontal="center" vertical="center"/>
      <protection locked="0" hidden="1"/>
    </xf>
    <xf numFmtId="0" fontId="0" fillId="9" borderId="12" xfId="0" applyFill="1" applyBorder="1" applyAlignment="1" applyProtection="1">
      <alignment horizontal="center" vertical="center"/>
      <protection locked="0" hidden="1"/>
    </xf>
    <xf numFmtId="0" fontId="32" fillId="9" borderId="2" xfId="0" applyFont="1" applyFill="1" applyBorder="1" applyAlignment="1" applyProtection="1">
      <alignment horizontal="center" vertical="center"/>
      <protection locked="0" hidden="1"/>
    </xf>
    <xf numFmtId="43" fontId="0" fillId="9" borderId="0" xfId="5" applyFont="1" applyFill="1" applyBorder="1" applyAlignment="1" applyProtection="1">
      <alignment horizontal="center" vertical="center"/>
      <protection locked="0" hidden="1"/>
    </xf>
    <xf numFmtId="44" fontId="0" fillId="9" borderId="12" xfId="8" applyFont="1" applyFill="1" applyBorder="1" applyAlignment="1" applyProtection="1">
      <alignment horizontal="center" vertical="center"/>
      <protection locked="0" hidden="1"/>
    </xf>
    <xf numFmtId="168" fontId="0" fillId="9" borderId="12" xfId="8" applyNumberFormat="1" applyFont="1" applyFill="1" applyBorder="1" applyAlignment="1" applyProtection="1">
      <alignment horizontal="center" vertical="center"/>
      <protection locked="0" hidden="1"/>
    </xf>
    <xf numFmtId="0" fontId="0" fillId="9" borderId="12" xfId="0" applyFill="1" applyBorder="1" applyAlignment="1" applyProtection="1">
      <alignment vertical="center"/>
      <protection locked="0" hidden="1"/>
    </xf>
    <xf numFmtId="0" fontId="32" fillId="9" borderId="9" xfId="0" applyFont="1" applyFill="1" applyBorder="1" applyAlignment="1" applyProtection="1">
      <alignment horizontal="center" vertical="center"/>
      <protection locked="0" hidden="1"/>
    </xf>
    <xf numFmtId="168" fontId="0" fillId="9" borderId="10" xfId="8" applyNumberFormat="1" applyFont="1" applyFill="1" applyBorder="1" applyAlignment="1" applyProtection="1">
      <alignment horizontal="center" vertical="center"/>
      <protection locked="0" hidden="1"/>
    </xf>
    <xf numFmtId="168" fontId="0" fillId="9" borderId="11" xfId="8" applyNumberFormat="1" applyFont="1" applyFill="1" applyBorder="1" applyAlignment="1" applyProtection="1">
      <alignment horizontal="center" vertical="center"/>
      <protection locked="0" hidden="1"/>
    </xf>
    <xf numFmtId="0" fontId="116" fillId="9" borderId="26" xfId="0" applyFont="1" applyFill="1" applyBorder="1" applyAlignment="1" applyProtection="1">
      <alignment vertical="center" wrapText="1"/>
      <protection locked="0" hidden="1"/>
    </xf>
    <xf numFmtId="0" fontId="31" fillId="9" borderId="25" xfId="0" applyFont="1" applyFill="1" applyBorder="1" applyAlignment="1" applyProtection="1">
      <alignment horizontal="left" vertical="center"/>
      <protection locked="0" hidden="1"/>
    </xf>
    <xf numFmtId="0" fontId="0" fillId="9" borderId="26" xfId="0" applyFill="1" applyBorder="1" applyAlignment="1" applyProtection="1">
      <alignment vertical="center"/>
      <protection locked="0" hidden="1"/>
    </xf>
    <xf numFmtId="0" fontId="0" fillId="4" borderId="2" xfId="0" applyFill="1" applyBorder="1" applyAlignment="1" applyProtection="1">
      <alignment vertical="center"/>
      <protection locked="0" hidden="1"/>
    </xf>
    <xf numFmtId="0" fontId="31" fillId="4" borderId="25" xfId="0" applyFont="1" applyFill="1" applyBorder="1" applyAlignment="1" applyProtection="1">
      <alignment horizontal="left" vertical="center"/>
      <protection locked="0" hidden="1"/>
    </xf>
    <xf numFmtId="0" fontId="0" fillId="4" borderId="6" xfId="0" applyFill="1" applyBorder="1" applyAlignment="1" applyProtection="1">
      <alignment horizontal="center" vertical="center" wrapText="1"/>
      <protection locked="0" hidden="1"/>
    </xf>
    <xf numFmtId="0" fontId="112" fillId="4" borderId="6" xfId="0" applyFont="1" applyFill="1" applyBorder="1" applyAlignment="1" applyProtection="1">
      <alignment horizontal="center" vertical="center" wrapText="1"/>
      <protection locked="0" hidden="1"/>
    </xf>
    <xf numFmtId="0" fontId="109" fillId="4" borderId="6" xfId="0" applyFont="1" applyFill="1" applyBorder="1" applyAlignment="1" applyProtection="1">
      <alignment horizontal="center" vertical="center"/>
      <protection locked="0" hidden="1"/>
    </xf>
    <xf numFmtId="0" fontId="104" fillId="4" borderId="24" xfId="0" applyFont="1" applyFill="1" applyBorder="1" applyAlignment="1" applyProtection="1">
      <alignment horizontal="center" vertical="center" wrapText="1"/>
      <protection locked="0" hidden="1"/>
    </xf>
    <xf numFmtId="0" fontId="29" fillId="4" borderId="26" xfId="0" applyFont="1" applyFill="1" applyBorder="1" applyAlignment="1" applyProtection="1">
      <alignment horizontal="left" vertical="center"/>
      <protection locked="0" hidden="1"/>
    </xf>
    <xf numFmtId="0" fontId="0" fillId="4" borderId="10" xfId="0" applyFill="1" applyBorder="1" applyAlignment="1" applyProtection="1">
      <alignment horizontal="center" vertical="center" wrapText="1"/>
      <protection locked="0" hidden="1"/>
    </xf>
    <xf numFmtId="0" fontId="109" fillId="4" borderId="10" xfId="0" applyFont="1" applyFill="1" applyBorder="1" applyAlignment="1" applyProtection="1">
      <alignment horizontal="center" vertical="center"/>
      <protection locked="0" hidden="1"/>
    </xf>
    <xf numFmtId="0" fontId="104" fillId="4" borderId="26" xfId="0" applyFont="1" applyFill="1" applyBorder="1" applyAlignment="1" applyProtection="1">
      <alignment horizontal="center" vertical="center" wrapText="1"/>
      <protection locked="0" hidden="1"/>
    </xf>
    <xf numFmtId="0" fontId="31" fillId="4" borderId="24" xfId="0" applyFont="1" applyFill="1" applyBorder="1" applyAlignment="1" applyProtection="1">
      <alignment horizontal="left" vertical="center"/>
      <protection locked="0" hidden="1"/>
    </xf>
    <xf numFmtId="0" fontId="104" fillId="4" borderId="24" xfId="0" applyFont="1" applyFill="1" applyBorder="1" applyAlignment="1" applyProtection="1">
      <alignment vertical="center" wrapText="1"/>
      <protection locked="0" hidden="1"/>
    </xf>
    <xf numFmtId="0" fontId="0" fillId="4" borderId="0" xfId="0" applyFill="1" applyBorder="1" applyAlignment="1" applyProtection="1">
      <alignment horizontal="center" vertical="center"/>
      <protection locked="0" hidden="1"/>
    </xf>
    <xf numFmtId="0" fontId="104" fillId="4" borderId="25" xfId="0" applyFont="1" applyFill="1" applyBorder="1" applyAlignment="1" applyProtection="1">
      <alignment vertical="center" wrapText="1"/>
      <protection locked="0" hidden="1"/>
    </xf>
    <xf numFmtId="0" fontId="31" fillId="4" borderId="26" xfId="0" applyFont="1" applyFill="1" applyBorder="1" applyAlignment="1" applyProtection="1">
      <alignment horizontal="left" vertical="center"/>
      <protection locked="0" hidden="1"/>
    </xf>
    <xf numFmtId="0" fontId="0" fillId="4" borderId="10" xfId="0" applyFill="1" applyBorder="1" applyAlignment="1" applyProtection="1">
      <alignment horizontal="center" vertical="center"/>
      <protection locked="0" hidden="1"/>
    </xf>
    <xf numFmtId="0" fontId="104" fillId="4" borderId="26" xfId="0" applyFont="1" applyFill="1" applyBorder="1" applyAlignment="1" applyProtection="1">
      <alignment vertical="center" wrapText="1"/>
      <protection locked="0" hidden="1"/>
    </xf>
    <xf numFmtId="0" fontId="0" fillId="4" borderId="0" xfId="0" applyFill="1" applyProtection="1">
      <protection locked="0" hidden="1"/>
    </xf>
    <xf numFmtId="0" fontId="0" fillId="0" borderId="0" xfId="0" applyProtection="1">
      <protection locked="0" hidden="1"/>
    </xf>
    <xf numFmtId="0" fontId="0" fillId="0" borderId="13" xfId="0" applyBorder="1" applyAlignment="1" applyProtection="1">
      <alignment horizontal="center" vertical="center" wrapText="1"/>
    </xf>
    <xf numFmtId="0" fontId="7" fillId="0" borderId="13" xfId="0" applyFont="1" applyBorder="1" applyAlignment="1" applyProtection="1">
      <alignment horizontal="center" vertical="center" wrapText="1"/>
    </xf>
    <xf numFmtId="169" fontId="0" fillId="0" borderId="13" xfId="8" applyNumberFormat="1" applyFont="1" applyBorder="1" applyAlignment="1" applyProtection="1">
      <alignment horizontal="center" vertical="center" wrapText="1"/>
    </xf>
    <xf numFmtId="0" fontId="0" fillId="0" borderId="0" xfId="0" applyAlignment="1" applyProtection="1">
      <alignment horizontal="center" vertical="center" wrapText="1"/>
    </xf>
    <xf numFmtId="0" fontId="0" fillId="0" borderId="0" xfId="0" applyProtection="1"/>
    <xf numFmtId="0" fontId="29" fillId="0" borderId="0" xfId="0" applyFont="1" applyProtection="1"/>
    <xf numFmtId="0" fontId="0" fillId="6" borderId="0" xfId="0" applyFill="1" applyProtection="1"/>
    <xf numFmtId="1" fontId="0" fillId="0" borderId="0" xfId="0" applyNumberFormat="1" applyProtection="1"/>
    <xf numFmtId="9" fontId="0" fillId="0" borderId="0" xfId="0" applyNumberFormat="1" applyProtection="1"/>
    <xf numFmtId="3" fontId="0" fillId="0" borderId="0" xfId="0" applyNumberFormat="1" applyProtection="1"/>
    <xf numFmtId="3" fontId="0" fillId="6" borderId="0" xfId="0" applyNumberFormat="1" applyFill="1" applyProtection="1"/>
    <xf numFmtId="0" fontId="19" fillId="13" borderId="5" xfId="0" applyFont="1" applyFill="1" applyBorder="1" applyAlignment="1" applyProtection="1">
      <alignment horizontal="left" vertical="top" wrapText="1"/>
      <protection locked="0"/>
    </xf>
    <xf numFmtId="0" fontId="4" fillId="13" borderId="3" xfId="0" applyFont="1" applyFill="1" applyBorder="1" applyAlignment="1" applyProtection="1">
      <alignment horizontal="center" vertical="center" wrapText="1"/>
      <protection locked="0"/>
    </xf>
    <xf numFmtId="0" fontId="12" fillId="13" borderId="35" xfId="0" applyFont="1" applyFill="1" applyBorder="1" applyAlignment="1" applyProtection="1">
      <alignment horizontal="center" vertical="center" wrapText="1"/>
      <protection locked="0"/>
    </xf>
    <xf numFmtId="0" fontId="12" fillId="13" borderId="9" xfId="0" applyFont="1" applyFill="1" applyBorder="1" applyAlignment="1" applyProtection="1">
      <alignment horizontal="center" vertical="center" wrapText="1"/>
      <protection locked="0"/>
    </xf>
    <xf numFmtId="0" fontId="12" fillId="13" borderId="11" xfId="0" applyFont="1" applyFill="1" applyBorder="1" applyAlignment="1" applyProtection="1">
      <alignment horizontal="center" vertical="center" wrapText="1"/>
      <protection locked="0"/>
    </xf>
    <xf numFmtId="0" fontId="12" fillId="13" borderId="4" xfId="0" applyFont="1" applyFill="1" applyBorder="1" applyAlignment="1" applyProtection="1">
      <alignment horizontal="center" vertical="center" wrapText="1"/>
      <protection locked="0"/>
    </xf>
    <xf numFmtId="0" fontId="12" fillId="13" borderId="35" xfId="0" applyFont="1" applyFill="1" applyBorder="1" applyAlignment="1" applyProtection="1">
      <alignment horizontal="left" vertical="top" wrapText="1"/>
      <protection locked="0"/>
    </xf>
    <xf numFmtId="0" fontId="12" fillId="13" borderId="4" xfId="0" applyFont="1" applyFill="1" applyBorder="1" applyAlignment="1" applyProtection="1">
      <alignment horizontal="left" vertical="top" wrapText="1"/>
      <protection locked="0"/>
    </xf>
    <xf numFmtId="0" fontId="12" fillId="13" borderId="20" xfId="0" applyFont="1" applyFill="1" applyBorder="1" applyAlignment="1" applyProtection="1">
      <alignment horizontal="center" vertical="center" wrapText="1"/>
      <protection locked="0"/>
    </xf>
    <xf numFmtId="1" fontId="19" fillId="13" borderId="32" xfId="0" applyNumberFormat="1" applyFont="1" applyFill="1" applyBorder="1" applyAlignment="1" applyProtection="1">
      <alignment horizontal="center" vertical="center" wrapText="1"/>
      <protection locked="0"/>
    </xf>
    <xf numFmtId="9" fontId="19" fillId="13" borderId="33" xfId="0" applyNumberFormat="1" applyFont="1" applyFill="1" applyBorder="1" applyAlignment="1" applyProtection="1">
      <alignment horizontal="center" vertical="center" wrapText="1"/>
      <protection locked="0"/>
    </xf>
    <xf numFmtId="0" fontId="12" fillId="13" borderId="34" xfId="0" applyFont="1" applyFill="1" applyBorder="1" applyAlignment="1" applyProtection="1">
      <alignment horizontal="center" vertical="center" wrapText="1"/>
      <protection locked="0"/>
    </xf>
    <xf numFmtId="0" fontId="12" fillId="13" borderId="36" xfId="0" applyFont="1" applyFill="1" applyBorder="1" applyAlignment="1" applyProtection="1">
      <alignment horizontal="center" vertical="center" wrapText="1"/>
      <protection locked="0"/>
    </xf>
    <xf numFmtId="0" fontId="5" fillId="13" borderId="33" xfId="0" applyFont="1" applyFill="1" applyBorder="1" applyAlignment="1" applyProtection="1">
      <alignment horizontal="center" vertical="center" wrapText="1"/>
      <protection locked="0"/>
    </xf>
    <xf numFmtId="0" fontId="12" fillId="13" borderId="69" xfId="0" applyFont="1" applyFill="1" applyBorder="1" applyAlignment="1" applyProtection="1">
      <alignment horizontal="left" vertical="center" wrapText="1" indent="1"/>
      <protection locked="0"/>
    </xf>
    <xf numFmtId="164" fontId="19" fillId="13" borderId="62" xfId="0" applyNumberFormat="1" applyFont="1" applyFill="1" applyBorder="1" applyAlignment="1" applyProtection="1">
      <alignment vertical="center" wrapText="1"/>
      <protection locked="0"/>
    </xf>
    <xf numFmtId="164" fontId="19" fillId="13" borderId="32" xfId="0" applyNumberFormat="1" applyFont="1" applyFill="1" applyBorder="1" applyAlignment="1" applyProtection="1">
      <alignment vertical="center" wrapText="1"/>
      <protection locked="0"/>
    </xf>
    <xf numFmtId="164" fontId="19" fillId="13" borderId="64" xfId="0" applyNumberFormat="1" applyFont="1" applyFill="1" applyBorder="1" applyAlignment="1" applyProtection="1">
      <alignment vertical="center" wrapText="1"/>
      <protection locked="0"/>
    </xf>
    <xf numFmtId="0" fontId="12" fillId="13" borderId="66" xfId="0" applyFont="1" applyFill="1" applyBorder="1" applyAlignment="1" applyProtection="1">
      <alignment horizontal="left" vertical="center" wrapText="1" indent="1"/>
      <protection locked="0"/>
    </xf>
    <xf numFmtId="164" fontId="19" fillId="13" borderId="40" xfId="0" applyNumberFormat="1" applyFont="1" applyFill="1" applyBorder="1" applyAlignment="1" applyProtection="1">
      <alignment vertical="center" wrapText="1"/>
      <protection locked="0"/>
    </xf>
    <xf numFmtId="164" fontId="19" fillId="13" borderId="13" xfId="0" applyNumberFormat="1" applyFont="1" applyFill="1" applyBorder="1" applyAlignment="1" applyProtection="1">
      <alignment vertical="center" wrapText="1"/>
      <protection locked="0"/>
    </xf>
    <xf numFmtId="164" fontId="19" fillId="13" borderId="41" xfId="0" applyNumberFormat="1" applyFont="1" applyFill="1" applyBorder="1" applyAlignment="1" applyProtection="1">
      <alignment vertical="center" wrapText="1"/>
      <protection locked="0"/>
    </xf>
    <xf numFmtId="0" fontId="12" fillId="13" borderId="70" xfId="0" applyFont="1" applyFill="1" applyBorder="1" applyAlignment="1" applyProtection="1">
      <alignment horizontal="left" vertical="center" wrapText="1" indent="1"/>
      <protection locked="0"/>
    </xf>
    <xf numFmtId="164" fontId="19" fillId="13" borderId="63" xfId="0" applyNumberFormat="1" applyFont="1" applyFill="1" applyBorder="1" applyAlignment="1" applyProtection="1">
      <alignment vertical="center" wrapText="1"/>
      <protection locked="0"/>
    </xf>
    <xf numFmtId="164" fontId="19" fillId="13" borderId="22" xfId="0" applyNumberFormat="1" applyFont="1" applyFill="1" applyBorder="1" applyAlignment="1" applyProtection="1">
      <alignment vertical="center" wrapText="1"/>
      <protection locked="0"/>
    </xf>
    <xf numFmtId="164" fontId="19" fillId="13" borderId="58" xfId="0" applyNumberFormat="1" applyFont="1" applyFill="1" applyBorder="1" applyAlignment="1" applyProtection="1">
      <alignment vertical="center" wrapText="1"/>
      <protection locked="0"/>
    </xf>
    <xf numFmtId="0" fontId="12" fillId="13" borderId="40" xfId="0" applyFont="1" applyFill="1" applyBorder="1" applyAlignment="1" applyProtection="1">
      <alignment vertical="center" wrapText="1"/>
      <protection locked="0"/>
    </xf>
    <xf numFmtId="0" fontId="12" fillId="13" borderId="13" xfId="0" applyFont="1" applyFill="1" applyBorder="1" applyAlignment="1" applyProtection="1">
      <alignment vertical="center" wrapText="1"/>
      <protection locked="0"/>
    </xf>
    <xf numFmtId="0" fontId="12" fillId="13" borderId="13" xfId="0" applyFont="1" applyFill="1" applyBorder="1" applyAlignment="1" applyProtection="1">
      <alignment horizontal="center" vertical="center" wrapText="1"/>
      <protection locked="0"/>
    </xf>
    <xf numFmtId="164" fontId="12" fillId="13" borderId="18" xfId="0" applyNumberFormat="1" applyFont="1" applyFill="1" applyBorder="1" applyAlignment="1" applyProtection="1">
      <alignment vertical="center" wrapText="1"/>
      <protection locked="0"/>
    </xf>
    <xf numFmtId="0" fontId="12" fillId="13" borderId="48" xfId="0" applyFont="1" applyFill="1" applyBorder="1" applyAlignment="1" applyProtection="1">
      <alignment vertical="center" wrapText="1"/>
      <protection locked="0"/>
    </xf>
    <xf numFmtId="0" fontId="12" fillId="13" borderId="20" xfId="0" applyFont="1" applyFill="1" applyBorder="1" applyAlignment="1" applyProtection="1">
      <alignment vertical="center" wrapText="1"/>
      <protection locked="0"/>
    </xf>
    <xf numFmtId="164" fontId="12" fillId="13" borderId="21" xfId="0" applyNumberFormat="1" applyFont="1" applyFill="1" applyBorder="1" applyAlignment="1" applyProtection="1">
      <alignment vertical="center" wrapText="1"/>
      <protection locked="0"/>
    </xf>
    <xf numFmtId="164" fontId="12" fillId="13" borderId="62" xfId="0" applyNumberFormat="1" applyFont="1" applyFill="1" applyBorder="1" applyAlignment="1" applyProtection="1">
      <alignment vertical="center" wrapText="1"/>
      <protection locked="0"/>
    </xf>
    <xf numFmtId="0" fontId="12" fillId="13" borderId="32" xfId="0" applyFont="1" applyFill="1" applyBorder="1" applyAlignment="1" applyProtection="1">
      <alignment vertical="center" wrapText="1"/>
      <protection locked="0"/>
    </xf>
    <xf numFmtId="164" fontId="12" fillId="13" borderId="32" xfId="0" applyNumberFormat="1" applyFont="1" applyFill="1" applyBorder="1" applyAlignment="1" applyProtection="1">
      <alignment vertical="center"/>
      <protection locked="0"/>
    </xf>
    <xf numFmtId="164" fontId="12" fillId="13" borderId="40" xfId="0" applyNumberFormat="1" applyFont="1" applyFill="1" applyBorder="1" applyAlignment="1" applyProtection="1">
      <alignment vertical="center" wrapText="1"/>
      <protection locked="0"/>
    </xf>
    <xf numFmtId="164" fontId="12" fillId="13" borderId="40" xfId="0" applyNumberFormat="1" applyFont="1" applyFill="1" applyBorder="1" applyAlignment="1" applyProtection="1">
      <alignment horizontal="center" vertical="center" wrapText="1"/>
      <protection locked="0"/>
    </xf>
    <xf numFmtId="164" fontId="12" fillId="13" borderId="63" xfId="0" applyNumberFormat="1" applyFont="1" applyFill="1" applyBorder="1" applyAlignment="1" applyProtection="1">
      <alignment vertical="center" wrapText="1"/>
      <protection locked="0"/>
    </xf>
    <xf numFmtId="0" fontId="12" fillId="13" borderId="22" xfId="0" applyFont="1" applyFill="1" applyBorder="1" applyAlignment="1" applyProtection="1">
      <alignment vertical="center" wrapText="1"/>
      <protection locked="0"/>
    </xf>
    <xf numFmtId="164" fontId="12" fillId="13" borderId="13" xfId="0" applyNumberFormat="1" applyFont="1" applyFill="1" applyBorder="1" applyAlignment="1" applyProtection="1">
      <alignment vertical="center"/>
      <protection locked="0"/>
    </xf>
    <xf numFmtId="164" fontId="12" fillId="13" borderId="22" xfId="0" applyNumberFormat="1" applyFont="1" applyFill="1" applyBorder="1" applyAlignment="1" applyProtection="1">
      <alignment vertical="center"/>
      <protection locked="0"/>
    </xf>
    <xf numFmtId="0" fontId="12" fillId="13" borderId="62" xfId="0" applyFont="1" applyFill="1" applyBorder="1" applyAlignment="1" applyProtection="1">
      <alignment vertical="center"/>
      <protection locked="0"/>
    </xf>
    <xf numFmtId="0" fontId="12" fillId="13" borderId="40" xfId="0" applyFont="1" applyFill="1" applyBorder="1" applyAlignment="1" applyProtection="1">
      <alignment vertical="center"/>
      <protection locked="0"/>
    </xf>
    <xf numFmtId="0" fontId="12" fillId="13" borderId="63" xfId="0" applyFont="1" applyFill="1" applyBorder="1" applyAlignment="1" applyProtection="1">
      <alignment vertical="center"/>
      <protection locked="0"/>
    </xf>
    <xf numFmtId="164" fontId="5" fillId="13" borderId="13" xfId="0" applyNumberFormat="1" applyFont="1" applyFill="1" applyBorder="1" applyAlignment="1" applyProtection="1">
      <alignment horizontal="right" vertical="center" wrapText="1"/>
      <protection locked="0"/>
    </xf>
    <xf numFmtId="164" fontId="5" fillId="13" borderId="22" xfId="0" applyNumberFormat="1" applyFont="1" applyFill="1" applyBorder="1" applyAlignment="1" applyProtection="1">
      <alignment horizontal="right" vertical="center" wrapText="1"/>
      <protection locked="0"/>
    </xf>
    <xf numFmtId="164" fontId="5" fillId="13" borderId="32" xfId="0" applyNumberFormat="1" applyFont="1" applyFill="1" applyBorder="1" applyAlignment="1" applyProtection="1">
      <alignment horizontal="right" vertical="center" wrapText="1"/>
      <protection locked="0"/>
    </xf>
    <xf numFmtId="164" fontId="5" fillId="13" borderId="20" xfId="0" applyNumberFormat="1" applyFont="1" applyFill="1" applyBorder="1" applyAlignment="1" applyProtection="1">
      <alignment horizontal="right" vertical="center" wrapText="1"/>
      <protection locked="0"/>
    </xf>
    <xf numFmtId="3" fontId="25" fillId="13" borderId="75" xfId="0" applyNumberFormat="1" applyFont="1" applyFill="1" applyBorder="1" applyAlignment="1" applyProtection="1">
      <alignment horizontal="left" vertical="center" wrapText="1"/>
      <protection locked="0"/>
    </xf>
    <xf numFmtId="3" fontId="25" fillId="13" borderId="58" xfId="0" applyNumberFormat="1" applyFont="1" applyFill="1" applyBorder="1" applyAlignment="1" applyProtection="1">
      <alignment horizontal="left" vertical="center" wrapText="1"/>
      <protection locked="0"/>
    </xf>
    <xf numFmtId="164" fontId="5" fillId="13" borderId="18" xfId="0" applyNumberFormat="1" applyFont="1" applyFill="1" applyBorder="1" applyAlignment="1" applyProtection="1">
      <alignment horizontal="right" vertical="center" wrapText="1"/>
      <protection locked="0"/>
    </xf>
    <xf numFmtId="164" fontId="5" fillId="13" borderId="15" xfId="0" applyNumberFormat="1" applyFont="1" applyFill="1" applyBorder="1" applyAlignment="1" applyProtection="1">
      <alignment horizontal="right" vertical="center" wrapText="1"/>
      <protection locked="0"/>
    </xf>
    <xf numFmtId="164" fontId="5" fillId="13" borderId="16" xfId="0" applyNumberFormat="1" applyFont="1" applyFill="1" applyBorder="1" applyAlignment="1" applyProtection="1">
      <alignment horizontal="right" vertical="center" wrapText="1"/>
      <protection locked="0"/>
    </xf>
    <xf numFmtId="164" fontId="5" fillId="13" borderId="23" xfId="0" applyNumberFormat="1" applyFont="1" applyFill="1" applyBorder="1" applyAlignment="1" applyProtection="1">
      <alignment horizontal="right" vertical="center" wrapText="1"/>
      <protection locked="0"/>
    </xf>
    <xf numFmtId="164" fontId="5" fillId="13" borderId="21" xfId="0" applyNumberFormat="1" applyFont="1" applyFill="1" applyBorder="1" applyAlignment="1" applyProtection="1">
      <alignment horizontal="right" vertical="center" wrapText="1"/>
      <protection locked="0"/>
    </xf>
    <xf numFmtId="164" fontId="2" fillId="13" borderId="13" xfId="0" applyNumberFormat="1" applyFont="1" applyFill="1" applyBorder="1" applyAlignment="1" applyProtection="1">
      <alignment horizontal="right" vertical="center" wrapText="1"/>
      <protection locked="0"/>
    </xf>
    <xf numFmtId="164" fontId="2" fillId="13" borderId="18" xfId="0" applyNumberFormat="1" applyFont="1" applyFill="1" applyBorder="1" applyAlignment="1" applyProtection="1">
      <alignment horizontal="right" vertical="center" wrapText="1"/>
      <protection locked="0"/>
    </xf>
    <xf numFmtId="0" fontId="7" fillId="13" borderId="13" xfId="0" applyFont="1" applyFill="1" applyBorder="1" applyAlignment="1" applyProtection="1">
      <alignment horizontal="left" vertical="center" wrapText="1"/>
      <protection locked="0"/>
    </xf>
    <xf numFmtId="164" fontId="2" fillId="13" borderId="22" xfId="0" applyNumberFormat="1" applyFont="1" applyFill="1" applyBorder="1" applyAlignment="1" applyProtection="1">
      <alignment horizontal="right" vertical="center" wrapText="1"/>
      <protection locked="0"/>
    </xf>
    <xf numFmtId="164" fontId="2" fillId="13" borderId="23" xfId="0" applyNumberFormat="1" applyFont="1" applyFill="1" applyBorder="1" applyAlignment="1" applyProtection="1">
      <alignment horizontal="right" vertical="center" wrapText="1"/>
      <protection locked="0"/>
    </xf>
    <xf numFmtId="164" fontId="5" fillId="13" borderId="61" xfId="0" applyNumberFormat="1" applyFont="1" applyFill="1" applyBorder="1" applyAlignment="1" applyProtection="1">
      <alignment horizontal="right" vertical="center" wrapText="1"/>
      <protection locked="0"/>
    </xf>
    <xf numFmtId="164" fontId="5" fillId="13" borderId="86" xfId="0" applyNumberFormat="1" applyFont="1" applyFill="1" applyBorder="1" applyAlignment="1" applyProtection="1">
      <alignment horizontal="right" vertical="center" wrapText="1"/>
      <protection locked="0"/>
    </xf>
    <xf numFmtId="0" fontId="36" fillId="0" borderId="0" xfId="0" applyFont="1" applyAlignment="1" applyProtection="1">
      <alignment vertical="center"/>
    </xf>
    <xf numFmtId="0" fontId="1" fillId="0" borderId="0" xfId="0" applyFont="1" applyAlignment="1" applyProtection="1">
      <alignment horizontal="right" vertical="center"/>
    </xf>
    <xf numFmtId="0" fontId="7" fillId="0" borderId="0" xfId="0" applyFont="1" applyAlignment="1" applyProtection="1">
      <alignment vertical="center"/>
    </xf>
    <xf numFmtId="0" fontId="6" fillId="26" borderId="1" xfId="0" applyFont="1" applyFill="1" applyBorder="1" applyAlignment="1" applyProtection="1">
      <alignment horizontal="center" vertical="center"/>
    </xf>
    <xf numFmtId="0" fontId="41" fillId="11" borderId="1" xfId="0" applyFont="1" applyFill="1" applyBorder="1" applyAlignment="1" applyProtection="1">
      <alignment horizontal="center" vertical="center"/>
    </xf>
    <xf numFmtId="0" fontId="5" fillId="0" borderId="0" xfId="0" applyFont="1" applyAlignment="1" applyProtection="1">
      <alignment vertical="center"/>
    </xf>
    <xf numFmtId="0" fontId="5" fillId="2" borderId="0" xfId="0" applyFont="1" applyFill="1" applyAlignment="1" applyProtection="1">
      <alignment vertical="center"/>
    </xf>
    <xf numFmtId="0" fontId="1" fillId="0" borderId="0" xfId="0" applyFont="1" applyAlignment="1" applyProtection="1">
      <alignment horizontal="center" vertical="center"/>
    </xf>
    <xf numFmtId="0" fontId="1" fillId="27" borderId="7" xfId="0" applyFont="1" applyFill="1" applyBorder="1" applyAlignment="1" applyProtection="1">
      <alignment horizontal="left" vertical="center"/>
    </xf>
    <xf numFmtId="0" fontId="11" fillId="27" borderId="8" xfId="0" applyFont="1" applyFill="1" applyBorder="1" applyAlignment="1" applyProtection="1">
      <alignment horizontal="left" vertical="center"/>
    </xf>
    <xf numFmtId="0" fontId="1" fillId="27" borderId="2" xfId="0" applyFont="1" applyFill="1" applyBorder="1" applyAlignment="1" applyProtection="1">
      <alignment horizontal="left" vertical="center"/>
    </xf>
    <xf numFmtId="0" fontId="11" fillId="27" borderId="12" xfId="0" applyFont="1" applyFill="1" applyBorder="1" applyAlignment="1" applyProtection="1">
      <alignment horizontal="left" vertical="center"/>
    </xf>
    <xf numFmtId="0" fontId="1" fillId="27" borderId="12" xfId="0" applyFont="1" applyFill="1" applyBorder="1" applyAlignment="1" applyProtection="1">
      <alignment horizontal="left" vertical="center"/>
    </xf>
    <xf numFmtId="0" fontId="1" fillId="27" borderId="9" xfId="0" applyFont="1" applyFill="1" applyBorder="1" applyAlignment="1" applyProtection="1">
      <alignment horizontal="left" vertical="center"/>
    </xf>
    <xf numFmtId="22" fontId="1" fillId="27" borderId="11" xfId="0" applyNumberFormat="1" applyFont="1" applyFill="1" applyBorder="1" applyAlignment="1" applyProtection="1">
      <alignment horizontal="left" vertical="center"/>
    </xf>
    <xf numFmtId="0" fontId="37" fillId="0" borderId="0" xfId="0" applyFont="1" applyAlignment="1" applyProtection="1">
      <alignment vertical="center"/>
    </xf>
    <xf numFmtId="0" fontId="1" fillId="0" borderId="0" xfId="0" applyFont="1" applyAlignment="1" applyProtection="1">
      <alignment horizontal="left" vertical="center"/>
    </xf>
    <xf numFmtId="0" fontId="7" fillId="0" borderId="13" xfId="0" applyFont="1" applyBorder="1" applyAlignment="1" applyProtection="1">
      <alignment vertical="center"/>
    </xf>
    <xf numFmtId="0" fontId="7" fillId="0" borderId="13" xfId="0" applyFont="1" applyBorder="1" applyAlignment="1" applyProtection="1">
      <alignment horizontal="left" vertical="center"/>
    </xf>
    <xf numFmtId="3" fontId="7" fillId="0" borderId="13" xfId="0" applyNumberFormat="1" applyFont="1" applyBorder="1" applyAlignment="1" applyProtection="1">
      <alignment horizontal="left" vertical="center"/>
    </xf>
    <xf numFmtId="0" fontId="7" fillId="0" borderId="0" xfId="0" applyFont="1" applyAlignment="1" applyProtection="1">
      <alignment horizontal="left" vertical="center" wrapText="1"/>
    </xf>
    <xf numFmtId="0" fontId="7" fillId="0" borderId="0" xfId="0" applyFont="1" applyAlignment="1" applyProtection="1">
      <alignment horizontal="center" vertical="center"/>
    </xf>
    <xf numFmtId="0" fontId="6" fillId="12" borderId="1" xfId="0" applyFont="1" applyFill="1" applyBorder="1" applyAlignment="1" applyProtection="1">
      <alignment horizontal="center" vertical="center"/>
    </xf>
    <xf numFmtId="0" fontId="20" fillId="2" borderId="0" xfId="0" applyFont="1" applyFill="1" applyAlignment="1" applyProtection="1">
      <alignment vertical="center" textRotation="90"/>
    </xf>
    <xf numFmtId="0" fontId="10" fillId="7" borderId="3" xfId="0" applyFont="1" applyFill="1" applyBorder="1" applyAlignment="1" applyProtection="1">
      <alignment horizontal="left" vertical="center" indent="1"/>
    </xf>
    <xf numFmtId="0" fontId="10" fillId="7" borderId="4" xfId="0" applyFont="1" applyFill="1" applyBorder="1" applyAlignment="1" applyProtection="1">
      <alignment horizontal="center" vertical="center"/>
    </xf>
    <xf numFmtId="0" fontId="5" fillId="4" borderId="0" xfId="0" applyFont="1" applyFill="1" applyAlignment="1" applyProtection="1">
      <alignment vertical="center"/>
    </xf>
    <xf numFmtId="0" fontId="6" fillId="4" borderId="0" xfId="0" applyFont="1" applyFill="1" applyAlignment="1" applyProtection="1">
      <alignment horizontal="center" vertical="center"/>
    </xf>
    <xf numFmtId="0" fontId="6" fillId="25" borderId="0" xfId="0" applyFont="1" applyFill="1" applyAlignment="1" applyProtection="1">
      <alignment vertical="center"/>
    </xf>
    <xf numFmtId="0" fontId="6" fillId="25" borderId="1" xfId="0" applyFont="1" applyFill="1" applyBorder="1" applyAlignment="1" applyProtection="1">
      <alignment horizontal="center" vertical="center"/>
    </xf>
    <xf numFmtId="0" fontId="5" fillId="25" borderId="0" xfId="0" applyFont="1" applyFill="1" applyAlignment="1" applyProtection="1">
      <alignment vertical="center"/>
    </xf>
    <xf numFmtId="0" fontId="41" fillId="25" borderId="1" xfId="0" applyFont="1" applyFill="1" applyBorder="1" applyAlignment="1" applyProtection="1">
      <alignment horizontal="center" vertical="center"/>
    </xf>
    <xf numFmtId="0" fontId="6" fillId="4" borderId="0" xfId="0" applyFont="1" applyFill="1" applyAlignment="1" applyProtection="1">
      <alignment vertical="center"/>
    </xf>
    <xf numFmtId="0" fontId="19" fillId="7" borderId="5" xfId="0" applyFont="1" applyFill="1" applyBorder="1" applyAlignment="1" applyProtection="1">
      <alignment horizontal="center" vertical="top" wrapText="1"/>
    </xf>
    <xf numFmtId="0" fontId="19" fillId="7" borderId="35" xfId="0" applyFont="1" applyFill="1" applyBorder="1" applyAlignment="1" applyProtection="1">
      <alignment horizontal="center" vertical="top" wrapText="1"/>
    </xf>
    <xf numFmtId="0" fontId="19" fillId="7" borderId="4" xfId="0" applyFont="1" applyFill="1" applyBorder="1" applyAlignment="1" applyProtection="1">
      <alignment horizontal="center" vertical="top" wrapText="1"/>
    </xf>
    <xf numFmtId="0" fontId="5" fillId="4" borderId="0" xfId="0" applyFont="1" applyFill="1" applyAlignment="1" applyProtection="1">
      <alignment horizontal="left" vertical="center"/>
    </xf>
    <xf numFmtId="0" fontId="12" fillId="7" borderId="1" xfId="0" applyFont="1" applyFill="1" applyBorder="1" applyAlignment="1" applyProtection="1">
      <alignment horizontal="left" vertical="center" wrapText="1" indent="1"/>
    </xf>
    <xf numFmtId="0" fontId="94" fillId="25" borderId="0" xfId="0" applyFont="1" applyFill="1" applyAlignment="1" applyProtection="1">
      <alignment horizontal="left" vertical="center"/>
    </xf>
    <xf numFmtId="0" fontId="5" fillId="25" borderId="0" xfId="0" applyFont="1" applyFill="1" applyAlignment="1" applyProtection="1">
      <alignment horizontal="left" vertical="center"/>
    </xf>
    <xf numFmtId="0" fontId="12" fillId="4" borderId="3" xfId="0" applyFont="1" applyFill="1" applyBorder="1" applyAlignment="1" applyProtection="1">
      <alignment horizontal="left" vertical="center" wrapText="1" indent="1"/>
    </xf>
    <xf numFmtId="0" fontId="20" fillId="2" borderId="3" xfId="0" applyFont="1" applyFill="1" applyBorder="1" applyAlignment="1" applyProtection="1">
      <alignment vertical="center" textRotation="90"/>
    </xf>
    <xf numFmtId="0" fontId="5" fillId="4" borderId="0" xfId="0" applyFont="1" applyFill="1" applyAlignment="1" applyProtection="1">
      <alignment horizontal="left" vertical="center" indent="1"/>
    </xf>
    <xf numFmtId="0" fontId="1" fillId="7" borderId="3" xfId="0" applyFont="1" applyFill="1" applyBorder="1" applyAlignment="1" applyProtection="1">
      <alignment horizontal="left" vertical="center" indent="1"/>
    </xf>
    <xf numFmtId="0" fontId="5" fillId="7" borderId="5" xfId="0" applyFont="1" applyFill="1" applyBorder="1" applyAlignment="1" applyProtection="1">
      <alignment vertical="center"/>
    </xf>
    <xf numFmtId="14" fontId="95" fillId="7" borderId="5" xfId="0" applyNumberFormat="1" applyFont="1" applyFill="1" applyBorder="1" applyAlignment="1" applyProtection="1">
      <alignment vertical="center"/>
    </xf>
    <xf numFmtId="2" fontId="95" fillId="7" borderId="4" xfId="0" applyNumberFormat="1" applyFont="1" applyFill="1" applyBorder="1" applyAlignment="1" applyProtection="1">
      <alignment vertical="center"/>
    </xf>
    <xf numFmtId="0" fontId="19" fillId="7" borderId="3" xfId="0" applyFont="1" applyFill="1" applyBorder="1" applyAlignment="1" applyProtection="1">
      <alignment horizontal="left" vertical="center" wrapText="1" indent="1"/>
    </xf>
    <xf numFmtId="0" fontId="94" fillId="4" borderId="0" xfId="0" applyFont="1" applyFill="1" applyAlignment="1" applyProtection="1">
      <alignment vertical="center"/>
    </xf>
    <xf numFmtId="0" fontId="2" fillId="7" borderId="14" xfId="0" applyFont="1" applyFill="1" applyBorder="1" applyAlignment="1" applyProtection="1">
      <alignment horizontal="center" vertical="center" wrapText="1"/>
    </xf>
    <xf numFmtId="0" fontId="2" fillId="7" borderId="15" xfId="0" applyFont="1" applyFill="1" applyBorder="1" applyAlignment="1" applyProtection="1">
      <alignment horizontal="center" vertical="center" wrapText="1"/>
    </xf>
    <xf numFmtId="0" fontId="2" fillId="7" borderId="16" xfId="0" applyFont="1" applyFill="1" applyBorder="1" applyAlignment="1" applyProtection="1">
      <alignment horizontal="center" vertical="center" wrapText="1"/>
    </xf>
    <xf numFmtId="0" fontId="19" fillId="7" borderId="24" xfId="0" applyFont="1" applyFill="1" applyBorder="1" applyAlignment="1" applyProtection="1">
      <alignment horizontal="left" vertical="center" wrapText="1" indent="1"/>
    </xf>
    <xf numFmtId="0" fontId="19" fillId="7" borderId="1" xfId="0" applyFont="1" applyFill="1" applyBorder="1" applyAlignment="1" applyProtection="1">
      <alignment horizontal="left" vertical="center" wrapText="1" indent="1"/>
    </xf>
    <xf numFmtId="0" fontId="2" fillId="7" borderId="81" xfId="0" applyFont="1" applyFill="1" applyBorder="1" applyAlignment="1" applyProtection="1">
      <alignment horizontal="center" vertical="center" wrapText="1"/>
    </xf>
    <xf numFmtId="0" fontId="2" fillId="7" borderId="35" xfId="0" applyFont="1" applyFill="1" applyBorder="1" applyAlignment="1" applyProtection="1">
      <alignment horizontal="center" vertical="center" wrapText="1"/>
    </xf>
    <xf numFmtId="0" fontId="2" fillId="7" borderId="39" xfId="0" applyFont="1" applyFill="1" applyBorder="1" applyAlignment="1" applyProtection="1">
      <alignment horizontal="center" vertical="center" wrapText="1"/>
    </xf>
    <xf numFmtId="0" fontId="12" fillId="7" borderId="34" xfId="0" quotePrefix="1" applyFont="1" applyFill="1" applyBorder="1" applyAlignment="1" applyProtection="1">
      <alignment horizontal="center" vertical="center" wrapText="1"/>
    </xf>
    <xf numFmtId="0" fontId="2" fillId="4" borderId="2" xfId="0" applyFont="1" applyFill="1" applyBorder="1" applyAlignment="1" applyProtection="1">
      <alignment horizontal="left" vertical="center" wrapText="1" indent="1"/>
    </xf>
    <xf numFmtId="0" fontId="5" fillId="4" borderId="0" xfId="0" applyFont="1" applyFill="1" applyAlignment="1" applyProtection="1">
      <alignment horizontal="left" vertical="center" wrapText="1"/>
    </xf>
    <xf numFmtId="0" fontId="5" fillId="4" borderId="12" xfId="0" applyFont="1" applyFill="1" applyBorder="1" applyAlignment="1" applyProtection="1">
      <alignment horizontal="left" vertical="center" wrapText="1"/>
    </xf>
    <xf numFmtId="0" fontId="5" fillId="7" borderId="4" xfId="0" applyFont="1" applyFill="1" applyBorder="1" applyAlignment="1" applyProtection="1">
      <alignment vertical="center"/>
    </xf>
    <xf numFmtId="0" fontId="19" fillId="7" borderId="27" xfId="0" applyFont="1" applyFill="1" applyBorder="1" applyAlignment="1" applyProtection="1">
      <alignment horizontal="left" vertical="center" wrapText="1" indent="1"/>
    </xf>
    <xf numFmtId="0" fontId="94" fillId="4" borderId="0" xfId="0" applyFont="1" applyFill="1" applyAlignment="1" applyProtection="1">
      <alignment horizontal="left" vertical="center"/>
    </xf>
    <xf numFmtId="0" fontId="2" fillId="7" borderId="4" xfId="0" applyFont="1" applyFill="1" applyBorder="1" applyAlignment="1" applyProtection="1">
      <alignment horizontal="center" vertical="center" wrapText="1"/>
    </xf>
    <xf numFmtId="0" fontId="19" fillId="7" borderId="46" xfId="0" applyFont="1" applyFill="1" applyBorder="1" applyAlignment="1" applyProtection="1">
      <alignment horizontal="left" vertical="center" wrapText="1" indent="1"/>
    </xf>
    <xf numFmtId="0" fontId="21" fillId="2" borderId="0" xfId="0" applyFont="1" applyFill="1" applyAlignment="1" applyProtection="1">
      <alignment horizontal="center" vertical="center"/>
    </xf>
    <xf numFmtId="0" fontId="19" fillId="7" borderId="50" xfId="0" applyFont="1" applyFill="1" applyBorder="1" applyAlignment="1" applyProtection="1">
      <alignment horizontal="left" vertical="center" wrapText="1" indent="1"/>
    </xf>
    <xf numFmtId="0" fontId="19" fillId="7" borderId="26" xfId="0" applyFont="1" applyFill="1" applyBorder="1" applyAlignment="1" applyProtection="1">
      <alignment horizontal="left" vertical="center" wrapText="1" indent="1"/>
    </xf>
    <xf numFmtId="0" fontId="2" fillId="2" borderId="2" xfId="0" applyFont="1" applyFill="1" applyBorder="1" applyAlignment="1" applyProtection="1">
      <alignment horizontal="left" vertical="center" indent="1"/>
    </xf>
    <xf numFmtId="0" fontId="5" fillId="4" borderId="0" xfId="0" applyFont="1" applyFill="1" applyProtection="1"/>
    <xf numFmtId="0" fontId="5" fillId="4" borderId="12" xfId="0" applyFont="1" applyFill="1" applyBorder="1" applyProtection="1"/>
    <xf numFmtId="0" fontId="0" fillId="0" borderId="5" xfId="0" applyBorder="1" applyProtection="1"/>
    <xf numFmtId="0" fontId="5" fillId="7" borderId="5" xfId="0" applyFont="1" applyFill="1" applyBorder="1" applyProtection="1"/>
    <xf numFmtId="0" fontId="5" fillId="7" borderId="4" xfId="0" applyFont="1" applyFill="1" applyBorder="1" applyProtection="1"/>
    <xf numFmtId="0" fontId="12" fillId="7" borderId="2" xfId="0" applyFont="1" applyFill="1" applyBorder="1" applyAlignment="1" applyProtection="1">
      <alignment horizontal="left" vertical="center" indent="1"/>
    </xf>
    <xf numFmtId="0" fontId="5" fillId="7" borderId="0" xfId="0" applyFont="1" applyFill="1" applyProtection="1"/>
    <xf numFmtId="0" fontId="5" fillId="7" borderId="12" xfId="0" applyFont="1" applyFill="1" applyBorder="1" applyProtection="1"/>
    <xf numFmtId="0" fontId="19" fillId="7" borderId="65" xfId="0" applyFont="1" applyFill="1" applyBorder="1" applyAlignment="1" applyProtection="1">
      <alignment horizontal="left" vertical="center" wrapText="1" indent="1"/>
    </xf>
    <xf numFmtId="0" fontId="19" fillId="7" borderId="35" xfId="0" applyFont="1" applyFill="1" applyBorder="1" applyAlignment="1" applyProtection="1">
      <alignment horizontal="center" vertical="center" wrapText="1"/>
    </xf>
    <xf numFmtId="0" fontId="19" fillId="7" borderId="36" xfId="0" applyFont="1" applyFill="1" applyBorder="1" applyAlignment="1" applyProtection="1">
      <alignment horizontal="center" vertical="center" wrapText="1"/>
    </xf>
    <xf numFmtId="0" fontId="19" fillId="7" borderId="66" xfId="0" applyFont="1" applyFill="1" applyBorder="1" applyAlignment="1" applyProtection="1">
      <alignment horizontal="left" vertical="center" wrapText="1" indent="1"/>
    </xf>
    <xf numFmtId="0" fontId="19" fillId="5" borderId="77" xfId="0" applyFont="1" applyFill="1" applyBorder="1" applyAlignment="1" applyProtection="1">
      <alignment horizontal="center" vertical="center" wrapText="1"/>
    </xf>
    <xf numFmtId="0" fontId="19" fillId="7" borderId="67" xfId="0" applyFont="1" applyFill="1" applyBorder="1" applyAlignment="1" applyProtection="1">
      <alignment horizontal="left" vertical="center" wrapText="1" indent="1"/>
    </xf>
    <xf numFmtId="0" fontId="19" fillId="5" borderId="80" xfId="0" applyFont="1" applyFill="1" applyBorder="1" applyAlignment="1" applyProtection="1">
      <alignment horizontal="center" vertical="center" wrapText="1"/>
    </xf>
    <xf numFmtId="0" fontId="19" fillId="7" borderId="69" xfId="0" applyFont="1" applyFill="1" applyBorder="1" applyAlignment="1" applyProtection="1">
      <alignment horizontal="left" vertical="center" wrapText="1" indent="1"/>
    </xf>
    <xf numFmtId="0" fontId="19" fillId="5" borderId="62" xfId="0" applyFont="1" applyFill="1" applyBorder="1" applyAlignment="1" applyProtection="1">
      <alignment horizontal="center" vertical="center" wrapText="1"/>
    </xf>
    <xf numFmtId="0" fontId="19" fillId="5" borderId="84" xfId="0" applyFont="1" applyFill="1" applyBorder="1" applyAlignment="1" applyProtection="1">
      <alignment horizontal="center" vertical="center" wrapText="1"/>
    </xf>
    <xf numFmtId="0" fontId="19" fillId="5" borderId="40" xfId="0" applyFont="1" applyFill="1" applyBorder="1" applyAlignment="1" applyProtection="1">
      <alignment horizontal="center" vertical="center" wrapText="1"/>
    </xf>
    <xf numFmtId="0" fontId="19" fillId="5" borderId="48" xfId="0" applyFont="1" applyFill="1" applyBorder="1" applyAlignment="1" applyProtection="1">
      <alignment horizontal="center" vertical="center" wrapText="1"/>
    </xf>
    <xf numFmtId="0" fontId="2" fillId="4" borderId="0" xfId="0" applyFont="1" applyFill="1" applyAlignment="1" applyProtection="1">
      <alignment horizontal="left" vertical="center" wrapText="1"/>
    </xf>
    <xf numFmtId="9" fontId="2" fillId="4" borderId="0" xfId="0" applyNumberFormat="1" applyFont="1" applyFill="1" applyAlignment="1" applyProtection="1">
      <alignment horizontal="center" vertical="center" wrapText="1"/>
    </xf>
    <xf numFmtId="9" fontId="2" fillId="4" borderId="12" xfId="0" applyNumberFormat="1" applyFont="1" applyFill="1" applyBorder="1" applyAlignment="1" applyProtection="1">
      <alignment horizontal="center" vertical="center" wrapText="1"/>
    </xf>
    <xf numFmtId="0" fontId="10" fillId="7" borderId="1" xfId="0" applyFont="1" applyFill="1" applyBorder="1" applyAlignment="1" applyProtection="1">
      <alignment horizontal="center" vertical="center"/>
    </xf>
    <xf numFmtId="0" fontId="10" fillId="7" borderId="3" xfId="0" applyFont="1" applyFill="1" applyBorder="1" applyAlignment="1" applyProtection="1">
      <alignment vertical="center"/>
    </xf>
    <xf numFmtId="0" fontId="19" fillId="7" borderId="42" xfId="0" applyFont="1" applyFill="1" applyBorder="1" applyAlignment="1" applyProtection="1">
      <alignment horizontal="left" vertical="center" wrapText="1" indent="1"/>
    </xf>
    <xf numFmtId="0" fontId="12" fillId="7" borderId="14" xfId="0" applyFont="1" applyFill="1" applyBorder="1" applyAlignment="1" applyProtection="1">
      <alignment horizontal="left" vertical="center" wrapText="1" indent="1"/>
    </xf>
    <xf numFmtId="0" fontId="12" fillId="7" borderId="15" xfId="0" applyFont="1" applyFill="1" applyBorder="1" applyAlignment="1" applyProtection="1">
      <alignment horizontal="center" vertical="center" wrapText="1"/>
    </xf>
    <xf numFmtId="0" fontId="12" fillId="7" borderId="16" xfId="0" applyFont="1" applyFill="1" applyBorder="1" applyAlignment="1" applyProtection="1">
      <alignment horizontal="center" vertical="center" wrapText="1"/>
    </xf>
    <xf numFmtId="0" fontId="19" fillId="7" borderId="34" xfId="0" applyFont="1" applyFill="1" applyBorder="1" applyAlignment="1" applyProtection="1">
      <alignment horizontal="center" vertical="center" wrapText="1"/>
    </xf>
    <xf numFmtId="0" fontId="2" fillId="4" borderId="2" xfId="0" applyFont="1" applyFill="1" applyBorder="1" applyAlignment="1" applyProtection="1">
      <alignment horizontal="left" vertical="center" indent="1"/>
    </xf>
    <xf numFmtId="0" fontId="5" fillId="4" borderId="12" xfId="0" applyFont="1" applyFill="1" applyBorder="1" applyAlignment="1" applyProtection="1">
      <alignment vertical="center"/>
    </xf>
    <xf numFmtId="0" fontId="10" fillId="7" borderId="9" xfId="0" applyFont="1" applyFill="1" applyBorder="1" applyAlignment="1" applyProtection="1">
      <alignment horizontal="left" vertical="center" indent="1"/>
    </xf>
    <xf numFmtId="0" fontId="10" fillId="7" borderId="11" xfId="0" applyFont="1" applyFill="1" applyBorder="1" applyAlignment="1" applyProtection="1">
      <alignment horizontal="center" vertical="center"/>
    </xf>
    <xf numFmtId="0" fontId="10" fillId="7" borderId="4" xfId="0" applyFont="1" applyFill="1" applyBorder="1" applyAlignment="1" applyProtection="1">
      <alignment horizontal="left" vertical="center"/>
    </xf>
    <xf numFmtId="0" fontId="5" fillId="7" borderId="31" xfId="0" applyFont="1" applyFill="1" applyBorder="1" applyAlignment="1" applyProtection="1">
      <alignment horizontal="left" vertical="center" wrapText="1" indent="1"/>
    </xf>
    <xf numFmtId="0" fontId="5" fillId="7" borderId="17" xfId="0" applyFont="1" applyFill="1" applyBorder="1" applyAlignment="1" applyProtection="1">
      <alignment horizontal="left" vertical="center" wrapText="1" indent="1"/>
    </xf>
    <xf numFmtId="0" fontId="5" fillId="7" borderId="19" xfId="0" applyFont="1" applyFill="1" applyBorder="1" applyAlignment="1" applyProtection="1">
      <alignment horizontal="left" vertical="center" wrapText="1" indent="1"/>
    </xf>
    <xf numFmtId="0" fontId="19" fillId="7" borderId="1" xfId="0" applyFont="1" applyFill="1" applyBorder="1" applyAlignment="1" applyProtection="1">
      <alignment horizontal="center" vertical="center" wrapText="1"/>
    </xf>
    <xf numFmtId="164" fontId="19" fillId="7" borderId="65" xfId="0" applyNumberFormat="1" applyFont="1" applyFill="1" applyBorder="1" applyAlignment="1" applyProtection="1">
      <alignment horizontal="right" vertical="center" wrapText="1"/>
    </xf>
    <xf numFmtId="164" fontId="19" fillId="7" borderId="66" xfId="0" applyNumberFormat="1" applyFont="1" applyFill="1" applyBorder="1" applyAlignment="1" applyProtection="1">
      <alignment horizontal="right" vertical="center" wrapText="1"/>
    </xf>
    <xf numFmtId="164" fontId="19" fillId="7" borderId="67" xfId="0" applyNumberFormat="1" applyFont="1" applyFill="1" applyBorder="1" applyAlignment="1" applyProtection="1">
      <alignment horizontal="right" vertical="center" wrapText="1"/>
    </xf>
    <xf numFmtId="164" fontId="19" fillId="7" borderId="34" xfId="0" applyNumberFormat="1" applyFont="1" applyFill="1" applyBorder="1" applyAlignment="1" applyProtection="1">
      <alignment vertical="center" wrapText="1"/>
    </xf>
    <xf numFmtId="164" fontId="19" fillId="7" borderId="35" xfId="0" applyNumberFormat="1" applyFont="1" applyFill="1" applyBorder="1" applyAlignment="1" applyProtection="1">
      <alignment vertical="center" wrapText="1"/>
    </xf>
    <xf numFmtId="164" fontId="19" fillId="7" borderId="68" xfId="0" applyNumberFormat="1" applyFont="1" applyFill="1" applyBorder="1" applyAlignment="1" applyProtection="1">
      <alignment vertical="center" wrapText="1"/>
    </xf>
    <xf numFmtId="164" fontId="19" fillId="7" borderId="1" xfId="0" applyNumberFormat="1" applyFont="1" applyFill="1" applyBorder="1" applyAlignment="1" applyProtection="1">
      <alignment horizontal="right" vertical="center" wrapText="1"/>
    </xf>
    <xf numFmtId="0" fontId="12" fillId="7" borderId="69" xfId="0" applyFont="1" applyFill="1" applyBorder="1" applyAlignment="1" applyProtection="1">
      <alignment horizontal="left" vertical="center" wrapText="1" indent="1"/>
    </xf>
    <xf numFmtId="0" fontId="12" fillId="7" borderId="70" xfId="0" applyFont="1" applyFill="1" applyBorder="1" applyAlignment="1" applyProtection="1">
      <alignment horizontal="left" vertical="center" wrapText="1" indent="1"/>
    </xf>
    <xf numFmtId="0" fontId="5" fillId="7" borderId="3" xfId="0" applyFont="1" applyFill="1" applyBorder="1" applyAlignment="1" applyProtection="1">
      <alignment vertical="center"/>
    </xf>
    <xf numFmtId="0" fontId="5" fillId="7" borderId="5" xfId="0" applyFont="1" applyFill="1" applyBorder="1" applyAlignment="1" applyProtection="1">
      <alignment vertical="center" wrapText="1"/>
    </xf>
    <xf numFmtId="0" fontId="1" fillId="7" borderId="1" xfId="0" applyFont="1" applyFill="1" applyBorder="1" applyAlignment="1" applyProtection="1">
      <alignment horizontal="center" vertical="center" wrapText="1"/>
    </xf>
    <xf numFmtId="0" fontId="12" fillId="12" borderId="1" xfId="0" applyFont="1" applyFill="1" applyBorder="1" applyAlignment="1" applyProtection="1">
      <alignment horizontal="left" vertical="top" wrapText="1"/>
    </xf>
    <xf numFmtId="0" fontId="1" fillId="7" borderId="3" xfId="0" applyFont="1" applyFill="1" applyBorder="1" applyAlignment="1" applyProtection="1">
      <alignment horizontal="center" vertical="center" wrapText="1"/>
    </xf>
    <xf numFmtId="1" fontId="12" fillId="7" borderId="5" xfId="0" applyNumberFormat="1" applyFont="1" applyFill="1" applyBorder="1" applyAlignment="1" applyProtection="1">
      <alignment horizontal="center" vertical="center" wrapText="1"/>
    </xf>
    <xf numFmtId="0" fontId="1" fillId="7" borderId="5" xfId="0" applyFont="1" applyFill="1" applyBorder="1" applyAlignment="1" applyProtection="1">
      <alignment horizontal="center" vertical="center" wrapText="1"/>
    </xf>
    <xf numFmtId="0" fontId="0" fillId="0" borderId="0" xfId="0" applyAlignment="1" applyProtection="1">
      <alignment vertical="top"/>
    </xf>
    <xf numFmtId="0" fontId="5" fillId="2" borderId="0" xfId="0" applyFont="1" applyFill="1" applyAlignment="1" applyProtection="1">
      <alignment horizontal="left" vertical="center"/>
    </xf>
    <xf numFmtId="0" fontId="4" fillId="2" borderId="0" xfId="0" applyFont="1" applyFill="1" applyAlignment="1" applyProtection="1">
      <alignment vertical="center"/>
    </xf>
    <xf numFmtId="0" fontId="10" fillId="7" borderId="5" xfId="0" applyFont="1" applyFill="1" applyBorder="1" applyAlignment="1" applyProtection="1">
      <alignment horizontal="center" vertical="center"/>
    </xf>
    <xf numFmtId="0" fontId="5" fillId="2" borderId="0" xfId="0" applyFont="1" applyFill="1" applyAlignment="1" applyProtection="1">
      <alignment horizontal="center" vertical="center"/>
    </xf>
    <xf numFmtId="0" fontId="5" fillId="4" borderId="0" xfId="0" applyFont="1" applyFill="1" applyAlignment="1" applyProtection="1">
      <alignment horizontal="center" vertical="center"/>
    </xf>
    <xf numFmtId="164" fontId="19" fillId="7" borderId="21" xfId="0" applyNumberFormat="1" applyFont="1" applyFill="1" applyBorder="1" applyAlignment="1" applyProtection="1">
      <alignment horizontal="center" vertical="center" wrapText="1"/>
    </xf>
    <xf numFmtId="0" fontId="19" fillId="7" borderId="62" xfId="0" applyFont="1" applyFill="1" applyBorder="1" applyAlignment="1" applyProtection="1">
      <alignment horizontal="right" vertical="center" wrapText="1"/>
    </xf>
    <xf numFmtId="0" fontId="12" fillId="7" borderId="32" xfId="0" applyFont="1" applyFill="1" applyBorder="1" applyAlignment="1" applyProtection="1">
      <alignment vertical="center" wrapText="1"/>
    </xf>
    <xf numFmtId="164" fontId="12" fillId="7" borderId="33" xfId="0" applyNumberFormat="1" applyFont="1" applyFill="1" applyBorder="1" applyAlignment="1" applyProtection="1">
      <alignment vertical="center" wrapText="1"/>
    </xf>
    <xf numFmtId="0" fontId="12" fillId="7" borderId="66" xfId="0" applyFont="1" applyFill="1" applyBorder="1" applyAlignment="1" applyProtection="1">
      <alignment horizontal="left" vertical="center" wrapText="1" indent="1"/>
    </xf>
    <xf numFmtId="0" fontId="19" fillId="7" borderId="40" xfId="0" applyFont="1" applyFill="1" applyBorder="1" applyAlignment="1" applyProtection="1">
      <alignment horizontal="right" vertical="center" wrapText="1"/>
    </xf>
    <xf numFmtId="0" fontId="12" fillId="7" borderId="13" xfId="0" applyFont="1" applyFill="1" applyBorder="1" applyAlignment="1" applyProtection="1">
      <alignment vertical="center" wrapText="1"/>
    </xf>
    <xf numFmtId="164" fontId="12" fillId="7" borderId="18" xfId="0" applyNumberFormat="1" applyFont="1" applyFill="1" applyBorder="1" applyAlignment="1" applyProtection="1">
      <alignment vertical="center" wrapText="1"/>
    </xf>
    <xf numFmtId="0" fontId="12" fillId="7" borderId="67" xfId="0" applyFont="1" applyFill="1" applyBorder="1" applyAlignment="1" applyProtection="1">
      <alignment horizontal="left" vertical="center" wrapText="1" indent="1"/>
    </xf>
    <xf numFmtId="0" fontId="5" fillId="2" borderId="51" xfId="0" applyFont="1" applyFill="1" applyBorder="1" applyAlignment="1" applyProtection="1">
      <alignment horizontal="left" vertical="center" wrapText="1" indent="1"/>
    </xf>
    <xf numFmtId="164" fontId="5" fillId="2" borderId="52" xfId="0" applyNumberFormat="1" applyFont="1" applyFill="1" applyBorder="1" applyAlignment="1" applyProtection="1">
      <alignment vertical="center"/>
    </xf>
    <xf numFmtId="164" fontId="19" fillId="7" borderId="42" xfId="0" applyNumberFormat="1" applyFont="1" applyFill="1" applyBorder="1" applyAlignment="1" applyProtection="1">
      <alignment horizontal="center" vertical="center" wrapText="1"/>
    </xf>
    <xf numFmtId="164" fontId="12" fillId="7" borderId="32" xfId="0" applyNumberFormat="1" applyFont="1" applyFill="1" applyBorder="1" applyAlignment="1" applyProtection="1">
      <alignment vertical="center" wrapText="1"/>
    </xf>
    <xf numFmtId="164" fontId="12" fillId="7" borderId="13" xfId="0" applyNumberFormat="1" applyFont="1" applyFill="1" applyBorder="1" applyAlignment="1" applyProtection="1">
      <alignment vertical="center" wrapText="1"/>
    </xf>
    <xf numFmtId="164" fontId="12" fillId="7" borderId="42" xfId="0" applyNumberFormat="1" applyFont="1" applyFill="1" applyBorder="1" applyAlignment="1" applyProtection="1">
      <alignment vertical="center" wrapText="1"/>
    </xf>
    <xf numFmtId="0" fontId="12" fillId="7" borderId="35" xfId="0" applyFont="1" applyFill="1" applyBorder="1" applyAlignment="1" applyProtection="1">
      <alignment vertical="center" wrapText="1"/>
    </xf>
    <xf numFmtId="164" fontId="12" fillId="7" borderId="35" xfId="0" applyNumberFormat="1" applyFont="1" applyFill="1" applyBorder="1" applyAlignment="1" applyProtection="1">
      <alignment vertical="center" wrapText="1"/>
    </xf>
    <xf numFmtId="164" fontId="19" fillId="7" borderId="36" xfId="0" applyNumberFormat="1" applyFont="1" applyFill="1" applyBorder="1" applyAlignment="1" applyProtection="1">
      <alignment vertical="center" wrapText="1"/>
    </xf>
    <xf numFmtId="0" fontId="19" fillId="7" borderId="34" xfId="0" applyFont="1" applyFill="1" applyBorder="1" applyAlignment="1" applyProtection="1">
      <alignment vertical="center"/>
    </xf>
    <xf numFmtId="164" fontId="19" fillId="7" borderId="36" xfId="0" applyNumberFormat="1" applyFont="1" applyFill="1" applyBorder="1" applyAlignment="1" applyProtection="1">
      <alignment vertical="center"/>
    </xf>
    <xf numFmtId="164" fontId="5" fillId="4" borderId="0" xfId="0" applyNumberFormat="1" applyFont="1" applyFill="1" applyAlignment="1" applyProtection="1">
      <alignment vertical="center"/>
    </xf>
    <xf numFmtId="0" fontId="2" fillId="3" borderId="0" xfId="0" applyFont="1" applyFill="1" applyAlignment="1" applyProtection="1">
      <alignment vertical="center" wrapText="1"/>
    </xf>
    <xf numFmtId="0" fontId="7" fillId="2" borderId="0" xfId="0" applyFont="1" applyFill="1" applyAlignment="1" applyProtection="1">
      <alignment vertical="center"/>
    </xf>
    <xf numFmtId="0" fontId="19" fillId="7" borderId="29" xfId="0" applyFont="1" applyFill="1" applyBorder="1" applyAlignment="1" applyProtection="1">
      <alignment horizontal="right" vertical="center" wrapText="1"/>
    </xf>
    <xf numFmtId="0" fontId="2" fillId="7" borderId="44" xfId="0" applyFont="1" applyFill="1" applyBorder="1" applyAlignment="1" applyProtection="1">
      <alignment horizontal="center" vertical="center" wrapText="1"/>
    </xf>
    <xf numFmtId="1" fontId="2" fillId="7" borderId="44" xfId="0" applyNumberFormat="1" applyFont="1" applyFill="1" applyBorder="1" applyAlignment="1" applyProtection="1">
      <alignment horizontal="center" vertical="center" wrapText="1"/>
    </xf>
    <xf numFmtId="1" fontId="2" fillId="7" borderId="45" xfId="0" applyNumberFormat="1" applyFont="1" applyFill="1" applyBorder="1" applyAlignment="1" applyProtection="1">
      <alignment horizontal="center" vertical="center" wrapText="1"/>
    </xf>
    <xf numFmtId="0" fontId="2" fillId="7" borderId="7" xfId="0" applyFont="1" applyFill="1" applyBorder="1" applyAlignment="1" applyProtection="1">
      <alignment vertical="center" wrapText="1"/>
    </xf>
    <xf numFmtId="0" fontId="2" fillId="7" borderId="6" xfId="0" applyFont="1" applyFill="1" applyBorder="1" applyAlignment="1" applyProtection="1">
      <alignment vertical="center" wrapText="1"/>
    </xf>
    <xf numFmtId="1" fontId="2" fillId="7" borderId="6" xfId="0" applyNumberFormat="1" applyFont="1" applyFill="1" applyBorder="1" applyAlignment="1" applyProtection="1">
      <alignment vertical="center" wrapText="1"/>
    </xf>
    <xf numFmtId="1" fontId="2" fillId="7" borderId="8" xfId="0" applyNumberFormat="1" applyFont="1" applyFill="1" applyBorder="1" applyAlignment="1" applyProtection="1">
      <alignment vertical="center" wrapText="1"/>
    </xf>
    <xf numFmtId="0" fontId="5" fillId="7" borderId="17" xfId="0" applyFont="1" applyFill="1" applyBorder="1" applyAlignment="1" applyProtection="1">
      <alignment horizontal="left" vertical="center" wrapText="1"/>
    </xf>
    <xf numFmtId="164" fontId="5" fillId="7" borderId="13" xfId="0" applyNumberFormat="1" applyFont="1" applyFill="1" applyBorder="1" applyAlignment="1" applyProtection="1">
      <alignment horizontal="right" vertical="center" wrapText="1"/>
    </xf>
    <xf numFmtId="164" fontId="5" fillId="7" borderId="18" xfId="0" applyNumberFormat="1" applyFont="1" applyFill="1" applyBorder="1" applyAlignment="1" applyProtection="1">
      <alignment horizontal="left" vertical="center" wrapText="1"/>
    </xf>
    <xf numFmtId="164" fontId="5" fillId="7" borderId="18" xfId="0" applyNumberFormat="1" applyFont="1" applyFill="1" applyBorder="1" applyAlignment="1" applyProtection="1">
      <alignment horizontal="right" vertical="center" wrapText="1"/>
    </xf>
    <xf numFmtId="0" fontId="97" fillId="2" borderId="0" xfId="0" applyFont="1" applyFill="1" applyAlignment="1" applyProtection="1">
      <alignment vertical="center" wrapText="1"/>
    </xf>
    <xf numFmtId="0" fontId="16" fillId="7" borderId="19" xfId="0" applyFont="1" applyFill="1" applyBorder="1" applyAlignment="1" applyProtection="1">
      <alignment horizontal="left" vertical="center" wrapText="1"/>
    </xf>
    <xf numFmtId="164" fontId="5" fillId="7" borderId="20" xfId="0" applyNumberFormat="1" applyFont="1" applyFill="1" applyBorder="1" applyAlignment="1" applyProtection="1">
      <alignment horizontal="right" vertical="center" wrapText="1"/>
    </xf>
    <xf numFmtId="164" fontId="5" fillId="7" borderId="21" xfId="0" applyNumberFormat="1" applyFont="1" applyFill="1" applyBorder="1" applyAlignment="1" applyProtection="1">
      <alignment horizontal="right" vertical="center" wrapText="1"/>
    </xf>
    <xf numFmtId="0" fontId="5" fillId="2" borderId="68" xfId="0" applyFont="1" applyFill="1" applyBorder="1" applyAlignment="1" applyProtection="1">
      <alignment horizontal="left" vertical="center" wrapText="1"/>
    </xf>
    <xf numFmtId="0" fontId="2" fillId="7" borderId="3" xfId="0" applyFont="1" applyFill="1" applyBorder="1" applyAlignment="1" applyProtection="1">
      <alignment vertical="center" wrapText="1"/>
    </xf>
    <xf numFmtId="0" fontId="2" fillId="7" borderId="5" xfId="0" applyFont="1" applyFill="1" applyBorder="1" applyAlignment="1" applyProtection="1">
      <alignment vertical="center" wrapText="1"/>
    </xf>
    <xf numFmtId="1" fontId="2" fillId="7" borderId="5" xfId="0" applyNumberFormat="1" applyFont="1" applyFill="1" applyBorder="1" applyAlignment="1" applyProtection="1">
      <alignment vertical="center" wrapText="1"/>
    </xf>
    <xf numFmtId="1" fontId="2" fillId="7" borderId="4" xfId="0" applyNumberFormat="1" applyFont="1" applyFill="1" applyBorder="1" applyAlignment="1" applyProtection="1">
      <alignment vertical="center" wrapText="1"/>
    </xf>
    <xf numFmtId="0" fontId="2" fillId="14" borderId="34" xfId="0" applyFont="1" applyFill="1" applyBorder="1" applyAlignment="1" applyProtection="1">
      <alignment horizontal="left" vertical="center" wrapText="1"/>
    </xf>
    <xf numFmtId="164" fontId="5" fillId="14" borderId="35" xfId="0" applyNumberFormat="1" applyFont="1" applyFill="1" applyBorder="1" applyAlignment="1" applyProtection="1">
      <alignment horizontal="right" vertical="center" wrapText="1"/>
    </xf>
    <xf numFmtId="164" fontId="5" fillId="14" borderId="36" xfId="0" applyNumberFormat="1" applyFont="1" applyFill="1" applyBorder="1" applyAlignment="1" applyProtection="1">
      <alignment horizontal="right" vertical="center" wrapText="1"/>
    </xf>
    <xf numFmtId="3" fontId="25" fillId="7" borderId="31" xfId="0" applyNumberFormat="1" applyFont="1" applyFill="1" applyBorder="1" applyAlignment="1" applyProtection="1">
      <alignment horizontal="left" vertical="center" wrapText="1"/>
    </xf>
    <xf numFmtId="164" fontId="5" fillId="7" borderId="32" xfId="0" applyNumberFormat="1" applyFont="1" applyFill="1" applyBorder="1" applyAlignment="1" applyProtection="1">
      <alignment horizontal="right" vertical="center" wrapText="1"/>
    </xf>
    <xf numFmtId="164" fontId="5" fillId="7" borderId="33" xfId="0" applyNumberFormat="1" applyFont="1" applyFill="1" applyBorder="1" applyAlignment="1" applyProtection="1">
      <alignment horizontal="right" vertical="center" wrapText="1"/>
    </xf>
    <xf numFmtId="3" fontId="5" fillId="7" borderId="17" xfId="0" applyNumberFormat="1" applyFont="1" applyFill="1" applyBorder="1" applyAlignment="1" applyProtection="1">
      <alignment horizontal="left" vertical="center" wrapText="1" indent="4"/>
    </xf>
    <xf numFmtId="3" fontId="5" fillId="7" borderId="17" xfId="0" applyNumberFormat="1" applyFont="1" applyFill="1" applyBorder="1" applyAlignment="1" applyProtection="1">
      <alignment horizontal="left" vertical="center" wrapText="1"/>
    </xf>
    <xf numFmtId="3" fontId="25" fillId="7" borderId="17" xfId="0" applyNumberFormat="1" applyFont="1" applyFill="1" applyBorder="1" applyAlignment="1" applyProtection="1">
      <alignment horizontal="left" vertical="center" wrapText="1"/>
    </xf>
    <xf numFmtId="3" fontId="2" fillId="7" borderId="17" xfId="0" applyNumberFormat="1" applyFont="1" applyFill="1" applyBorder="1" applyAlignment="1" applyProtection="1">
      <alignment horizontal="left" vertical="center" wrapText="1"/>
    </xf>
    <xf numFmtId="3" fontId="24" fillId="7" borderId="17" xfId="0" applyNumberFormat="1" applyFont="1" applyFill="1" applyBorder="1" applyAlignment="1" applyProtection="1">
      <alignment horizontal="left" vertical="center" wrapText="1"/>
    </xf>
    <xf numFmtId="3" fontId="2" fillId="7" borderId="47" xfId="0" applyNumberFormat="1" applyFont="1" applyFill="1" applyBorder="1" applyAlignment="1" applyProtection="1">
      <alignment horizontal="left" vertical="center" wrapText="1"/>
    </xf>
    <xf numFmtId="164" fontId="5" fillId="7" borderId="23" xfId="0" applyNumberFormat="1" applyFont="1" applyFill="1" applyBorder="1" applyAlignment="1" applyProtection="1">
      <alignment horizontal="right" vertical="center" wrapText="1"/>
    </xf>
    <xf numFmtId="0" fontId="2" fillId="3" borderId="7" xfId="0" applyFont="1" applyFill="1" applyBorder="1" applyAlignment="1" applyProtection="1">
      <alignment vertical="center" wrapText="1"/>
    </xf>
    <xf numFmtId="0" fontId="2" fillId="3" borderId="2" xfId="0" applyFont="1" applyFill="1" applyBorder="1" applyAlignment="1" applyProtection="1">
      <alignment vertical="center" wrapText="1"/>
    </xf>
    <xf numFmtId="0" fontId="2" fillId="3" borderId="9" xfId="0" applyFont="1" applyFill="1" applyBorder="1" applyAlignment="1" applyProtection="1">
      <alignment vertical="center" wrapText="1"/>
    </xf>
    <xf numFmtId="0" fontId="5" fillId="7" borderId="19" xfId="0" applyFont="1" applyFill="1" applyBorder="1" applyAlignment="1" applyProtection="1">
      <alignment horizontal="left" vertical="center" wrapText="1"/>
    </xf>
    <xf numFmtId="0" fontId="16" fillId="7" borderId="3" xfId="0" applyFont="1" applyFill="1" applyBorder="1" applyAlignment="1" applyProtection="1">
      <alignment horizontal="left" vertical="center" wrapText="1"/>
    </xf>
    <xf numFmtId="164" fontId="5" fillId="7" borderId="35" xfId="0" applyNumberFormat="1" applyFont="1" applyFill="1" applyBorder="1" applyAlignment="1" applyProtection="1">
      <alignment horizontal="right" vertical="center" wrapText="1"/>
    </xf>
    <xf numFmtId="164" fontId="5" fillId="7" borderId="36" xfId="0" applyNumberFormat="1" applyFont="1" applyFill="1" applyBorder="1" applyAlignment="1" applyProtection="1">
      <alignment horizontal="right" vertical="center" wrapText="1"/>
    </xf>
    <xf numFmtId="0" fontId="12" fillId="12" borderId="26" xfId="0" applyFont="1" applyFill="1" applyBorder="1" applyAlignment="1" applyProtection="1">
      <alignment vertical="top" wrapText="1"/>
    </xf>
    <xf numFmtId="0" fontId="2" fillId="7" borderId="3" xfId="0" applyFont="1" applyFill="1" applyBorder="1" applyAlignment="1" applyProtection="1">
      <alignment horizontal="left" vertical="center" wrapText="1"/>
    </xf>
    <xf numFmtId="164" fontId="5" fillId="7" borderId="35" xfId="0" applyNumberFormat="1" applyFont="1" applyFill="1" applyBorder="1" applyAlignment="1" applyProtection="1">
      <alignment vertical="center" wrapText="1"/>
    </xf>
    <xf numFmtId="164" fontId="5" fillId="0" borderId="0" xfId="0" applyNumberFormat="1" applyFont="1" applyAlignment="1" applyProtection="1">
      <alignment horizontal="right" vertical="center"/>
    </xf>
    <xf numFmtId="1" fontId="5" fillId="0" borderId="0" xfId="0" applyNumberFormat="1" applyFont="1" applyAlignment="1" applyProtection="1">
      <alignment horizontal="right" vertical="center"/>
    </xf>
    <xf numFmtId="1" fontId="5" fillId="0" borderId="0" xfId="0" applyNumberFormat="1" applyFont="1" applyAlignment="1" applyProtection="1">
      <alignment vertical="center"/>
    </xf>
    <xf numFmtId="0" fontId="15" fillId="0" borderId="0" xfId="0" applyFont="1" applyAlignment="1" applyProtection="1">
      <alignment vertical="center"/>
    </xf>
    <xf numFmtId="164" fontId="9" fillId="0" borderId="0" xfId="0" applyNumberFormat="1" applyFont="1" applyAlignment="1" applyProtection="1">
      <alignment horizontal="right" vertical="center"/>
    </xf>
    <xf numFmtId="0" fontId="15" fillId="0" borderId="0" xfId="0" applyFont="1" applyAlignment="1" applyProtection="1">
      <alignment vertical="center" wrapText="1"/>
    </xf>
    <xf numFmtId="1" fontId="15" fillId="0" borderId="0" xfId="0" applyNumberFormat="1" applyFont="1" applyAlignment="1" applyProtection="1">
      <alignment horizontal="right" vertical="center"/>
    </xf>
    <xf numFmtId="1" fontId="15" fillId="0" borderId="0" xfId="0" applyNumberFormat="1" applyFont="1" applyAlignment="1" applyProtection="1">
      <alignment vertical="center"/>
    </xf>
    <xf numFmtId="164" fontId="9" fillId="2" borderId="0" xfId="0" applyNumberFormat="1" applyFont="1" applyFill="1" applyAlignment="1" applyProtection="1">
      <alignment horizontal="right" vertical="center"/>
    </xf>
    <xf numFmtId="1" fontId="9" fillId="0" borderId="0" xfId="0" applyNumberFormat="1" applyFont="1" applyAlignment="1" applyProtection="1">
      <alignment horizontal="right" vertical="center"/>
    </xf>
    <xf numFmtId="1" fontId="7" fillId="0" borderId="0" xfId="0" applyNumberFormat="1" applyFont="1" applyAlignment="1" applyProtection="1">
      <alignment vertical="center"/>
    </xf>
    <xf numFmtId="1" fontId="9" fillId="2" borderId="0" xfId="0" applyNumberFormat="1" applyFont="1" applyFill="1" applyAlignment="1" applyProtection="1">
      <alignment horizontal="right" vertical="center"/>
    </xf>
    <xf numFmtId="1" fontId="7" fillId="2" borderId="0" xfId="0" applyNumberFormat="1" applyFont="1" applyFill="1" applyAlignment="1" applyProtection="1">
      <alignment vertical="center"/>
    </xf>
    <xf numFmtId="164" fontId="5" fillId="7" borderId="15" xfId="0" applyNumberFormat="1" applyFont="1" applyFill="1" applyBorder="1" applyAlignment="1" applyProtection="1">
      <alignment horizontal="right" vertical="center" wrapText="1"/>
    </xf>
    <xf numFmtId="164" fontId="7" fillId="2" borderId="0" xfId="0" applyNumberFormat="1" applyFont="1" applyFill="1" applyAlignment="1" applyProtection="1">
      <alignment vertical="center"/>
    </xf>
    <xf numFmtId="0" fontId="19" fillId="7" borderId="29" xfId="0" applyFont="1" applyFill="1" applyBorder="1" applyAlignment="1" applyProtection="1">
      <alignment horizontal="center" vertical="center" wrapText="1"/>
    </xf>
    <xf numFmtId="0" fontId="5" fillId="7" borderId="14" xfId="0" applyFont="1" applyFill="1" applyBorder="1" applyAlignment="1" applyProtection="1">
      <alignment horizontal="left" vertical="center" wrapText="1"/>
    </xf>
    <xf numFmtId="164" fontId="5" fillId="7" borderId="16" xfId="0" applyNumberFormat="1" applyFont="1" applyFill="1" applyBorder="1" applyAlignment="1" applyProtection="1">
      <alignment horizontal="right" vertical="center" wrapText="1"/>
    </xf>
    <xf numFmtId="0" fontId="16" fillId="7" borderId="9" xfId="0" applyFont="1" applyFill="1" applyBorder="1" applyAlignment="1" applyProtection="1">
      <alignment horizontal="left" vertical="center" wrapText="1"/>
    </xf>
    <xf numFmtId="164" fontId="5" fillId="7" borderId="37" xfId="0" applyNumberFormat="1" applyFont="1" applyFill="1" applyBorder="1" applyAlignment="1" applyProtection="1">
      <alignment horizontal="right" vertical="center" wrapText="1"/>
    </xf>
    <xf numFmtId="164" fontId="5" fillId="7" borderId="56" xfId="0" applyNumberFormat="1" applyFont="1" applyFill="1" applyBorder="1" applyAlignment="1" applyProtection="1">
      <alignment horizontal="right" vertical="center" wrapText="1"/>
    </xf>
    <xf numFmtId="0" fontId="5" fillId="2" borderId="2" xfId="0" applyFont="1" applyFill="1" applyBorder="1" applyAlignment="1" applyProtection="1">
      <alignment horizontal="left" vertical="center" wrapText="1"/>
    </xf>
    <xf numFmtId="3" fontId="25" fillId="7" borderId="14" xfId="0" applyNumberFormat="1" applyFont="1" applyFill="1" applyBorder="1" applyAlignment="1" applyProtection="1">
      <alignment horizontal="left" vertical="center" wrapText="1"/>
    </xf>
    <xf numFmtId="0" fontId="5" fillId="7" borderId="76" xfId="0" applyFont="1" applyFill="1" applyBorder="1" applyAlignment="1" applyProtection="1">
      <alignment horizontal="left" vertical="center" wrapText="1"/>
    </xf>
    <xf numFmtId="164" fontId="5" fillId="7" borderId="36" xfId="0" applyNumberFormat="1" applyFont="1" applyFill="1" applyBorder="1" applyAlignment="1" applyProtection="1">
      <alignment vertical="center" wrapText="1"/>
    </xf>
    <xf numFmtId="0" fontId="15" fillId="0" borderId="0" xfId="0" applyFont="1" applyAlignment="1" applyProtection="1">
      <alignment horizontal="justify" vertical="center" wrapText="1"/>
    </xf>
    <xf numFmtId="0" fontId="15" fillId="0" borderId="0" xfId="0" applyFont="1" applyAlignment="1" applyProtection="1">
      <alignment horizontal="center" vertical="center"/>
    </xf>
    <xf numFmtId="0" fontId="15" fillId="0" borderId="0" xfId="0" applyFont="1" applyAlignment="1" applyProtection="1">
      <alignment horizontal="center" vertical="center" wrapText="1"/>
    </xf>
    <xf numFmtId="0" fontId="7" fillId="2" borderId="0" xfId="0" applyFont="1" applyFill="1" applyProtection="1"/>
    <xf numFmtId="0" fontId="6" fillId="12" borderId="24" xfId="0" applyFont="1" applyFill="1" applyBorder="1" applyAlignment="1" applyProtection="1">
      <alignment horizontal="center" vertical="center"/>
    </xf>
    <xf numFmtId="0" fontId="41" fillId="11" borderId="6" xfId="0" applyFont="1" applyFill="1" applyBorder="1" applyAlignment="1" applyProtection="1">
      <alignment horizontal="center" vertical="center"/>
    </xf>
    <xf numFmtId="0" fontId="8" fillId="7" borderId="14" xfId="0" applyFont="1" applyFill="1" applyBorder="1" applyAlignment="1" applyProtection="1">
      <alignment horizontal="left" vertical="center" wrapText="1"/>
    </xf>
    <xf numFmtId="0" fontId="2" fillId="7" borderId="15" xfId="0" applyFont="1" applyFill="1" applyBorder="1" applyAlignment="1" applyProtection="1">
      <alignment horizontal="left" vertical="center" wrapText="1"/>
    </xf>
    <xf numFmtId="0" fontId="8" fillId="7" borderId="17" xfId="0" applyFont="1" applyFill="1" applyBorder="1" applyAlignment="1" applyProtection="1">
      <alignment horizontal="left" vertical="center" wrapText="1"/>
    </xf>
    <xf numFmtId="0" fontId="2" fillId="7" borderId="13" xfId="0" applyFont="1" applyFill="1" applyBorder="1" applyAlignment="1" applyProtection="1">
      <alignment horizontal="left" vertical="center" wrapText="1"/>
    </xf>
    <xf numFmtId="0" fontId="7" fillId="7" borderId="17" xfId="0" applyFont="1" applyFill="1" applyBorder="1" applyAlignment="1" applyProtection="1">
      <alignment horizontal="left" vertical="center" wrapText="1"/>
    </xf>
    <xf numFmtId="0" fontId="7" fillId="7" borderId="13" xfId="0" applyFont="1" applyFill="1" applyBorder="1" applyAlignment="1" applyProtection="1">
      <alignment horizontal="left" vertical="center" wrapText="1"/>
    </xf>
    <xf numFmtId="164" fontId="2" fillId="7" borderId="13" xfId="0" applyNumberFormat="1" applyFont="1" applyFill="1" applyBorder="1" applyAlignment="1" applyProtection="1">
      <alignment horizontal="right" vertical="center" wrapText="1"/>
    </xf>
    <xf numFmtId="164" fontId="2" fillId="7" borderId="18" xfId="0" applyNumberFormat="1" applyFont="1" applyFill="1" applyBorder="1" applyAlignment="1" applyProtection="1">
      <alignment horizontal="right" vertical="center" wrapText="1"/>
    </xf>
    <xf numFmtId="0" fontId="8" fillId="7" borderId="47" xfId="0" applyFont="1" applyFill="1" applyBorder="1" applyAlignment="1" applyProtection="1">
      <alignment horizontal="left" vertical="center" wrapText="1"/>
    </xf>
    <xf numFmtId="0" fontId="8" fillId="7" borderId="34" xfId="0" applyFont="1" applyFill="1" applyBorder="1" applyAlignment="1" applyProtection="1">
      <alignment horizontal="left" vertical="center" wrapText="1"/>
    </xf>
    <xf numFmtId="0" fontId="8" fillId="7" borderId="35" xfId="0" applyFont="1" applyFill="1" applyBorder="1" applyAlignment="1" applyProtection="1">
      <alignment horizontal="left" vertical="center" wrapText="1"/>
    </xf>
    <xf numFmtId="164" fontId="2" fillId="7" borderId="35" xfId="0" applyNumberFormat="1" applyFont="1" applyFill="1" applyBorder="1" applyAlignment="1" applyProtection="1">
      <alignment horizontal="right" vertical="center" wrapText="1"/>
    </xf>
    <xf numFmtId="164" fontId="2" fillId="7" borderId="36" xfId="0" applyNumberFormat="1" applyFont="1" applyFill="1" applyBorder="1" applyAlignment="1" applyProtection="1">
      <alignment horizontal="right" vertical="center" wrapText="1"/>
    </xf>
    <xf numFmtId="0" fontId="8" fillId="7" borderId="31" xfId="0" applyFont="1" applyFill="1" applyBorder="1" applyAlignment="1" applyProtection="1">
      <alignment horizontal="left" vertical="center" wrapText="1"/>
    </xf>
    <xf numFmtId="0" fontId="8" fillId="7" borderId="85" xfId="0" applyFont="1" applyFill="1" applyBorder="1" applyAlignment="1" applyProtection="1">
      <alignment horizontal="left" vertical="center" wrapText="1"/>
    </xf>
    <xf numFmtId="0" fontId="2" fillId="7" borderId="20" xfId="0" applyFont="1" applyFill="1" applyBorder="1" applyAlignment="1" applyProtection="1">
      <alignment horizontal="left" vertical="center" wrapText="1"/>
    </xf>
    <xf numFmtId="0" fontId="12" fillId="12" borderId="0" xfId="0" applyFont="1" applyFill="1" applyAlignment="1" applyProtection="1">
      <alignment vertical="top" wrapText="1"/>
    </xf>
    <xf numFmtId="0" fontId="5" fillId="2" borderId="0" xfId="0" applyFont="1" applyFill="1" applyProtection="1"/>
    <xf numFmtId="164" fontId="2" fillId="13" borderId="32" xfId="0" applyNumberFormat="1" applyFont="1" applyFill="1" applyBorder="1" applyAlignment="1" applyProtection="1">
      <alignment horizontal="right" vertical="center" wrapText="1"/>
      <protection locked="0"/>
    </xf>
    <xf numFmtId="164" fontId="2" fillId="13" borderId="33" xfId="0" applyNumberFormat="1" applyFont="1" applyFill="1" applyBorder="1" applyAlignment="1" applyProtection="1">
      <alignment horizontal="right" vertical="center" wrapText="1"/>
      <protection locked="0"/>
    </xf>
    <xf numFmtId="0" fontId="12" fillId="13" borderId="63" xfId="0" applyFont="1" applyFill="1" applyBorder="1" applyAlignment="1" applyProtection="1">
      <alignment vertical="center" wrapText="1"/>
      <protection locked="0"/>
    </xf>
    <xf numFmtId="0" fontId="19" fillId="13" borderId="15" xfId="0" applyFont="1" applyFill="1" applyBorder="1" applyAlignment="1" applyProtection="1">
      <alignment horizontal="center" vertical="center" wrapText="1"/>
      <protection locked="0"/>
    </xf>
    <xf numFmtId="3" fontId="25" fillId="13" borderId="17" xfId="0" applyNumberFormat="1" applyFont="1" applyFill="1" applyBorder="1" applyAlignment="1" applyProtection="1">
      <alignment horizontal="left" vertical="center" wrapText="1"/>
    </xf>
    <xf numFmtId="3" fontId="25" fillId="13" borderId="75" xfId="0" applyNumberFormat="1" applyFont="1" applyFill="1" applyBorder="1" applyAlignment="1" applyProtection="1">
      <alignment horizontal="left" vertical="center" wrapText="1"/>
    </xf>
    <xf numFmtId="0" fontId="118" fillId="11" borderId="0" xfId="0" applyFont="1" applyFill="1" applyAlignment="1" applyProtection="1">
      <alignment horizontal="center" vertical="center"/>
      <protection locked="0"/>
    </xf>
    <xf numFmtId="0" fontId="119" fillId="0" borderId="0" xfId="0" applyFont="1" applyAlignment="1" applyProtection="1">
      <alignment horizontal="center" vertical="center"/>
    </xf>
    <xf numFmtId="0" fontId="105" fillId="18" borderId="34" xfId="0" applyFont="1" applyFill="1" applyBorder="1" applyAlignment="1" applyProtection="1">
      <alignment horizontal="center" vertical="center" wrapText="1"/>
      <protection locked="0"/>
    </xf>
    <xf numFmtId="0" fontId="12" fillId="12" borderId="7" xfId="0" applyFont="1" applyFill="1" applyBorder="1" applyAlignment="1">
      <alignment horizontal="left" vertical="top" wrapText="1"/>
    </xf>
    <xf numFmtId="0" fontId="12" fillId="12" borderId="6" xfId="0" applyFont="1" applyFill="1" applyBorder="1" applyAlignment="1">
      <alignment horizontal="left" vertical="top" wrapText="1"/>
    </xf>
    <xf numFmtId="0" fontId="12" fillId="12" borderId="8" xfId="0" applyFont="1" applyFill="1" applyBorder="1" applyAlignment="1">
      <alignment horizontal="left" vertical="top" wrapText="1"/>
    </xf>
    <xf numFmtId="0" fontId="12" fillId="12" borderId="2" xfId="0" applyFont="1" applyFill="1" applyBorder="1" applyAlignment="1">
      <alignment horizontal="left" vertical="top" wrapText="1"/>
    </xf>
    <xf numFmtId="0" fontId="12" fillId="12" borderId="0" xfId="0" applyFont="1" applyFill="1" applyAlignment="1">
      <alignment horizontal="left" vertical="top" wrapText="1"/>
    </xf>
    <xf numFmtId="0" fontId="12" fillId="12" borderId="12" xfId="0" applyFont="1" applyFill="1" applyBorder="1" applyAlignment="1">
      <alignment horizontal="left" vertical="top" wrapText="1"/>
    </xf>
    <xf numFmtId="0" fontId="12" fillId="12" borderId="9" xfId="0" applyFont="1" applyFill="1" applyBorder="1" applyAlignment="1">
      <alignment horizontal="left" vertical="top" wrapText="1"/>
    </xf>
    <xf numFmtId="0" fontId="12" fillId="12" borderId="10" xfId="0" applyFont="1" applyFill="1" applyBorder="1" applyAlignment="1">
      <alignment horizontal="left" vertical="top" wrapText="1"/>
    </xf>
    <xf numFmtId="0" fontId="12" fillId="12" borderId="11" xfId="0" applyFont="1" applyFill="1" applyBorder="1" applyAlignment="1">
      <alignment horizontal="left" vertical="top" wrapText="1"/>
    </xf>
    <xf numFmtId="0" fontId="19" fillId="12" borderId="2" xfId="0" applyFont="1" applyFill="1" applyBorder="1" applyAlignment="1">
      <alignment horizontal="left" vertical="top" wrapText="1"/>
    </xf>
    <xf numFmtId="0" fontId="19" fillId="12" borderId="0" xfId="0" applyFont="1" applyFill="1" applyAlignment="1">
      <alignment horizontal="left" vertical="top" wrapText="1"/>
    </xf>
    <xf numFmtId="0" fontId="19" fillId="12" borderId="12" xfId="0" applyFont="1" applyFill="1" applyBorder="1" applyAlignment="1">
      <alignment horizontal="left" vertical="top" wrapText="1"/>
    </xf>
    <xf numFmtId="0" fontId="19" fillId="12" borderId="9" xfId="0" applyFont="1" applyFill="1" applyBorder="1" applyAlignment="1">
      <alignment horizontal="left" vertical="top" wrapText="1"/>
    </xf>
    <xf numFmtId="0" fontId="19" fillId="12" borderId="10" xfId="0" applyFont="1" applyFill="1" applyBorder="1" applyAlignment="1">
      <alignment horizontal="left" vertical="top" wrapText="1"/>
    </xf>
    <xf numFmtId="0" fontId="19" fillId="12" borderId="11" xfId="0" applyFont="1" applyFill="1" applyBorder="1" applyAlignment="1">
      <alignment horizontal="left" vertical="top" wrapText="1"/>
    </xf>
    <xf numFmtId="0" fontId="19" fillId="12" borderId="7" xfId="0" applyFont="1" applyFill="1" applyBorder="1" applyAlignment="1">
      <alignment horizontal="left" vertical="top" wrapText="1"/>
    </xf>
    <xf numFmtId="0" fontId="19" fillId="12" borderId="6" xfId="0" applyFont="1" applyFill="1" applyBorder="1" applyAlignment="1">
      <alignment horizontal="left" vertical="top" wrapText="1"/>
    </xf>
    <xf numFmtId="0" fontId="19" fillId="12" borderId="8" xfId="0" applyFont="1" applyFill="1" applyBorder="1" applyAlignment="1">
      <alignment horizontal="left" vertical="top" wrapText="1"/>
    </xf>
    <xf numFmtId="0" fontId="12" fillId="12" borderId="6" xfId="0" applyFont="1" applyFill="1" applyBorder="1" applyAlignment="1">
      <alignment horizontal="left" vertical="top"/>
    </xf>
    <xf numFmtId="0" fontId="12" fillId="12" borderId="8" xfId="0" applyFont="1" applyFill="1" applyBorder="1" applyAlignment="1">
      <alignment horizontal="left" vertical="top"/>
    </xf>
    <xf numFmtId="0" fontId="12" fillId="12" borderId="10" xfId="0" applyFont="1" applyFill="1" applyBorder="1" applyAlignment="1">
      <alignment horizontal="left" vertical="top"/>
    </xf>
    <xf numFmtId="0" fontId="12" fillId="12" borderId="11" xfId="0" applyFont="1" applyFill="1" applyBorder="1" applyAlignment="1">
      <alignment horizontal="left" vertical="top"/>
    </xf>
    <xf numFmtId="0" fontId="98" fillId="12" borderId="3" xfId="0" applyFont="1" applyFill="1" applyBorder="1" applyAlignment="1">
      <alignment horizontal="center" vertical="top"/>
    </xf>
    <xf numFmtId="0" fontId="98" fillId="12" borderId="5" xfId="0" applyFont="1" applyFill="1" applyBorder="1" applyAlignment="1">
      <alignment horizontal="center" vertical="top"/>
    </xf>
    <xf numFmtId="0" fontId="98" fillId="12" borderId="4" xfId="0" applyFont="1" applyFill="1" applyBorder="1" applyAlignment="1">
      <alignment horizontal="center" vertical="top"/>
    </xf>
    <xf numFmtId="0" fontId="12" fillId="12" borderId="3" xfId="0" applyFont="1" applyFill="1" applyBorder="1" applyAlignment="1">
      <alignment horizontal="left" vertical="top" wrapText="1"/>
    </xf>
    <xf numFmtId="0" fontId="12" fillId="12" borderId="5" xfId="0" applyFont="1" applyFill="1" applyBorder="1" applyAlignment="1">
      <alignment horizontal="left" vertical="top"/>
    </xf>
    <xf numFmtId="0" fontId="12" fillId="12" borderId="4" xfId="0" applyFont="1" applyFill="1" applyBorder="1" applyAlignment="1">
      <alignment horizontal="left" vertical="top"/>
    </xf>
    <xf numFmtId="0" fontId="42" fillId="11" borderId="6" xfId="0" applyFont="1" applyFill="1" applyBorder="1" applyAlignment="1" applyProtection="1">
      <alignment horizontal="left" vertical="top" wrapText="1"/>
    </xf>
    <xf numFmtId="0" fontId="42" fillId="11" borderId="0" xfId="0" applyFont="1" applyFill="1" applyAlignment="1" applyProtection="1">
      <alignment horizontal="left" vertical="top" wrapText="1"/>
    </xf>
    <xf numFmtId="0" fontId="1" fillId="0" borderId="24" xfId="0" applyFont="1" applyFill="1" applyBorder="1" applyAlignment="1" applyProtection="1">
      <alignment vertical="top"/>
      <protection locked="0"/>
    </xf>
    <xf numFmtId="0" fontId="32" fillId="0" borderId="25" xfId="0" applyFont="1" applyFill="1" applyBorder="1" applyAlignment="1" applyProtection="1">
      <alignment vertical="top"/>
      <protection locked="0"/>
    </xf>
    <xf numFmtId="0" fontId="32" fillId="0" borderId="26" xfId="0" applyFont="1" applyFill="1" applyBorder="1" applyAlignment="1" applyProtection="1">
      <alignment vertical="top"/>
      <protection locked="0"/>
    </xf>
    <xf numFmtId="0" fontId="12" fillId="26" borderId="24" xfId="0" applyFont="1" applyFill="1" applyBorder="1" applyAlignment="1" applyProtection="1">
      <alignment vertical="top" wrapText="1"/>
    </xf>
    <xf numFmtId="0" fontId="30" fillId="26" borderId="25" xfId="0" applyFont="1" applyFill="1" applyBorder="1" applyAlignment="1" applyProtection="1">
      <alignment vertical="top"/>
    </xf>
    <xf numFmtId="0" fontId="0" fillId="26" borderId="25" xfId="0" applyFill="1" applyBorder="1" applyAlignment="1" applyProtection="1">
      <alignment vertical="top"/>
    </xf>
    <xf numFmtId="0" fontId="0" fillId="26" borderId="26" xfId="0" applyFill="1" applyBorder="1" applyAlignment="1" applyProtection="1">
      <alignment vertical="top"/>
    </xf>
    <xf numFmtId="0" fontId="14" fillId="0" borderId="0" xfId="0" applyFont="1" applyAlignment="1" applyProtection="1">
      <alignment horizontal="center" vertical="center" wrapText="1"/>
    </xf>
    <xf numFmtId="0" fontId="14" fillId="0" borderId="0" xfId="0" applyFont="1" applyAlignment="1" applyProtection="1">
      <alignment horizontal="center" vertical="center"/>
    </xf>
    <xf numFmtId="0" fontId="103" fillId="0" borderId="0" xfId="0" applyFont="1" applyAlignment="1" applyProtection="1">
      <alignment horizontal="center" vertical="center"/>
    </xf>
    <xf numFmtId="0" fontId="103" fillId="0" borderId="0" xfId="0" applyFont="1" applyAlignment="1" applyProtection="1">
      <alignment horizontal="center" vertical="center" wrapText="1"/>
    </xf>
    <xf numFmtId="0" fontId="13" fillId="0" borderId="0" xfId="0" applyFont="1" applyAlignment="1" applyProtection="1">
      <alignment horizontal="center" vertical="center"/>
    </xf>
    <xf numFmtId="0" fontId="7" fillId="0" borderId="0" xfId="0" applyFont="1" applyAlignment="1" applyProtection="1">
      <alignment horizontal="justify" vertical="center" wrapText="1"/>
    </xf>
    <xf numFmtId="0" fontId="38" fillId="0" borderId="10" xfId="0" applyFont="1" applyBorder="1" applyAlignment="1" applyProtection="1">
      <alignment horizontal="left" vertical="center"/>
    </xf>
    <xf numFmtId="0" fontId="6" fillId="24" borderId="3" xfId="0" applyFont="1" applyFill="1" applyBorder="1" applyAlignment="1">
      <alignment horizontal="center" vertical="center" wrapText="1"/>
    </xf>
    <xf numFmtId="0" fontId="6" fillId="24" borderId="5" xfId="0" applyFont="1" applyFill="1" applyBorder="1" applyAlignment="1">
      <alignment horizontal="center" vertical="center" wrapText="1"/>
    </xf>
    <xf numFmtId="0" fontId="6" fillId="24" borderId="4" xfId="0" applyFont="1" applyFill="1" applyBorder="1" applyAlignment="1">
      <alignment horizontal="center" vertical="center" wrapText="1"/>
    </xf>
    <xf numFmtId="0" fontId="15" fillId="7" borderId="3" xfId="0" applyFont="1" applyFill="1" applyBorder="1" applyAlignment="1">
      <alignment horizontal="center" vertical="center" wrapText="1"/>
    </xf>
    <xf numFmtId="0" fontId="15" fillId="7" borderId="5" xfId="0" applyFont="1" applyFill="1" applyBorder="1" applyAlignment="1">
      <alignment horizontal="center" vertical="center" wrapText="1"/>
    </xf>
    <xf numFmtId="0" fontId="15" fillId="7" borderId="4" xfId="0" applyFont="1" applyFill="1" applyBorder="1" applyAlignment="1">
      <alignment horizontal="center" vertical="center" wrapText="1"/>
    </xf>
    <xf numFmtId="0" fontId="12" fillId="12" borderId="24" xfId="0" applyFont="1" applyFill="1" applyBorder="1" applyAlignment="1" applyProtection="1">
      <alignment vertical="top" wrapText="1"/>
    </xf>
    <xf numFmtId="0" fontId="12" fillId="12" borderId="25" xfId="0" applyFont="1" applyFill="1" applyBorder="1" applyAlignment="1" applyProtection="1">
      <alignment vertical="top" wrapText="1"/>
    </xf>
    <xf numFmtId="0" fontId="30" fillId="12" borderId="25" xfId="0" applyFont="1" applyFill="1" applyBorder="1" applyAlignment="1" applyProtection="1">
      <alignment vertical="top"/>
    </xf>
    <xf numFmtId="0" fontId="0" fillId="0" borderId="25" xfId="0" applyBorder="1" applyAlignment="1" applyProtection="1">
      <alignment vertical="top"/>
    </xf>
    <xf numFmtId="0" fontId="0" fillId="0" borderId="26" xfId="0" applyBorder="1" applyAlignment="1" applyProtection="1">
      <alignment vertical="top"/>
    </xf>
    <xf numFmtId="0" fontId="42" fillId="11" borderId="24" xfId="0" applyFont="1" applyFill="1" applyBorder="1" applyAlignment="1" applyProtection="1">
      <alignment vertical="top" wrapText="1"/>
    </xf>
    <xf numFmtId="0" fontId="42" fillId="11" borderId="25" xfId="0" applyFont="1" applyFill="1" applyBorder="1" applyAlignment="1" applyProtection="1">
      <alignment vertical="top" wrapText="1"/>
    </xf>
    <xf numFmtId="0" fontId="43" fillId="11" borderId="25" xfId="0" applyFont="1" applyFill="1" applyBorder="1" applyAlignment="1" applyProtection="1">
      <alignment vertical="top"/>
    </xf>
    <xf numFmtId="0" fontId="39" fillId="0" borderId="25" xfId="0" applyFont="1" applyBorder="1" applyProtection="1"/>
    <xf numFmtId="0" fontId="39" fillId="0" borderId="26" xfId="0" applyFont="1" applyBorder="1" applyProtection="1"/>
    <xf numFmtId="0" fontId="6" fillId="24" borderId="7" xfId="0" applyFont="1" applyFill="1" applyBorder="1" applyAlignment="1" applyProtection="1">
      <alignment horizontal="center" vertical="center" wrapText="1"/>
    </xf>
    <xf numFmtId="0" fontId="6" fillId="24" borderId="6" xfId="0" applyFont="1" applyFill="1" applyBorder="1" applyAlignment="1" applyProtection="1">
      <alignment horizontal="center" vertical="center"/>
    </xf>
    <xf numFmtId="0" fontId="6" fillId="24" borderId="8" xfId="0" applyFont="1" applyFill="1" applyBorder="1" applyAlignment="1" applyProtection="1">
      <alignment horizontal="center" vertical="center"/>
    </xf>
    <xf numFmtId="0" fontId="5" fillId="7" borderId="3" xfId="0" applyFont="1" applyFill="1" applyBorder="1" applyAlignment="1" applyProtection="1">
      <alignment horizontal="center" vertical="center" wrapText="1"/>
    </xf>
    <xf numFmtId="0" fontId="5" fillId="7" borderId="4" xfId="0" applyFont="1" applyFill="1" applyBorder="1" applyAlignment="1" applyProtection="1">
      <alignment horizontal="center" vertical="center" wrapText="1"/>
    </xf>
    <xf numFmtId="0" fontId="12" fillId="13" borderId="7" xfId="0" applyFont="1" applyFill="1" applyBorder="1" applyAlignment="1" applyProtection="1">
      <alignment vertical="top" wrapText="1"/>
      <protection locked="0"/>
    </xf>
    <xf numFmtId="0" fontId="12" fillId="13" borderId="6" xfId="0" applyFont="1" applyFill="1" applyBorder="1" applyAlignment="1" applyProtection="1">
      <alignment vertical="top" wrapText="1"/>
      <protection locked="0"/>
    </xf>
    <xf numFmtId="0" fontId="12" fillId="13" borderId="8" xfId="0" applyFont="1" applyFill="1" applyBorder="1" applyAlignment="1" applyProtection="1">
      <alignment vertical="top" wrapText="1"/>
      <protection locked="0"/>
    </xf>
    <xf numFmtId="0" fontId="12" fillId="13" borderId="2" xfId="0" applyFont="1" applyFill="1" applyBorder="1" applyAlignment="1" applyProtection="1">
      <alignment vertical="top" wrapText="1"/>
      <protection locked="0"/>
    </xf>
    <xf numFmtId="0" fontId="12" fillId="13" borderId="0" xfId="0" applyFont="1" applyFill="1" applyAlignment="1" applyProtection="1">
      <alignment vertical="top" wrapText="1"/>
      <protection locked="0"/>
    </xf>
    <xf numFmtId="0" fontId="12" fillId="13" borderId="12" xfId="0" applyFont="1" applyFill="1" applyBorder="1" applyAlignment="1" applyProtection="1">
      <alignment vertical="top" wrapText="1"/>
      <protection locked="0"/>
    </xf>
    <xf numFmtId="0" fontId="12" fillId="13" borderId="9" xfId="0" applyFont="1" applyFill="1" applyBorder="1" applyAlignment="1" applyProtection="1">
      <alignment vertical="top" wrapText="1"/>
      <protection locked="0"/>
    </xf>
    <xf numFmtId="0" fontId="12" fillId="13" borderId="10" xfId="0" applyFont="1" applyFill="1" applyBorder="1" applyAlignment="1" applyProtection="1">
      <alignment vertical="top" wrapText="1"/>
      <protection locked="0"/>
    </xf>
    <xf numFmtId="0" fontId="12" fillId="13" borderId="11" xfId="0" applyFont="1" applyFill="1" applyBorder="1" applyAlignment="1" applyProtection="1">
      <alignment vertical="top" wrapText="1"/>
      <protection locked="0"/>
    </xf>
    <xf numFmtId="0" fontId="15" fillId="7" borderId="3" xfId="0" applyFont="1" applyFill="1" applyBorder="1" applyAlignment="1" applyProtection="1">
      <alignment horizontal="left" vertical="center" wrapText="1" indent="1"/>
    </xf>
    <xf numFmtId="0" fontId="15" fillId="7" borderId="5" xfId="0" applyFont="1" applyFill="1" applyBorder="1" applyAlignment="1" applyProtection="1">
      <alignment horizontal="left" vertical="center" indent="1"/>
    </xf>
    <xf numFmtId="0" fontId="15" fillId="7" borderId="4" xfId="0" applyFont="1" applyFill="1" applyBorder="1" applyAlignment="1" applyProtection="1">
      <alignment horizontal="left" vertical="center" indent="1"/>
    </xf>
    <xf numFmtId="0" fontId="51" fillId="4" borderId="3" xfId="0" applyFont="1" applyFill="1" applyBorder="1" applyAlignment="1" applyProtection="1">
      <alignment horizontal="center" vertical="center"/>
    </xf>
    <xf numFmtId="0" fontId="51" fillId="4" borderId="5" xfId="0" applyFont="1" applyFill="1" applyBorder="1" applyAlignment="1" applyProtection="1">
      <alignment horizontal="center" vertical="center"/>
    </xf>
    <xf numFmtId="0" fontId="51" fillId="4" borderId="4" xfId="0" applyFont="1" applyFill="1" applyBorder="1" applyAlignment="1" applyProtection="1">
      <alignment horizontal="center" vertical="center"/>
    </xf>
    <xf numFmtId="0" fontId="1" fillId="7" borderId="24" xfId="0" applyFont="1" applyFill="1" applyBorder="1" applyAlignment="1" applyProtection="1">
      <alignment horizontal="left" vertical="center" wrapText="1" indent="1"/>
    </xf>
    <xf numFmtId="0" fontId="1" fillId="7" borderId="26" xfId="0" applyFont="1" applyFill="1" applyBorder="1" applyAlignment="1" applyProtection="1">
      <alignment horizontal="left" vertical="center" wrapText="1" indent="1"/>
    </xf>
    <xf numFmtId="0" fontId="51" fillId="4" borderId="3" xfId="0" applyFont="1" applyFill="1" applyBorder="1" applyAlignment="1" applyProtection="1">
      <alignment horizontal="center" vertical="top" wrapText="1"/>
    </xf>
    <xf numFmtId="0" fontId="51" fillId="4" borderId="5" xfId="0" applyFont="1" applyFill="1" applyBorder="1" applyAlignment="1" applyProtection="1">
      <alignment horizontal="center" vertical="top" wrapText="1"/>
    </xf>
    <xf numFmtId="0" fontId="51" fillId="4" borderId="4" xfId="0" applyFont="1" applyFill="1" applyBorder="1" applyAlignment="1" applyProtection="1">
      <alignment horizontal="center" vertical="top" wrapText="1"/>
    </xf>
    <xf numFmtId="0" fontId="6" fillId="24" borderId="5" xfId="0" applyFont="1" applyFill="1" applyBorder="1" applyAlignment="1" applyProtection="1">
      <alignment horizontal="center" vertical="center"/>
    </xf>
    <xf numFmtId="0" fontId="6" fillId="24" borderId="4" xfId="0" applyFont="1" applyFill="1" applyBorder="1" applyAlignment="1" applyProtection="1">
      <alignment horizontal="center" vertical="center"/>
    </xf>
    <xf numFmtId="0" fontId="1" fillId="7" borderId="3" xfId="0" applyFont="1" applyFill="1" applyBorder="1" applyAlignment="1" applyProtection="1">
      <alignment horizontal="left" vertical="center" wrapText="1" indent="1"/>
    </xf>
    <xf numFmtId="0" fontId="35" fillId="0" borderId="5" xfId="0" applyFont="1" applyBorder="1" applyAlignment="1" applyProtection="1">
      <alignment horizontal="left" vertical="center" indent="1"/>
    </xf>
    <xf numFmtId="0" fontId="35" fillId="0" borderId="4" xfId="0" applyFont="1" applyBorder="1" applyAlignment="1" applyProtection="1">
      <alignment horizontal="left" vertical="center" indent="1"/>
    </xf>
    <xf numFmtId="0" fontId="19" fillId="13" borderId="3" xfId="0" applyFont="1" applyFill="1" applyBorder="1" applyAlignment="1" applyProtection="1">
      <alignment horizontal="left" vertical="top" wrapText="1"/>
      <protection locked="0"/>
    </xf>
    <xf numFmtId="0" fontId="30" fillId="13" borderId="5" xfId="0" applyFont="1" applyFill="1" applyBorder="1" applyAlignment="1" applyProtection="1">
      <alignment horizontal="left" vertical="top" wrapText="1"/>
      <protection locked="0"/>
    </xf>
    <xf numFmtId="0" fontId="30" fillId="13" borderId="4" xfId="0" applyFont="1" applyFill="1" applyBorder="1" applyAlignment="1" applyProtection="1">
      <alignment horizontal="left" vertical="top" wrapText="1"/>
      <protection locked="0"/>
    </xf>
    <xf numFmtId="0" fontId="42" fillId="25" borderId="6" xfId="0" applyFont="1" applyFill="1" applyBorder="1" applyAlignment="1" applyProtection="1">
      <alignment horizontal="left" vertical="top" wrapText="1"/>
    </xf>
    <xf numFmtId="0" fontId="42" fillId="25" borderId="0" xfId="0" applyFont="1" applyFill="1" applyAlignment="1" applyProtection="1">
      <alignment horizontal="left" vertical="top" wrapText="1"/>
    </xf>
    <xf numFmtId="0" fontId="12" fillId="25" borderId="24" xfId="0" applyFont="1" applyFill="1" applyBorder="1" applyAlignment="1" applyProtection="1">
      <alignment horizontal="left" vertical="top" wrapText="1"/>
    </xf>
    <xf numFmtId="0" fontId="12" fillId="25" borderId="25" xfId="0" applyFont="1" applyFill="1" applyBorder="1" applyAlignment="1" applyProtection="1">
      <alignment horizontal="left" vertical="top" wrapText="1"/>
    </xf>
    <xf numFmtId="0" fontId="12" fillId="25" borderId="26" xfId="0" applyFont="1" applyFill="1" applyBorder="1" applyAlignment="1" applyProtection="1">
      <alignment horizontal="left" vertical="top" wrapText="1"/>
    </xf>
    <xf numFmtId="0" fontId="12" fillId="25" borderId="24" xfId="0" applyFont="1" applyFill="1" applyBorder="1" applyAlignment="1" applyProtection="1">
      <alignment vertical="top" wrapText="1"/>
    </xf>
    <xf numFmtId="0" fontId="0" fillId="25" borderId="25" xfId="0" applyFill="1" applyBorder="1" applyAlignment="1" applyProtection="1">
      <alignment vertical="top"/>
    </xf>
    <xf numFmtId="0" fontId="51" fillId="0" borderId="3" xfId="0" applyFont="1" applyBorder="1" applyAlignment="1" applyProtection="1">
      <alignment horizontal="center" vertical="center" wrapText="1"/>
    </xf>
    <xf numFmtId="0" fontId="51" fillId="0" borderId="5" xfId="0" applyFont="1" applyBorder="1" applyAlignment="1" applyProtection="1">
      <alignment horizontal="center" vertical="center" wrapText="1"/>
    </xf>
    <xf numFmtId="0" fontId="51" fillId="0" borderId="4" xfId="0" applyFont="1" applyBorder="1" applyAlignment="1" applyProtection="1">
      <alignment horizontal="center" vertical="center" wrapText="1"/>
    </xf>
    <xf numFmtId="0" fontId="19" fillId="13" borderId="3" xfId="0" applyFont="1" applyFill="1" applyBorder="1" applyAlignment="1" applyProtection="1">
      <alignment horizontal="left" vertical="center" wrapText="1"/>
      <protection locked="0"/>
    </xf>
    <xf numFmtId="0" fontId="19" fillId="13" borderId="5" xfId="0" applyFont="1" applyFill="1" applyBorder="1" applyAlignment="1" applyProtection="1">
      <alignment horizontal="left" vertical="center" wrapText="1"/>
      <protection locked="0"/>
    </xf>
    <xf numFmtId="0" fontId="19" fillId="13" borderId="4" xfId="0" applyFont="1" applyFill="1" applyBorder="1" applyAlignment="1" applyProtection="1">
      <alignment horizontal="left" vertical="center" wrapText="1"/>
      <protection locked="0"/>
    </xf>
    <xf numFmtId="0" fontId="19" fillId="7" borderId="24" xfId="0" applyFont="1" applyFill="1" applyBorder="1" applyAlignment="1" applyProtection="1">
      <alignment horizontal="left" vertical="center" wrapText="1" indent="1"/>
    </xf>
    <xf numFmtId="0" fontId="19" fillId="7" borderId="26" xfId="0" applyFont="1" applyFill="1" applyBorder="1" applyAlignment="1" applyProtection="1">
      <alignment horizontal="left" vertical="center" wrapText="1" indent="1"/>
    </xf>
    <xf numFmtId="0" fontId="42" fillId="11" borderId="6" xfId="0" applyFont="1" applyFill="1" applyBorder="1" applyAlignment="1" applyProtection="1">
      <alignment vertical="top" wrapText="1"/>
    </xf>
    <xf numFmtId="0" fontId="0" fillId="0" borderId="0" xfId="0" applyProtection="1"/>
    <xf numFmtId="0" fontId="6" fillId="24" borderId="7" xfId="0" applyFont="1" applyFill="1" applyBorder="1" applyAlignment="1" applyProtection="1">
      <alignment horizontal="center" vertical="center"/>
    </xf>
    <xf numFmtId="0" fontId="19" fillId="13" borderId="7" xfId="0" applyFont="1" applyFill="1" applyBorder="1" applyAlignment="1" applyProtection="1">
      <alignment horizontal="left" vertical="center" wrapText="1"/>
      <protection locked="0"/>
    </xf>
    <xf numFmtId="0" fontId="19" fillId="13" borderId="6" xfId="0" applyFont="1" applyFill="1" applyBorder="1" applyAlignment="1" applyProtection="1">
      <alignment horizontal="left" vertical="center" wrapText="1"/>
      <protection locked="0"/>
    </xf>
    <xf numFmtId="0" fontId="19" fillId="13" borderId="8" xfId="0" applyFont="1" applyFill="1" applyBorder="1" applyAlignment="1" applyProtection="1">
      <alignment horizontal="left" vertical="center" wrapText="1"/>
      <protection locked="0"/>
    </xf>
    <xf numFmtId="0" fontId="19" fillId="12" borderId="24" xfId="0" applyFont="1" applyFill="1" applyBorder="1" applyAlignment="1" applyProtection="1">
      <alignment vertical="top" wrapText="1"/>
    </xf>
    <xf numFmtId="0" fontId="12" fillId="12" borderId="25" xfId="0" applyFont="1" applyFill="1" applyBorder="1" applyProtection="1"/>
    <xf numFmtId="0" fontId="12" fillId="12" borderId="26" xfId="0" applyFont="1" applyFill="1" applyBorder="1" applyProtection="1"/>
    <xf numFmtId="0" fontId="0" fillId="0" borderId="25" xfId="0" applyBorder="1" applyProtection="1"/>
    <xf numFmtId="0" fontId="0" fillId="0" borderId="26" xfId="0" applyBorder="1" applyProtection="1"/>
    <xf numFmtId="0" fontId="19" fillId="13" borderId="28" xfId="0" applyFont="1" applyFill="1" applyBorder="1" applyAlignment="1" applyProtection="1">
      <alignment horizontal="left" vertical="top" wrapText="1"/>
      <protection locked="0"/>
    </xf>
    <xf numFmtId="0" fontId="19" fillId="13" borderId="5" xfId="0" applyFont="1" applyFill="1" applyBorder="1" applyAlignment="1" applyProtection="1">
      <alignment horizontal="left" vertical="top" wrapText="1"/>
      <protection locked="0"/>
    </xf>
    <xf numFmtId="0" fontId="19" fillId="13" borderId="4" xfId="0" applyFont="1" applyFill="1" applyBorder="1" applyAlignment="1" applyProtection="1">
      <alignment horizontal="left" vertical="top" wrapText="1"/>
      <protection locked="0"/>
    </xf>
    <xf numFmtId="0" fontId="17" fillId="7" borderId="3" xfId="0" applyFont="1" applyFill="1" applyBorder="1" applyAlignment="1" applyProtection="1">
      <alignment horizontal="center" vertical="center" wrapText="1"/>
    </xf>
    <xf numFmtId="0" fontId="17" fillId="7" borderId="4" xfId="0" applyFont="1" applyFill="1" applyBorder="1" applyAlignment="1" applyProtection="1">
      <alignment horizontal="center" vertical="center" wrapText="1"/>
    </xf>
    <xf numFmtId="0" fontId="12" fillId="13" borderId="28" xfId="0" applyFont="1" applyFill="1" applyBorder="1" applyAlignment="1" applyProtection="1">
      <alignment horizontal="left" vertical="top" wrapText="1"/>
      <protection locked="0"/>
    </xf>
    <xf numFmtId="0" fontId="12" fillId="13" borderId="5" xfId="0" applyFont="1" applyFill="1" applyBorder="1" applyAlignment="1" applyProtection="1">
      <alignment horizontal="left" vertical="top" wrapText="1"/>
      <protection locked="0"/>
    </xf>
    <xf numFmtId="0" fontId="12" fillId="13" borderId="4" xfId="0" applyFont="1" applyFill="1" applyBorder="1" applyAlignment="1" applyProtection="1">
      <alignment horizontal="left" vertical="top" wrapText="1"/>
      <protection locked="0"/>
    </xf>
    <xf numFmtId="0" fontId="12" fillId="13" borderId="3" xfId="0" applyFont="1" applyFill="1" applyBorder="1" applyAlignment="1" applyProtection="1">
      <alignment horizontal="center" vertical="center" wrapText="1"/>
      <protection locked="0"/>
    </xf>
    <xf numFmtId="0" fontId="12" fillId="13" borderId="5" xfId="0" applyFont="1" applyFill="1" applyBorder="1" applyAlignment="1" applyProtection="1">
      <alignment horizontal="center" vertical="center" wrapText="1"/>
      <protection locked="0"/>
    </xf>
    <xf numFmtId="0" fontId="12" fillId="13" borderId="4" xfId="0" applyFont="1" applyFill="1" applyBorder="1" applyAlignment="1" applyProtection="1">
      <alignment horizontal="center" vertical="center" wrapText="1"/>
      <protection locked="0"/>
    </xf>
    <xf numFmtId="0" fontId="12" fillId="7" borderId="17" xfId="0" applyFont="1" applyFill="1" applyBorder="1" applyAlignment="1" applyProtection="1">
      <alignment horizontal="left" vertical="center" wrapText="1"/>
    </xf>
    <xf numFmtId="0" fontId="12" fillId="7" borderId="13" xfId="0" applyFont="1" applyFill="1" applyBorder="1" applyAlignment="1" applyProtection="1">
      <alignment horizontal="left" vertical="center" wrapText="1"/>
    </xf>
    <xf numFmtId="0" fontId="12" fillId="13" borderId="13" xfId="0" applyFont="1" applyFill="1" applyBorder="1" applyAlignment="1" applyProtection="1">
      <alignment horizontal="center" vertical="center" wrapText="1"/>
      <protection locked="0"/>
    </xf>
    <xf numFmtId="0" fontId="12" fillId="13" borderId="18" xfId="0" applyFont="1" applyFill="1" applyBorder="1" applyAlignment="1" applyProtection="1">
      <alignment horizontal="center" vertical="center" wrapText="1"/>
      <protection locked="0"/>
    </xf>
    <xf numFmtId="0" fontId="19" fillId="12" borderId="24" xfId="0" applyFont="1" applyFill="1" applyBorder="1" applyAlignment="1" applyProtection="1">
      <alignment horizontal="left" vertical="top" wrapText="1"/>
    </xf>
    <xf numFmtId="0" fontId="19" fillId="12" borderId="25" xfId="0" applyFont="1" applyFill="1" applyBorder="1" applyAlignment="1" applyProtection="1">
      <alignment horizontal="left" vertical="top" wrapText="1"/>
    </xf>
    <xf numFmtId="0" fontId="19" fillId="12" borderId="26" xfId="0" applyFont="1" applyFill="1" applyBorder="1" applyAlignment="1" applyProtection="1">
      <alignment horizontal="left" vertical="top" wrapText="1"/>
    </xf>
    <xf numFmtId="0" fontId="2" fillId="7" borderId="3" xfId="0" applyFont="1" applyFill="1" applyBorder="1" applyAlignment="1" applyProtection="1">
      <alignment horizontal="center" vertical="center" wrapText="1"/>
    </xf>
    <xf numFmtId="0" fontId="2" fillId="7" borderId="5" xfId="0" applyFont="1" applyFill="1" applyBorder="1" applyAlignment="1" applyProtection="1">
      <alignment horizontal="center" vertical="center" wrapText="1"/>
    </xf>
    <xf numFmtId="0" fontId="19" fillId="5" borderId="40" xfId="0" applyFont="1" applyFill="1" applyBorder="1" applyAlignment="1" applyProtection="1">
      <alignment horizontal="center" vertical="center" wrapText="1"/>
      <protection locked="0"/>
    </xf>
    <xf numFmtId="0" fontId="19" fillId="5" borderId="13" xfId="0" applyFont="1" applyFill="1" applyBorder="1" applyAlignment="1" applyProtection="1">
      <alignment horizontal="center" vertical="center" wrapText="1"/>
      <protection locked="0"/>
    </xf>
    <xf numFmtId="0" fontId="19" fillId="5" borderId="48" xfId="0" applyFont="1" applyFill="1" applyBorder="1" applyAlignment="1" applyProtection="1">
      <alignment horizontal="center" vertical="center" wrapText="1"/>
      <protection locked="0"/>
    </xf>
    <xf numFmtId="0" fontId="19" fillId="5" borderId="20" xfId="0" applyFont="1" applyFill="1" applyBorder="1" applyAlignment="1" applyProtection="1">
      <alignment horizontal="center" vertical="center" wrapText="1"/>
      <protection locked="0"/>
    </xf>
    <xf numFmtId="0" fontId="30" fillId="0" borderId="25" xfId="0" applyFont="1" applyBorder="1" applyAlignment="1" applyProtection="1">
      <alignment horizontal="left" vertical="center" wrapText="1" indent="1"/>
    </xf>
    <xf numFmtId="0" fontId="12" fillId="7" borderId="49" xfId="0" applyFont="1" applyFill="1" applyBorder="1" applyAlignment="1" applyProtection="1">
      <alignment horizontal="left" vertical="center"/>
    </xf>
    <xf numFmtId="0" fontId="30" fillId="7" borderId="15" xfId="0" applyFont="1" applyFill="1" applyBorder="1" applyAlignment="1" applyProtection="1">
      <alignment horizontal="left" vertical="center"/>
    </xf>
    <xf numFmtId="0" fontId="12" fillId="7" borderId="40" xfId="0" applyFont="1" applyFill="1" applyBorder="1" applyAlignment="1" applyProtection="1">
      <alignment horizontal="left" vertical="center"/>
    </xf>
    <xf numFmtId="0" fontId="30" fillId="7" borderId="13" xfId="0" applyFont="1" applyFill="1" applyBorder="1" applyAlignment="1" applyProtection="1">
      <alignment horizontal="left" vertical="center"/>
    </xf>
    <xf numFmtId="0" fontId="12" fillId="7" borderId="63" xfId="0" applyFont="1" applyFill="1" applyBorder="1" applyAlignment="1" applyProtection="1">
      <alignment horizontal="left" vertical="center"/>
    </xf>
    <xf numFmtId="0" fontId="30" fillId="7" borderId="22" xfId="0" applyFont="1" applyFill="1" applyBorder="1" applyAlignment="1" applyProtection="1">
      <alignment horizontal="left" vertical="center"/>
    </xf>
    <xf numFmtId="0" fontId="12" fillId="13" borderId="44" xfId="0" applyFont="1" applyFill="1" applyBorder="1" applyAlignment="1" applyProtection="1">
      <alignment horizontal="center" vertical="center" wrapText="1"/>
      <protection locked="0"/>
    </xf>
    <xf numFmtId="0" fontId="12" fillId="13" borderId="45" xfId="0" applyFont="1" applyFill="1" applyBorder="1" applyAlignment="1" applyProtection="1">
      <alignment horizontal="center" vertical="center" wrapText="1"/>
      <protection locked="0"/>
    </xf>
    <xf numFmtId="0" fontId="12" fillId="13" borderId="32" xfId="0" applyFont="1" applyFill="1" applyBorder="1" applyAlignment="1" applyProtection="1">
      <alignment horizontal="center" vertical="center" wrapText="1"/>
      <protection locked="0"/>
    </xf>
    <xf numFmtId="0" fontId="12" fillId="13" borderId="33" xfId="0" applyFont="1" applyFill="1" applyBorder="1" applyAlignment="1" applyProtection="1">
      <alignment horizontal="center" vertical="center" wrapText="1"/>
      <protection locked="0"/>
    </xf>
    <xf numFmtId="0" fontId="5" fillId="7" borderId="5" xfId="0" applyFont="1" applyFill="1" applyBorder="1" applyAlignment="1" applyProtection="1">
      <alignment horizontal="center" vertical="center" wrapText="1"/>
    </xf>
    <xf numFmtId="0" fontId="42" fillId="11" borderId="0" xfId="0" applyFont="1" applyFill="1" applyAlignment="1" applyProtection="1">
      <alignment vertical="top" wrapText="1"/>
    </xf>
    <xf numFmtId="0" fontId="43" fillId="11" borderId="0" xfId="0" applyFont="1" applyFill="1" applyAlignment="1" applyProtection="1">
      <alignment vertical="top"/>
    </xf>
    <xf numFmtId="0" fontId="39" fillId="0" borderId="0" xfId="0" applyFont="1" applyProtection="1"/>
    <xf numFmtId="0" fontId="35" fillId="0" borderId="5" xfId="0" applyFont="1" applyBorder="1" applyAlignment="1" applyProtection="1">
      <alignment horizontal="left" indent="1"/>
    </xf>
    <xf numFmtId="0" fontId="35" fillId="0" borderId="4" xfId="0" applyFont="1" applyBorder="1" applyAlignment="1" applyProtection="1">
      <alignment horizontal="left" indent="1"/>
    </xf>
    <xf numFmtId="0" fontId="12" fillId="7" borderId="17" xfId="0" applyFont="1" applyFill="1" applyBorder="1" applyAlignment="1" applyProtection="1">
      <alignment horizontal="left" vertical="center" wrapText="1"/>
      <protection locked="0"/>
    </xf>
    <xf numFmtId="0" fontId="12" fillId="7" borderId="13" xfId="0" applyFont="1" applyFill="1" applyBorder="1" applyAlignment="1" applyProtection="1">
      <alignment horizontal="left" vertical="center" wrapText="1"/>
      <protection locked="0"/>
    </xf>
    <xf numFmtId="0" fontId="12" fillId="13" borderId="7" xfId="0" applyFont="1" applyFill="1" applyBorder="1" applyAlignment="1" applyProtection="1">
      <alignment horizontal="center" vertical="center"/>
      <protection locked="0"/>
    </xf>
    <xf numFmtId="0" fontId="12" fillId="13" borderId="6" xfId="0" applyFont="1" applyFill="1" applyBorder="1" applyAlignment="1" applyProtection="1">
      <alignment horizontal="center" vertical="center"/>
      <protection locked="0"/>
    </xf>
    <xf numFmtId="0" fontId="12" fillId="13" borderId="8" xfId="0" applyFont="1" applyFill="1" applyBorder="1" applyAlignment="1" applyProtection="1">
      <alignment horizontal="center" vertical="center"/>
      <protection locked="0"/>
    </xf>
    <xf numFmtId="0" fontId="19" fillId="12" borderId="25" xfId="0" applyFont="1" applyFill="1" applyBorder="1" applyAlignment="1" applyProtection="1">
      <alignment vertical="top" wrapText="1"/>
    </xf>
    <xf numFmtId="0" fontId="12" fillId="7" borderId="48" xfId="0" applyFont="1" applyFill="1" applyBorder="1" applyAlignment="1" applyProtection="1">
      <alignment horizontal="left" vertical="center"/>
    </xf>
    <xf numFmtId="0" fontId="30" fillId="7" borderId="20" xfId="0" applyFont="1" applyFill="1" applyBorder="1" applyAlignment="1" applyProtection="1">
      <alignment horizontal="left" vertical="center"/>
    </xf>
    <xf numFmtId="0" fontId="12" fillId="13" borderId="37" xfId="0" applyFont="1" applyFill="1" applyBorder="1" applyAlignment="1" applyProtection="1">
      <alignment horizontal="center" vertical="center" wrapText="1"/>
      <protection locked="0"/>
    </xf>
    <xf numFmtId="0" fontId="12" fillId="13" borderId="56" xfId="0" applyFont="1" applyFill="1" applyBorder="1" applyAlignment="1" applyProtection="1">
      <alignment horizontal="center" vertical="center" wrapText="1"/>
      <protection locked="0"/>
    </xf>
    <xf numFmtId="0" fontId="30" fillId="0" borderId="26" xfId="0" applyFont="1" applyBorder="1" applyAlignment="1" applyProtection="1">
      <alignment horizontal="left" vertical="center" wrapText="1" indent="1"/>
    </xf>
    <xf numFmtId="0" fontId="12" fillId="7" borderId="14" xfId="0" applyFont="1" applyFill="1" applyBorder="1" applyAlignment="1" applyProtection="1">
      <alignment horizontal="left" vertical="center" wrapText="1"/>
    </xf>
    <xf numFmtId="0" fontId="12" fillId="7" borderId="15" xfId="0" applyFont="1" applyFill="1" applyBorder="1" applyAlignment="1" applyProtection="1">
      <alignment horizontal="left" vertical="center" wrapText="1"/>
    </xf>
    <xf numFmtId="0" fontId="12" fillId="13" borderId="15" xfId="0" applyFont="1" applyFill="1" applyBorder="1" applyAlignment="1" applyProtection="1">
      <alignment horizontal="center" vertical="center" wrapText="1"/>
      <protection locked="0"/>
    </xf>
    <xf numFmtId="0" fontId="12" fillId="13" borderId="16" xfId="0" applyFont="1" applyFill="1" applyBorder="1" applyAlignment="1" applyProtection="1">
      <alignment horizontal="center" vertical="center" wrapText="1"/>
      <protection locked="0"/>
    </xf>
    <xf numFmtId="0" fontId="12" fillId="13" borderId="20" xfId="0" applyFont="1" applyFill="1" applyBorder="1" applyAlignment="1" applyProtection="1">
      <alignment horizontal="center" vertical="center" wrapText="1"/>
      <protection locked="0"/>
    </xf>
    <xf numFmtId="0" fontId="12" fillId="13" borderId="21" xfId="0" applyFont="1" applyFill="1" applyBorder="1" applyAlignment="1" applyProtection="1">
      <alignment horizontal="center" vertical="center" wrapText="1"/>
      <protection locked="0"/>
    </xf>
    <xf numFmtId="0" fontId="12" fillId="13" borderId="9" xfId="0" applyFont="1" applyFill="1" applyBorder="1" applyAlignment="1" applyProtection="1">
      <alignment horizontal="center" vertical="center"/>
      <protection locked="0"/>
    </xf>
    <xf numFmtId="0" fontId="12" fillId="13" borderId="10" xfId="0" applyFont="1" applyFill="1" applyBorder="1" applyAlignment="1" applyProtection="1">
      <alignment horizontal="center" vertical="center"/>
      <protection locked="0"/>
    </xf>
    <xf numFmtId="0" fontId="12" fillId="13" borderId="11" xfId="0" applyFont="1" applyFill="1" applyBorder="1" applyAlignment="1" applyProtection="1">
      <alignment horizontal="center" vertical="center"/>
      <protection locked="0"/>
    </xf>
    <xf numFmtId="0" fontId="19" fillId="5" borderId="48" xfId="0" applyFont="1" applyFill="1" applyBorder="1" applyAlignment="1" applyProtection="1">
      <alignment horizontal="center" vertical="center" wrapText="1"/>
    </xf>
    <xf numFmtId="0" fontId="19" fillId="5" borderId="20" xfId="0" applyFont="1" applyFill="1" applyBorder="1" applyAlignment="1" applyProtection="1">
      <alignment horizontal="center" vertical="center" wrapText="1"/>
    </xf>
    <xf numFmtId="0" fontId="19" fillId="7" borderId="34" xfId="0" applyFont="1" applyFill="1" applyBorder="1" applyAlignment="1" applyProtection="1">
      <alignment horizontal="center" vertical="center" wrapText="1"/>
    </xf>
    <xf numFmtId="0" fontId="19" fillId="7" borderId="35" xfId="0" applyFont="1" applyFill="1" applyBorder="1" applyAlignment="1" applyProtection="1">
      <alignment horizontal="center" vertical="center" wrapText="1"/>
    </xf>
    <xf numFmtId="0" fontId="12" fillId="13" borderId="2" xfId="0" applyFont="1" applyFill="1" applyBorder="1" applyAlignment="1" applyProtection="1">
      <alignment horizontal="center" vertical="center"/>
      <protection locked="0"/>
    </xf>
    <xf numFmtId="0" fontId="12" fillId="13" borderId="0" xfId="0" applyFont="1" applyFill="1" applyAlignment="1" applyProtection="1">
      <alignment horizontal="center" vertical="center"/>
      <protection locked="0"/>
    </xf>
    <xf numFmtId="0" fontId="12" fillId="13" borderId="12" xfId="0" applyFont="1" applyFill="1" applyBorder="1" applyAlignment="1" applyProtection="1">
      <alignment horizontal="center" vertical="center"/>
      <protection locked="0"/>
    </xf>
    <xf numFmtId="0" fontId="19" fillId="7" borderId="7" xfId="0" applyFont="1" applyFill="1" applyBorder="1" applyAlignment="1" applyProtection="1">
      <alignment horizontal="left" vertical="center" wrapText="1" indent="1"/>
    </xf>
    <xf numFmtId="0" fontId="19" fillId="7" borderId="2" xfId="0" applyFont="1" applyFill="1" applyBorder="1" applyAlignment="1" applyProtection="1">
      <alignment horizontal="left" vertical="center" wrapText="1" indent="1"/>
    </xf>
    <xf numFmtId="0" fontId="19" fillId="7" borderId="43" xfId="0" applyFont="1" applyFill="1" applyBorder="1" applyAlignment="1" applyProtection="1">
      <alignment horizontal="left" vertical="center" wrapText="1" indent="1"/>
    </xf>
    <xf numFmtId="0" fontId="12" fillId="7" borderId="5" xfId="0" applyFont="1" applyFill="1" applyBorder="1" applyAlignment="1" applyProtection="1">
      <alignment horizontal="center" vertical="center" wrapText="1"/>
    </xf>
    <xf numFmtId="0" fontId="12" fillId="7" borderId="4" xfId="0" applyFont="1" applyFill="1" applyBorder="1" applyAlignment="1" applyProtection="1">
      <alignment horizontal="center" vertical="center" wrapText="1"/>
    </xf>
    <xf numFmtId="0" fontId="19" fillId="13" borderId="62" xfId="0" applyFont="1" applyFill="1" applyBorder="1" applyAlignment="1" applyProtection="1">
      <alignment horizontal="left" vertical="center" wrapText="1"/>
      <protection locked="0"/>
    </xf>
    <xf numFmtId="0" fontId="19" fillId="13" borderId="32" xfId="0" applyFont="1" applyFill="1" applyBorder="1" applyAlignment="1" applyProtection="1">
      <alignment horizontal="left" vertical="center" wrapText="1"/>
      <protection locked="0"/>
    </xf>
    <xf numFmtId="0" fontId="12" fillId="7" borderId="19" xfId="0" applyFont="1" applyFill="1" applyBorder="1" applyAlignment="1" applyProtection="1">
      <alignment horizontal="left" vertical="center" wrapText="1"/>
    </xf>
    <xf numFmtId="0" fontId="12" fillId="7" borderId="20" xfId="0" applyFont="1" applyFill="1" applyBorder="1" applyAlignment="1" applyProtection="1">
      <alignment horizontal="left" vertical="center" wrapText="1"/>
    </xf>
    <xf numFmtId="0" fontId="12" fillId="5" borderId="15" xfId="0" applyFont="1" applyFill="1" applyBorder="1" applyAlignment="1" applyProtection="1">
      <alignment horizontal="center" vertical="center" wrapText="1"/>
      <protection locked="0"/>
    </xf>
    <xf numFmtId="0" fontId="12" fillId="5" borderId="16" xfId="0" applyFont="1" applyFill="1" applyBorder="1" applyAlignment="1" applyProtection="1">
      <alignment horizontal="center" vertical="center" wrapText="1"/>
      <protection locked="0"/>
    </xf>
    <xf numFmtId="0" fontId="12" fillId="7" borderId="19" xfId="0" applyFont="1" applyFill="1" applyBorder="1" applyAlignment="1" applyProtection="1">
      <alignment horizontal="left" vertical="center" wrapText="1"/>
      <protection locked="0"/>
    </xf>
    <xf numFmtId="0" fontId="12" fillId="7" borderId="20" xfId="0" applyFont="1" applyFill="1" applyBorder="1" applyAlignment="1" applyProtection="1">
      <alignment horizontal="left" vertical="center" wrapText="1"/>
      <protection locked="0"/>
    </xf>
    <xf numFmtId="0" fontId="12" fillId="7" borderId="3" xfId="0" applyFont="1" applyFill="1" applyBorder="1" applyAlignment="1" applyProtection="1">
      <alignment horizontal="left" vertical="center" wrapText="1"/>
    </xf>
    <xf numFmtId="0" fontId="19" fillId="7" borderId="5" xfId="0" applyFont="1" applyFill="1" applyBorder="1" applyAlignment="1" applyProtection="1">
      <alignment horizontal="left" vertical="center"/>
    </xf>
    <xf numFmtId="0" fontId="30" fillId="0" borderId="4" xfId="0" applyFont="1" applyBorder="1" applyProtection="1"/>
    <xf numFmtId="0" fontId="23" fillId="13" borderId="9" xfId="0" applyFont="1" applyFill="1" applyBorder="1" applyAlignment="1" applyProtection="1">
      <alignment horizontal="center" vertical="center" wrapText="1"/>
      <protection locked="0"/>
    </xf>
    <xf numFmtId="0" fontId="0" fillId="13" borderId="10" xfId="0" applyFill="1" applyBorder="1" applyProtection="1">
      <protection locked="0"/>
    </xf>
    <xf numFmtId="0" fontId="0" fillId="13" borderId="11" xfId="0" applyFill="1" applyBorder="1" applyProtection="1">
      <protection locked="0"/>
    </xf>
    <xf numFmtId="0" fontId="19" fillId="5" borderId="62" xfId="0" applyFont="1" applyFill="1" applyBorder="1" applyAlignment="1" applyProtection="1">
      <alignment horizontal="center" vertical="center" wrapText="1"/>
    </xf>
    <xf numFmtId="0" fontId="19" fillId="5" borderId="32" xfId="0" applyFont="1" applyFill="1" applyBorder="1" applyAlignment="1" applyProtection="1">
      <alignment horizontal="center" vertical="center" wrapText="1"/>
    </xf>
    <xf numFmtId="0" fontId="19" fillId="5" borderId="40" xfId="0" applyFont="1" applyFill="1" applyBorder="1" applyAlignment="1" applyProtection="1">
      <alignment horizontal="center" vertical="center" wrapText="1"/>
    </xf>
    <xf numFmtId="0" fontId="19" fillId="5" borderId="13" xfId="0" applyFont="1" applyFill="1" applyBorder="1" applyAlignment="1" applyProtection="1">
      <alignment horizontal="center" vertical="center" wrapText="1"/>
    </xf>
    <xf numFmtId="0" fontId="19" fillId="7" borderId="25" xfId="0" applyFont="1" applyFill="1" applyBorder="1" applyAlignment="1" applyProtection="1">
      <alignment horizontal="left" vertical="center" wrapText="1" indent="1"/>
    </xf>
    <xf numFmtId="0" fontId="6" fillId="24" borderId="53" xfId="0" applyFont="1" applyFill="1" applyBorder="1" applyAlignment="1" applyProtection="1">
      <alignment horizontal="center" vertical="center" wrapText="1"/>
    </xf>
    <xf numFmtId="0" fontId="6" fillId="24" borderId="54" xfId="0" applyFont="1" applyFill="1" applyBorder="1" applyAlignment="1" applyProtection="1">
      <alignment horizontal="center" vertical="center"/>
    </xf>
    <xf numFmtId="0" fontId="12" fillId="13" borderId="3" xfId="0" applyFont="1" applyFill="1" applyBorder="1" applyAlignment="1" applyProtection="1">
      <alignment horizontal="left" vertical="top" wrapText="1"/>
      <protection locked="0"/>
    </xf>
    <xf numFmtId="0" fontId="5" fillId="7" borderId="34" xfId="0" applyFont="1" applyFill="1" applyBorder="1" applyAlignment="1" applyProtection="1">
      <alignment horizontal="center" vertical="center" wrapText="1"/>
    </xf>
    <xf numFmtId="0" fontId="5" fillId="7" borderId="35" xfId="0" applyFont="1" applyFill="1" applyBorder="1" applyAlignment="1" applyProtection="1">
      <alignment horizontal="center" vertical="center" wrapText="1"/>
    </xf>
    <xf numFmtId="0" fontId="5" fillId="7" borderId="36" xfId="0" applyFont="1" applyFill="1" applyBorder="1" applyAlignment="1" applyProtection="1">
      <alignment horizontal="center" vertical="center" wrapText="1"/>
    </xf>
    <xf numFmtId="0" fontId="1" fillId="7" borderId="34" xfId="0" applyFont="1" applyFill="1" applyBorder="1" applyAlignment="1" applyProtection="1">
      <alignment horizontal="left" vertical="center" wrapText="1" indent="1"/>
    </xf>
    <xf numFmtId="0" fontId="1" fillId="7" borderId="35" xfId="0" applyFont="1" applyFill="1" applyBorder="1" applyAlignment="1" applyProtection="1">
      <alignment horizontal="left" vertical="center" indent="1"/>
    </xf>
    <xf numFmtId="0" fontId="1" fillId="7" borderId="36" xfId="0" applyFont="1" applyFill="1" applyBorder="1" applyAlignment="1" applyProtection="1">
      <alignment horizontal="left" vertical="center" indent="1"/>
    </xf>
    <xf numFmtId="0" fontId="19" fillId="13" borderId="6" xfId="0" applyFont="1" applyFill="1" applyBorder="1" applyAlignment="1" applyProtection="1">
      <alignment horizontal="left" vertical="top" wrapText="1"/>
      <protection locked="0"/>
    </xf>
    <xf numFmtId="0" fontId="19" fillId="13" borderId="8" xfId="0" applyFont="1" applyFill="1" applyBorder="1" applyAlignment="1" applyProtection="1">
      <alignment horizontal="left" vertical="top" wrapText="1"/>
      <protection locked="0"/>
    </xf>
    <xf numFmtId="0" fontId="19" fillId="13" borderId="10" xfId="0" applyFont="1" applyFill="1" applyBorder="1" applyAlignment="1" applyProtection="1">
      <alignment horizontal="left" vertical="top" wrapText="1"/>
      <protection locked="0"/>
    </xf>
    <xf numFmtId="0" fontId="19" fillId="13" borderId="11" xfId="0" applyFont="1" applyFill="1" applyBorder="1" applyAlignment="1" applyProtection="1">
      <alignment horizontal="left" vertical="top" wrapText="1"/>
      <protection locked="0"/>
    </xf>
    <xf numFmtId="0" fontId="43" fillId="11" borderId="0" xfId="0" applyFont="1" applyFill="1" applyAlignment="1" applyProtection="1">
      <alignment vertical="top" wrapText="1"/>
    </xf>
    <xf numFmtId="0" fontId="96" fillId="11" borderId="0" xfId="0" applyFont="1" applyFill="1" applyAlignment="1" applyProtection="1">
      <alignment vertical="top" wrapText="1"/>
    </xf>
    <xf numFmtId="0" fontId="1" fillId="7" borderId="5" xfId="0" applyFont="1" applyFill="1" applyBorder="1" applyAlignment="1" applyProtection="1">
      <alignment horizontal="left" vertical="center" indent="1"/>
    </xf>
    <xf numFmtId="0" fontId="1" fillId="7" borderId="4" xfId="0" applyFont="1" applyFill="1" applyBorder="1" applyAlignment="1" applyProtection="1">
      <alignment horizontal="left" vertical="center" indent="1"/>
    </xf>
    <xf numFmtId="0" fontId="19" fillId="7" borderId="8" xfId="0" applyFont="1" applyFill="1" applyBorder="1" applyAlignment="1" applyProtection="1">
      <alignment horizontal="left" vertical="center" wrapText="1" indent="1"/>
    </xf>
    <xf numFmtId="0" fontId="19" fillId="7" borderId="9" xfId="0" applyFont="1" applyFill="1" applyBorder="1" applyAlignment="1" applyProtection="1">
      <alignment horizontal="left" vertical="center" wrapText="1" indent="1"/>
    </xf>
    <xf numFmtId="0" fontId="19" fillId="7" borderId="11" xfId="0" applyFont="1" applyFill="1" applyBorder="1" applyAlignment="1" applyProtection="1">
      <alignment horizontal="left" vertical="center" wrapText="1" indent="1"/>
    </xf>
    <xf numFmtId="0" fontId="5" fillId="7" borderId="9" xfId="0" applyFont="1" applyFill="1" applyBorder="1" applyAlignment="1" applyProtection="1">
      <alignment horizontal="center" vertical="center" wrapText="1"/>
    </xf>
    <xf numFmtId="0" fontId="5" fillId="7" borderId="10" xfId="0" applyFont="1" applyFill="1" applyBorder="1" applyAlignment="1" applyProtection="1">
      <alignment horizontal="center" vertical="center" wrapText="1"/>
    </xf>
    <xf numFmtId="0" fontId="5" fillId="7" borderId="11" xfId="0" applyFont="1" applyFill="1" applyBorder="1" applyAlignment="1" applyProtection="1">
      <alignment horizontal="center" vertical="center" wrapText="1"/>
    </xf>
    <xf numFmtId="0" fontId="19" fillId="13" borderId="7" xfId="0" applyFont="1" applyFill="1" applyBorder="1" applyAlignment="1" applyProtection="1">
      <alignment horizontal="left" vertical="top" wrapText="1"/>
      <protection locked="0"/>
    </xf>
    <xf numFmtId="0" fontId="31" fillId="13" borderId="6" xfId="0" applyFont="1" applyFill="1" applyBorder="1" applyAlignment="1" applyProtection="1">
      <alignment horizontal="left" vertical="top" wrapText="1"/>
      <protection locked="0"/>
    </xf>
    <xf numFmtId="0" fontId="31" fillId="13" borderId="8" xfId="0" applyFont="1" applyFill="1" applyBorder="1" applyAlignment="1" applyProtection="1">
      <alignment horizontal="left" vertical="top" wrapText="1"/>
      <protection locked="0"/>
    </xf>
    <xf numFmtId="0" fontId="31" fillId="13" borderId="2" xfId="0" applyFont="1" applyFill="1" applyBorder="1" applyAlignment="1" applyProtection="1">
      <alignment horizontal="left" vertical="top" wrapText="1"/>
      <protection locked="0"/>
    </xf>
    <xf numFmtId="0" fontId="31" fillId="13" borderId="0" xfId="0" applyFont="1" applyFill="1" applyAlignment="1" applyProtection="1">
      <alignment horizontal="left" vertical="top" wrapText="1"/>
      <protection locked="0"/>
    </xf>
    <xf numFmtId="0" fontId="31" fillId="13" borderId="12" xfId="0" applyFont="1" applyFill="1" applyBorder="1" applyAlignment="1" applyProtection="1">
      <alignment horizontal="left" vertical="top" wrapText="1"/>
      <protection locked="0"/>
    </xf>
    <xf numFmtId="0" fontId="31" fillId="13" borderId="9" xfId="0" applyFont="1" applyFill="1" applyBorder="1" applyAlignment="1" applyProtection="1">
      <alignment horizontal="left" vertical="top" wrapText="1"/>
      <protection locked="0"/>
    </xf>
    <xf numFmtId="0" fontId="31" fillId="13" borderId="10" xfId="0" applyFont="1" applyFill="1" applyBorder="1" applyAlignment="1" applyProtection="1">
      <alignment horizontal="left" vertical="top" wrapText="1"/>
      <protection locked="0"/>
    </xf>
    <xf numFmtId="0" fontId="31" fillId="13" borderId="11" xfId="0" applyFont="1" applyFill="1" applyBorder="1" applyAlignment="1" applyProtection="1">
      <alignment horizontal="left" vertical="top" wrapText="1"/>
      <protection locked="0"/>
    </xf>
    <xf numFmtId="164" fontId="12" fillId="13" borderId="7" xfId="0" applyNumberFormat="1" applyFont="1" applyFill="1" applyBorder="1" applyAlignment="1" applyProtection="1">
      <alignment horizontal="center" vertical="center" wrapText="1"/>
      <protection locked="0"/>
    </xf>
    <xf numFmtId="164" fontId="12" fillId="13" borderId="6" xfId="0" applyNumberFormat="1" applyFont="1" applyFill="1" applyBorder="1" applyAlignment="1" applyProtection="1">
      <alignment horizontal="center" vertical="center" wrapText="1"/>
      <protection locked="0"/>
    </xf>
    <xf numFmtId="164" fontId="12" fillId="13" borderId="87" xfId="0" applyNumberFormat="1" applyFont="1" applyFill="1" applyBorder="1" applyAlignment="1" applyProtection="1">
      <alignment horizontal="center" vertical="center" wrapText="1"/>
      <protection locked="0"/>
    </xf>
    <xf numFmtId="164" fontId="12" fillId="13" borderId="3" xfId="0" applyNumberFormat="1" applyFont="1" applyFill="1" applyBorder="1" applyAlignment="1" applyProtection="1">
      <alignment horizontal="center" vertical="center" wrapText="1"/>
      <protection locked="0"/>
    </xf>
    <xf numFmtId="164" fontId="12" fillId="13" borderId="5" xfId="0" applyNumberFormat="1" applyFont="1" applyFill="1" applyBorder="1" applyAlignment="1" applyProtection="1">
      <alignment horizontal="center" vertical="center" wrapText="1"/>
      <protection locked="0"/>
    </xf>
    <xf numFmtId="164" fontId="12" fillId="13" borderId="42" xfId="0" applyNumberFormat="1" applyFont="1" applyFill="1" applyBorder="1" applyAlignment="1" applyProtection="1">
      <alignment horizontal="center" vertical="center" wrapText="1"/>
      <protection locked="0"/>
    </xf>
    <xf numFmtId="3" fontId="51" fillId="4" borderId="3" xfId="0" applyNumberFormat="1" applyFont="1" applyFill="1" applyBorder="1" applyAlignment="1" applyProtection="1">
      <alignment horizontal="center" vertical="top" wrapText="1"/>
    </xf>
    <xf numFmtId="3" fontId="51" fillId="4" borderId="5" xfId="0" applyNumberFormat="1" applyFont="1" applyFill="1" applyBorder="1" applyAlignment="1" applyProtection="1">
      <alignment horizontal="center" vertical="top" wrapText="1"/>
    </xf>
    <xf numFmtId="3" fontId="51" fillId="4" borderId="4" xfId="0" applyNumberFormat="1" applyFont="1" applyFill="1" applyBorder="1" applyAlignment="1" applyProtection="1">
      <alignment horizontal="center" vertical="top" wrapText="1"/>
    </xf>
    <xf numFmtId="0" fontId="10" fillId="7" borderId="5" xfId="0" applyFont="1" applyFill="1" applyBorder="1" applyAlignment="1" applyProtection="1">
      <alignment horizontal="center" vertical="center"/>
    </xf>
    <xf numFmtId="3" fontId="19" fillId="13" borderId="9" xfId="0" applyNumberFormat="1" applyFont="1" applyFill="1" applyBorder="1" applyAlignment="1" applyProtection="1">
      <alignment horizontal="left" vertical="top" wrapText="1"/>
      <protection locked="0"/>
    </xf>
    <xf numFmtId="3" fontId="19" fillId="13" borderId="10" xfId="0" applyNumberFormat="1" applyFont="1" applyFill="1" applyBorder="1" applyAlignment="1" applyProtection="1">
      <alignment horizontal="left" vertical="top" wrapText="1"/>
      <protection locked="0"/>
    </xf>
    <xf numFmtId="3" fontId="19" fillId="13" borderId="11" xfId="0" applyNumberFormat="1" applyFont="1" applyFill="1" applyBorder="1" applyAlignment="1" applyProtection="1">
      <alignment horizontal="left" vertical="top" wrapText="1"/>
      <protection locked="0"/>
    </xf>
    <xf numFmtId="0" fontId="1" fillId="7" borderId="68" xfId="0" applyFont="1" applyFill="1" applyBorder="1" applyAlignment="1" applyProtection="1">
      <alignment horizontal="center" vertical="center" wrapText="1"/>
    </xf>
    <xf numFmtId="0" fontId="1" fillId="7" borderId="5" xfId="0" applyFont="1" applyFill="1" applyBorder="1" applyAlignment="1" applyProtection="1">
      <alignment horizontal="center" vertical="center" wrapText="1"/>
    </xf>
    <xf numFmtId="0" fontId="1" fillId="7" borderId="4" xfId="0" applyFont="1" applyFill="1" applyBorder="1" applyAlignment="1" applyProtection="1">
      <alignment horizontal="center" vertical="center" wrapText="1"/>
    </xf>
    <xf numFmtId="164" fontId="12" fillId="7" borderId="62" xfId="0" applyNumberFormat="1" applyFont="1" applyFill="1" applyBorder="1" applyAlignment="1" applyProtection="1">
      <alignment horizontal="center" vertical="center" wrapText="1"/>
    </xf>
    <xf numFmtId="164" fontId="12" fillId="7" borderId="32" xfId="0" applyNumberFormat="1" applyFont="1" applyFill="1" applyBorder="1" applyAlignment="1" applyProtection="1">
      <alignment horizontal="center" vertical="center" wrapText="1"/>
    </xf>
    <xf numFmtId="164" fontId="12" fillId="13" borderId="32" xfId="0" applyNumberFormat="1" applyFont="1" applyFill="1" applyBorder="1" applyAlignment="1" applyProtection="1">
      <alignment horizontal="center" vertical="center" wrapText="1"/>
      <protection locked="0"/>
    </xf>
    <xf numFmtId="164" fontId="12" fillId="13" borderId="33" xfId="0" applyNumberFormat="1" applyFont="1" applyFill="1" applyBorder="1" applyAlignment="1" applyProtection="1">
      <alignment horizontal="center" vertical="center" wrapText="1"/>
      <protection locked="0"/>
    </xf>
    <xf numFmtId="164" fontId="12" fillId="13" borderId="13" xfId="0" applyNumberFormat="1" applyFont="1" applyFill="1" applyBorder="1" applyAlignment="1" applyProtection="1">
      <alignment horizontal="center" vertical="center" wrapText="1"/>
      <protection locked="0"/>
    </xf>
    <xf numFmtId="164" fontId="12" fillId="13" borderId="18" xfId="0" applyNumberFormat="1" applyFont="1" applyFill="1" applyBorder="1" applyAlignment="1" applyProtection="1">
      <alignment horizontal="center" vertical="center" wrapText="1"/>
      <protection locked="0"/>
    </xf>
    <xf numFmtId="0" fontId="19" fillId="7" borderId="42" xfId="0" applyFont="1" applyFill="1" applyBorder="1" applyAlignment="1" applyProtection="1">
      <alignment horizontal="center" vertical="center" wrapText="1"/>
    </xf>
    <xf numFmtId="0" fontId="19" fillId="7" borderId="36" xfId="0" applyFont="1" applyFill="1" applyBorder="1" applyAlignment="1" applyProtection="1">
      <alignment horizontal="center" vertical="center" wrapText="1"/>
    </xf>
    <xf numFmtId="0" fontId="30" fillId="0" borderId="6" xfId="0" applyFont="1" applyBorder="1" applyAlignment="1" applyProtection="1">
      <alignment horizontal="left" vertical="center" indent="1"/>
    </xf>
    <xf numFmtId="0" fontId="30" fillId="0" borderId="8" xfId="0" applyFont="1" applyBorder="1" applyAlignment="1" applyProtection="1">
      <alignment horizontal="left" vertical="center" indent="1"/>
    </xf>
    <xf numFmtId="0" fontId="1" fillId="7" borderId="7" xfId="0" applyFont="1" applyFill="1" applyBorder="1" applyAlignment="1" applyProtection="1">
      <alignment horizontal="left" vertical="center" wrapText="1" indent="1"/>
    </xf>
    <xf numFmtId="0" fontId="1" fillId="7" borderId="6" xfId="0" applyFont="1" applyFill="1" applyBorder="1" applyAlignment="1" applyProtection="1">
      <alignment horizontal="left" vertical="center" wrapText="1" indent="1"/>
    </xf>
    <xf numFmtId="0" fontId="1" fillId="7" borderId="8" xfId="0" applyFont="1" applyFill="1" applyBorder="1" applyAlignment="1" applyProtection="1">
      <alignment horizontal="left" vertical="center" wrapText="1" indent="1"/>
    </xf>
    <xf numFmtId="0" fontId="1" fillId="7" borderId="5" xfId="0" applyFont="1" applyFill="1" applyBorder="1" applyAlignment="1" applyProtection="1">
      <alignment horizontal="left" vertical="center" wrapText="1" indent="1"/>
    </xf>
    <xf numFmtId="0" fontId="1" fillId="7" borderId="4" xfId="0" applyFont="1" applyFill="1" applyBorder="1" applyAlignment="1" applyProtection="1">
      <alignment horizontal="left" vertical="center" wrapText="1" indent="1"/>
    </xf>
    <xf numFmtId="0" fontId="19" fillId="13" borderId="2" xfId="0" applyFont="1" applyFill="1" applyBorder="1" applyAlignment="1" applyProtection="1">
      <alignment horizontal="left" vertical="top" wrapText="1"/>
      <protection locked="0"/>
    </xf>
    <xf numFmtId="0" fontId="19" fillId="13" borderId="0" xfId="0" applyFont="1" applyFill="1" applyAlignment="1" applyProtection="1">
      <alignment horizontal="left" vertical="top" wrapText="1"/>
      <protection locked="0"/>
    </xf>
    <xf numFmtId="0" fontId="19" fillId="13" borderId="12" xfId="0" applyFont="1" applyFill="1" applyBorder="1" applyAlignment="1" applyProtection="1">
      <alignment horizontal="left" vertical="top" wrapText="1"/>
      <protection locked="0"/>
    </xf>
    <xf numFmtId="0" fontId="19" fillId="13" borderId="9" xfId="0" applyFont="1" applyFill="1" applyBorder="1" applyAlignment="1" applyProtection="1">
      <alignment horizontal="left" vertical="top" wrapText="1"/>
      <protection locked="0"/>
    </xf>
    <xf numFmtId="164" fontId="12" fillId="7" borderId="63" xfId="0" applyNumberFormat="1" applyFont="1" applyFill="1" applyBorder="1" applyAlignment="1" applyProtection="1">
      <alignment horizontal="center" vertical="center" wrapText="1"/>
    </xf>
    <xf numFmtId="164" fontId="12" fillId="7" borderId="22" xfId="0" applyNumberFormat="1" applyFont="1" applyFill="1" applyBorder="1" applyAlignment="1" applyProtection="1">
      <alignment horizontal="center" vertical="center" wrapText="1"/>
    </xf>
    <xf numFmtId="164" fontId="12" fillId="13" borderId="22" xfId="0" applyNumberFormat="1" applyFont="1" applyFill="1" applyBorder="1" applyAlignment="1" applyProtection="1">
      <alignment horizontal="center" vertical="center" wrapText="1"/>
      <protection locked="0"/>
    </xf>
    <xf numFmtId="164" fontId="12" fillId="13" borderId="23" xfId="0" applyNumberFormat="1" applyFont="1" applyFill="1" applyBorder="1" applyAlignment="1" applyProtection="1">
      <alignment horizontal="center" vertical="center" wrapText="1"/>
      <protection locked="0"/>
    </xf>
    <xf numFmtId="164" fontId="19" fillId="7" borderId="42" xfId="0" applyNumberFormat="1" applyFont="1" applyFill="1" applyBorder="1" applyAlignment="1" applyProtection="1">
      <alignment horizontal="center" vertical="center" wrapText="1"/>
    </xf>
    <xf numFmtId="164" fontId="19" fillId="7" borderId="35" xfId="0" applyNumberFormat="1" applyFont="1" applyFill="1" applyBorder="1" applyAlignment="1" applyProtection="1">
      <alignment horizontal="center" vertical="center" wrapText="1"/>
    </xf>
    <xf numFmtId="164" fontId="19" fillId="7" borderId="36" xfId="0" applyNumberFormat="1" applyFont="1" applyFill="1" applyBorder="1" applyAlignment="1" applyProtection="1">
      <alignment horizontal="center" vertical="center" wrapText="1"/>
    </xf>
    <xf numFmtId="0" fontId="12" fillId="12" borderId="24" xfId="0" applyFont="1" applyFill="1" applyBorder="1" applyAlignment="1" applyProtection="1">
      <alignment horizontal="left" vertical="top" wrapText="1"/>
    </xf>
    <xf numFmtId="0" fontId="12" fillId="12" borderId="25" xfId="0" applyFont="1" applyFill="1" applyBorder="1" applyAlignment="1" applyProtection="1">
      <alignment horizontal="left" vertical="top" wrapText="1"/>
    </xf>
    <xf numFmtId="0" fontId="1" fillId="7" borderId="73" xfId="0" applyFont="1" applyFill="1" applyBorder="1" applyAlignment="1" applyProtection="1">
      <alignment horizontal="left" vertical="center" wrapText="1" indent="1"/>
    </xf>
    <xf numFmtId="0" fontId="0" fillId="0" borderId="5" xfId="0" applyBorder="1" applyAlignment="1" applyProtection="1">
      <alignment horizontal="left" vertical="center" indent="1"/>
    </xf>
    <xf numFmtId="0" fontId="0" fillId="0" borderId="74" xfId="0" applyBorder="1" applyAlignment="1" applyProtection="1">
      <alignment horizontal="left" vertical="center" indent="1"/>
    </xf>
    <xf numFmtId="0" fontId="30" fillId="13" borderId="4" xfId="0" applyFont="1" applyFill="1" applyBorder="1" applyAlignment="1" applyProtection="1">
      <alignment horizontal="left" vertical="top"/>
      <protection locked="0"/>
    </xf>
    <xf numFmtId="0" fontId="0" fillId="0" borderId="4" xfId="0" applyBorder="1" applyAlignment="1" applyProtection="1">
      <alignment vertical="center"/>
    </xf>
    <xf numFmtId="0" fontId="19" fillId="7" borderId="78" xfId="0" applyFont="1" applyFill="1" applyBorder="1" applyAlignment="1" applyProtection="1">
      <alignment horizontal="center" vertical="center" wrapText="1"/>
    </xf>
    <xf numFmtId="0" fontId="0" fillId="0" borderId="48" xfId="0" applyBorder="1" applyAlignment="1" applyProtection="1">
      <alignment horizontal="center" vertical="center" wrapText="1"/>
    </xf>
    <xf numFmtId="0" fontId="12" fillId="13" borderId="41" xfId="0" applyFont="1" applyFill="1" applyBorder="1" applyAlignment="1" applyProtection="1">
      <alignment horizontal="center" vertical="center" wrapText="1"/>
      <protection locked="0"/>
    </xf>
    <xf numFmtId="0" fontId="0" fillId="13" borderId="40" xfId="0" applyFill="1" applyBorder="1" applyAlignment="1" applyProtection="1">
      <alignment vertical="center" wrapText="1"/>
      <protection locked="0"/>
    </xf>
    <xf numFmtId="0" fontId="12" fillId="13" borderId="78" xfId="0" applyFont="1" applyFill="1" applyBorder="1" applyAlignment="1" applyProtection="1">
      <alignment horizontal="center" vertical="center" wrapText="1"/>
      <protection locked="0"/>
    </xf>
    <xf numFmtId="0" fontId="0" fillId="13" borderId="48" xfId="0" applyFill="1" applyBorder="1" applyAlignment="1" applyProtection="1">
      <alignment vertical="center" wrapText="1"/>
      <protection locked="0"/>
    </xf>
    <xf numFmtId="0" fontId="12" fillId="7" borderId="71" xfId="0" applyFont="1" applyFill="1" applyBorder="1" applyAlignment="1" applyProtection="1">
      <alignment vertical="center" wrapText="1"/>
    </xf>
    <xf numFmtId="0" fontId="0" fillId="0" borderId="49" xfId="0" applyBorder="1" applyAlignment="1" applyProtection="1">
      <alignment vertical="center" wrapText="1"/>
    </xf>
    <xf numFmtId="0" fontId="12" fillId="7" borderId="41" xfId="0" applyFont="1" applyFill="1" applyBorder="1" applyAlignment="1" applyProtection="1">
      <alignment vertical="center" wrapText="1"/>
    </xf>
    <xf numFmtId="0" fontId="0" fillId="0" borderId="40" xfId="0" applyBorder="1" applyAlignment="1" applyProtection="1">
      <alignment vertical="center" wrapText="1"/>
    </xf>
    <xf numFmtId="0" fontId="6" fillId="24" borderId="55" xfId="0" applyFont="1" applyFill="1" applyBorder="1" applyAlignment="1" applyProtection="1">
      <alignment horizontal="center" vertical="center"/>
    </xf>
    <xf numFmtId="0" fontId="19" fillId="7" borderId="44" xfId="0" applyFont="1" applyFill="1" applyBorder="1" applyAlignment="1" applyProtection="1">
      <alignment horizontal="center" vertical="center" wrapText="1"/>
    </xf>
    <xf numFmtId="0" fontId="19" fillId="7" borderId="37" xfId="0" applyFont="1" applyFill="1" applyBorder="1" applyAlignment="1" applyProtection="1">
      <alignment horizontal="center" vertical="center" wrapText="1"/>
    </xf>
    <xf numFmtId="0" fontId="19" fillId="7" borderId="29" xfId="0" applyFont="1" applyFill="1" applyBorder="1" applyAlignment="1" applyProtection="1">
      <alignment horizontal="center" vertical="center" wrapText="1"/>
    </xf>
    <xf numFmtId="0" fontId="19" fillId="7" borderId="30" xfId="0" applyFont="1" applyFill="1" applyBorder="1" applyAlignment="1" applyProtection="1">
      <alignment horizontal="center" vertical="center" wrapText="1"/>
    </xf>
    <xf numFmtId="0" fontId="19" fillId="7" borderId="24" xfId="0" applyFont="1" applyFill="1" applyBorder="1" applyAlignment="1" applyProtection="1">
      <alignment horizontal="center" vertical="center" wrapText="1"/>
    </xf>
    <xf numFmtId="0" fontId="19" fillId="7" borderId="26" xfId="0" applyFont="1" applyFill="1" applyBorder="1" applyAlignment="1" applyProtection="1">
      <alignment horizontal="center" vertical="center" wrapText="1"/>
    </xf>
    <xf numFmtId="0" fontId="19" fillId="7" borderId="71" xfId="0" applyFont="1" applyFill="1" applyBorder="1" applyAlignment="1" applyProtection="1">
      <alignment horizontal="center" vertical="center" wrapText="1"/>
    </xf>
    <xf numFmtId="0" fontId="19" fillId="7" borderId="72" xfId="0" applyFont="1" applyFill="1" applyBorder="1" applyAlignment="1" applyProtection="1">
      <alignment horizontal="center" vertical="center" wrapText="1"/>
    </xf>
    <xf numFmtId="0" fontId="19" fillId="7" borderId="39" xfId="0" applyFont="1" applyFill="1" applyBorder="1" applyAlignment="1" applyProtection="1">
      <alignment horizontal="center" vertical="center" wrapText="1"/>
    </xf>
    <xf numFmtId="0" fontId="30" fillId="7" borderId="5" xfId="0" applyFont="1" applyFill="1" applyBorder="1" applyAlignment="1" applyProtection="1">
      <alignment horizontal="left" vertical="center" wrapText="1"/>
    </xf>
    <xf numFmtId="0" fontId="30" fillId="7" borderId="4" xfId="0" applyFont="1" applyFill="1" applyBorder="1" applyAlignment="1" applyProtection="1">
      <alignment horizontal="left" vertical="center" wrapText="1"/>
    </xf>
    <xf numFmtId="0" fontId="19" fillId="7" borderId="3" xfId="0" applyFont="1" applyFill="1" applyBorder="1" applyAlignment="1" applyProtection="1">
      <alignment horizontal="left" vertical="center" wrapText="1" indent="1"/>
    </xf>
    <xf numFmtId="0" fontId="30" fillId="7" borderId="5" xfId="0" applyFont="1" applyFill="1" applyBorder="1" applyAlignment="1" applyProtection="1">
      <alignment horizontal="left" wrapText="1" indent="1"/>
    </xf>
    <xf numFmtId="0" fontId="30" fillId="7" borderId="4" xfId="0" applyFont="1" applyFill="1" applyBorder="1" applyAlignment="1" applyProtection="1">
      <alignment horizontal="left" wrapText="1" indent="1"/>
    </xf>
    <xf numFmtId="164" fontId="12" fillId="13" borderId="57" xfId="0" applyNumberFormat="1" applyFont="1" applyFill="1" applyBorder="1" applyAlignment="1" applyProtection="1">
      <alignment horizontal="left" vertical="center" wrapText="1"/>
      <protection locked="0"/>
    </xf>
    <xf numFmtId="164" fontId="12" fillId="13" borderId="0" xfId="0" applyNumberFormat="1" applyFont="1" applyFill="1" applyAlignment="1" applyProtection="1">
      <alignment horizontal="left" vertical="center" wrapText="1"/>
      <protection locked="0"/>
    </xf>
    <xf numFmtId="164" fontId="12" fillId="13" borderId="12" xfId="0" applyNumberFormat="1" applyFont="1" applyFill="1" applyBorder="1" applyAlignment="1" applyProtection="1">
      <alignment horizontal="left" vertical="center" wrapText="1"/>
      <protection locked="0"/>
    </xf>
    <xf numFmtId="164" fontId="12" fillId="13" borderId="10" xfId="0" applyNumberFormat="1" applyFont="1" applyFill="1" applyBorder="1" applyAlignment="1" applyProtection="1">
      <alignment horizontal="left" vertical="center" wrapText="1"/>
      <protection locked="0"/>
    </xf>
    <xf numFmtId="164" fontId="12" fillId="13" borderId="11" xfId="0" applyNumberFormat="1" applyFont="1" applyFill="1" applyBorder="1" applyAlignment="1" applyProtection="1">
      <alignment horizontal="left" vertical="center" wrapText="1"/>
      <protection locked="0"/>
    </xf>
    <xf numFmtId="0" fontId="19" fillId="7" borderId="68" xfId="0" applyFont="1" applyFill="1" applyBorder="1" applyAlignment="1" applyProtection="1">
      <alignment horizontal="center" vertical="center" wrapText="1"/>
    </xf>
    <xf numFmtId="0" fontId="19" fillId="7" borderId="5" xfId="0" applyFont="1" applyFill="1" applyBorder="1" applyAlignment="1" applyProtection="1">
      <alignment horizontal="center" vertical="center" wrapText="1"/>
    </xf>
    <xf numFmtId="0" fontId="19" fillId="7" borderId="4" xfId="0" applyFont="1" applyFill="1" applyBorder="1" applyAlignment="1" applyProtection="1">
      <alignment horizontal="center" vertical="center" wrapText="1"/>
    </xf>
    <xf numFmtId="0" fontId="15" fillId="0" borderId="0" xfId="0" applyFont="1" applyAlignment="1" applyProtection="1">
      <alignment horizontal="center" vertical="center"/>
    </xf>
    <xf numFmtId="0" fontId="6" fillId="24" borderId="3" xfId="0" applyFont="1" applyFill="1" applyBorder="1" applyAlignment="1" applyProtection="1">
      <alignment horizontal="center" vertical="center" wrapText="1"/>
    </xf>
    <xf numFmtId="0" fontId="0" fillId="24" borderId="5" xfId="0" applyFill="1" applyBorder="1" applyAlignment="1" applyProtection="1">
      <alignment horizontal="center" vertical="center"/>
    </xf>
    <xf numFmtId="0" fontId="0" fillId="24" borderId="4" xfId="0" applyFill="1" applyBorder="1" applyAlignment="1" applyProtection="1">
      <alignment horizontal="center" vertical="center"/>
    </xf>
    <xf numFmtId="0" fontId="0" fillId="0" borderId="5" xfId="0" applyBorder="1" applyAlignment="1" applyProtection="1">
      <alignment horizontal="left" vertical="center" wrapText="1" indent="1"/>
    </xf>
    <xf numFmtId="0" fontId="0" fillId="0" borderId="4" xfId="0" applyBorder="1" applyAlignment="1" applyProtection="1">
      <alignment horizontal="left" vertical="center" wrapText="1" indent="1"/>
    </xf>
    <xf numFmtId="3" fontId="5" fillId="0" borderId="5" xfId="0" applyNumberFormat="1" applyFont="1" applyBorder="1" applyAlignment="1" applyProtection="1">
      <alignment horizontal="center" vertical="center" wrapText="1"/>
    </xf>
    <xf numFmtId="3" fontId="5" fillId="0" borderId="4" xfId="0" applyNumberFormat="1" applyFont="1" applyBorder="1" applyAlignment="1" applyProtection="1">
      <alignment horizontal="center" vertical="center" wrapText="1"/>
    </xf>
    <xf numFmtId="0" fontId="12" fillId="12" borderId="26" xfId="0" applyFont="1" applyFill="1" applyBorder="1" applyAlignment="1" applyProtection="1">
      <alignment vertical="top" wrapText="1"/>
    </xf>
    <xf numFmtId="0" fontId="19" fillId="12" borderId="26" xfId="0" applyFont="1" applyFill="1" applyBorder="1" applyAlignment="1" applyProtection="1">
      <alignment vertical="top" wrapText="1"/>
    </xf>
    <xf numFmtId="0" fontId="0" fillId="0" borderId="25" xfId="0" applyBorder="1" applyAlignment="1" applyProtection="1">
      <alignment vertical="top" wrapText="1"/>
    </xf>
    <xf numFmtId="0" fontId="15" fillId="12" borderId="24" xfId="0" applyFont="1" applyFill="1" applyBorder="1" applyAlignment="1" applyProtection="1">
      <alignment vertical="top" wrapText="1"/>
    </xf>
    <xf numFmtId="0" fontId="35" fillId="0" borderId="26" xfId="0" applyFont="1" applyBorder="1" applyAlignment="1" applyProtection="1">
      <alignment vertical="top"/>
    </xf>
    <xf numFmtId="0" fontId="12" fillId="12" borderId="0" xfId="0" applyFont="1" applyFill="1" applyAlignment="1" applyProtection="1">
      <alignment vertical="top" wrapText="1"/>
    </xf>
    <xf numFmtId="0" fontId="19" fillId="12" borderId="0" xfId="0" applyFont="1" applyFill="1" applyAlignment="1" applyProtection="1">
      <alignment vertical="top" wrapText="1"/>
    </xf>
    <xf numFmtId="0" fontId="51" fillId="12" borderId="0" xfId="0" applyFont="1" applyFill="1" applyAlignment="1" applyProtection="1">
      <alignment vertical="top" wrapText="1"/>
    </xf>
    <xf numFmtId="0" fontId="19" fillId="11" borderId="3" xfId="0" applyFont="1" applyFill="1" applyBorder="1" applyAlignment="1" applyProtection="1">
      <alignment horizontal="center" vertical="center" wrapText="1"/>
    </xf>
    <xf numFmtId="0" fontId="19" fillId="11" borderId="5" xfId="0" applyFont="1" applyFill="1" applyBorder="1" applyAlignment="1" applyProtection="1">
      <alignment horizontal="center" vertical="center" wrapText="1"/>
    </xf>
    <xf numFmtId="0" fontId="19" fillId="11" borderId="4" xfId="0" applyFont="1" applyFill="1" applyBorder="1" applyAlignment="1" applyProtection="1">
      <alignment horizontal="center" vertical="center" wrapText="1"/>
    </xf>
    <xf numFmtId="0" fontId="111" fillId="23" borderId="24" xfId="0" applyFont="1" applyFill="1" applyBorder="1" applyAlignment="1" applyProtection="1">
      <alignment horizontal="center" vertical="center" wrapText="1"/>
      <protection locked="0" hidden="1"/>
    </xf>
    <xf numFmtId="0" fontId="111" fillId="23" borderId="25" xfId="0" applyFont="1" applyFill="1" applyBorder="1" applyAlignment="1" applyProtection="1">
      <alignment horizontal="center" vertical="center" wrapText="1"/>
      <protection locked="0" hidden="1"/>
    </xf>
    <xf numFmtId="0" fontId="111" fillId="23" borderId="26" xfId="0" applyFont="1" applyFill="1" applyBorder="1" applyAlignment="1" applyProtection="1">
      <alignment horizontal="center" vertical="center" wrapText="1"/>
      <protection locked="0" hidden="1"/>
    </xf>
    <xf numFmtId="0" fontId="61" fillId="0" borderId="3" xfId="0" applyFont="1" applyBorder="1" applyAlignment="1">
      <alignment horizontal="center" vertical="center" wrapText="1"/>
    </xf>
    <xf numFmtId="0" fontId="61" fillId="0" borderId="5" xfId="0" applyFont="1" applyBorder="1" applyAlignment="1">
      <alignment horizontal="center" vertical="center"/>
    </xf>
    <xf numFmtId="0" fontId="61" fillId="0" borderId="4" xfId="0" applyFont="1" applyBorder="1" applyAlignment="1">
      <alignment horizontal="center" vertical="center"/>
    </xf>
    <xf numFmtId="0" fontId="61" fillId="0" borderId="5" xfId="0" applyFont="1" applyBorder="1" applyAlignment="1">
      <alignment horizontal="center" vertical="center" wrapText="1"/>
    </xf>
    <xf numFmtId="0" fontId="61" fillId="0" borderId="4" xfId="0" applyFont="1" applyBorder="1" applyAlignment="1">
      <alignment horizontal="center" vertical="center" wrapText="1"/>
    </xf>
    <xf numFmtId="0" fontId="66" fillId="10" borderId="3" xfId="0" applyFont="1" applyFill="1" applyBorder="1" applyAlignment="1">
      <alignment horizontal="left" vertical="center" wrapText="1" indent="1"/>
    </xf>
    <xf numFmtId="0" fontId="66" fillId="10" borderId="5" xfId="0" applyFont="1" applyFill="1" applyBorder="1" applyAlignment="1">
      <alignment horizontal="left" vertical="center" wrapText="1" indent="1"/>
    </xf>
    <xf numFmtId="0" fontId="66" fillId="10" borderId="4" xfId="0" applyFont="1" applyFill="1" applyBorder="1" applyAlignment="1">
      <alignment horizontal="left" vertical="center" wrapText="1" indent="1"/>
    </xf>
    <xf numFmtId="0" fontId="66" fillId="0" borderId="3" xfId="0" applyFont="1" applyBorder="1" applyAlignment="1">
      <alignment horizontal="left" vertical="center" wrapText="1" indent="1"/>
    </xf>
    <xf numFmtId="0" fontId="66" fillId="0" borderId="5" xfId="0" applyFont="1" applyBorder="1" applyAlignment="1">
      <alignment horizontal="left" vertical="center" wrapText="1" indent="1"/>
    </xf>
    <xf numFmtId="0" fontId="66" fillId="0" borderId="4" xfId="0" applyFont="1" applyBorder="1" applyAlignment="1">
      <alignment horizontal="left" vertical="center" wrapText="1" indent="1"/>
    </xf>
    <xf numFmtId="0" fontId="74" fillId="6" borderId="3" xfId="0" applyFont="1" applyFill="1" applyBorder="1" applyAlignment="1" applyProtection="1">
      <alignment horizontal="center" vertical="center"/>
      <protection locked="0"/>
    </xf>
    <xf numFmtId="0" fontId="74" fillId="6" borderId="4" xfId="0" applyFont="1" applyFill="1" applyBorder="1" applyAlignment="1" applyProtection="1">
      <alignment horizontal="center" vertical="center"/>
      <protection locked="0"/>
    </xf>
    <xf numFmtId="0" fontId="75" fillId="17" borderId="3" xfId="0" applyFont="1" applyFill="1" applyBorder="1" applyAlignment="1">
      <alignment horizontal="left" vertical="center" indent="1"/>
    </xf>
    <xf numFmtId="0" fontId="75" fillId="17" borderId="4" xfId="0" applyFont="1" applyFill="1" applyBorder="1" applyAlignment="1">
      <alignment horizontal="left" vertical="center" indent="1"/>
    </xf>
    <xf numFmtId="1" fontId="74" fillId="16" borderId="5" xfId="0" applyNumberFormat="1" applyFont="1" applyFill="1" applyBorder="1" applyAlignment="1">
      <alignment horizontal="center" vertical="center"/>
    </xf>
    <xf numFmtId="1" fontId="74" fillId="16" borderId="4" xfId="0" applyNumberFormat="1" applyFont="1" applyFill="1" applyBorder="1" applyAlignment="1">
      <alignment horizontal="center" vertical="center"/>
    </xf>
    <xf numFmtId="0" fontId="72" fillId="17" borderId="3" xfId="0" applyFont="1" applyFill="1" applyBorder="1" applyAlignment="1">
      <alignment horizontal="left" vertical="center" indent="1"/>
    </xf>
    <xf numFmtId="0" fontId="72" fillId="17" borderId="5" xfId="0" applyFont="1" applyFill="1" applyBorder="1" applyAlignment="1">
      <alignment horizontal="left" vertical="center" indent="1"/>
    </xf>
    <xf numFmtId="0" fontId="72" fillId="17" borderId="4" xfId="0" applyFont="1" applyFill="1" applyBorder="1" applyAlignment="1">
      <alignment horizontal="left" vertical="center" indent="1"/>
    </xf>
    <xf numFmtId="0" fontId="74" fillId="16" borderId="3" xfId="0" applyFont="1" applyFill="1" applyBorder="1" applyAlignment="1" applyProtection="1">
      <alignment horizontal="center" vertical="center"/>
      <protection locked="0"/>
    </xf>
    <xf numFmtId="0" fontId="74" fillId="16" borderId="4" xfId="0" applyFont="1" applyFill="1" applyBorder="1" applyAlignment="1" applyProtection="1">
      <alignment horizontal="center" vertical="center"/>
      <protection locked="0"/>
    </xf>
    <xf numFmtId="0" fontId="78" fillId="0" borderId="0" xfId="0" applyFont="1" applyAlignment="1">
      <alignment horizontal="center" vertical="center"/>
    </xf>
    <xf numFmtId="0" fontId="78" fillId="17" borderId="3" xfId="0" applyFont="1" applyFill="1" applyBorder="1" applyAlignment="1">
      <alignment horizontal="center" vertical="center"/>
    </xf>
    <xf numFmtId="0" fontId="78" fillId="17" borderId="5" xfId="0" applyFont="1" applyFill="1" applyBorder="1" applyAlignment="1">
      <alignment horizontal="center" vertical="center"/>
    </xf>
    <xf numFmtId="0" fontId="78" fillId="17" borderId="4" xfId="0" applyFont="1" applyFill="1" applyBorder="1" applyAlignment="1">
      <alignment horizontal="center" vertical="center"/>
    </xf>
    <xf numFmtId="0" fontId="64" fillId="10" borderId="41" xfId="0" applyFont="1" applyFill="1" applyBorder="1" applyAlignment="1">
      <alignment horizontal="left" vertical="center" wrapText="1" indent="1"/>
    </xf>
    <xf numFmtId="0" fontId="64" fillId="10" borderId="38" xfId="0" applyFont="1" applyFill="1" applyBorder="1" applyAlignment="1">
      <alignment horizontal="left" vertical="center" wrapText="1" indent="1"/>
    </xf>
    <xf numFmtId="0" fontId="64" fillId="10" borderId="40" xfId="0" applyFont="1" applyFill="1" applyBorder="1" applyAlignment="1">
      <alignment horizontal="left" vertical="center" wrapText="1" indent="1"/>
    </xf>
    <xf numFmtId="0" fontId="58" fillId="0" borderId="24" xfId="0" applyFont="1" applyBorder="1" applyAlignment="1">
      <alignment horizontal="center" vertical="center" textRotation="90" wrapText="1"/>
    </xf>
    <xf numFmtId="0" fontId="58" fillId="0" borderId="25" xfId="0" applyFont="1" applyBorder="1" applyAlignment="1">
      <alignment horizontal="center" vertical="center" textRotation="90" wrapText="1"/>
    </xf>
    <xf numFmtId="0" fontId="58" fillId="0" borderId="26" xfId="0" applyFont="1" applyBorder="1" applyAlignment="1">
      <alignment horizontal="center" vertical="center" textRotation="90" wrapText="1"/>
    </xf>
    <xf numFmtId="0" fontId="86" fillId="0" borderId="41" xfId="0" applyFont="1" applyBorder="1" applyAlignment="1">
      <alignment horizontal="center" vertical="center" wrapText="1"/>
    </xf>
    <xf numFmtId="0" fontId="86" fillId="0" borderId="40" xfId="0" applyFont="1" applyBorder="1" applyAlignment="1">
      <alignment horizontal="center" vertical="center" wrapText="1"/>
    </xf>
    <xf numFmtId="0" fontId="90" fillId="0" borderId="78" xfId="0" applyFont="1" applyBorder="1" applyAlignment="1">
      <alignment horizontal="center" vertical="center" wrapText="1"/>
    </xf>
    <xf numFmtId="0" fontId="90" fillId="0" borderId="48" xfId="0" applyFont="1" applyBorder="1" applyAlignment="1">
      <alignment horizontal="center" vertical="center" wrapText="1"/>
    </xf>
    <xf numFmtId="0" fontId="76" fillId="4" borderId="14" xfId="0" applyFont="1" applyFill="1" applyBorder="1" applyAlignment="1">
      <alignment horizontal="center" vertical="center" wrapText="1"/>
    </xf>
    <xf numFmtId="0" fontId="76" fillId="4" borderId="17" xfId="0" applyFont="1" applyFill="1" applyBorder="1" applyAlignment="1">
      <alignment horizontal="center" vertical="center" wrapText="1"/>
    </xf>
    <xf numFmtId="0" fontId="77" fillId="4" borderId="15" xfId="0" applyFont="1" applyFill="1" applyBorder="1" applyAlignment="1">
      <alignment horizontal="center" vertical="center"/>
    </xf>
    <xf numFmtId="0" fontId="77" fillId="4" borderId="13" xfId="0" applyFont="1" applyFill="1" applyBorder="1" applyAlignment="1">
      <alignment horizontal="center" vertical="center"/>
    </xf>
    <xf numFmtId="0" fontId="61" fillId="4" borderId="15" xfId="0" applyFont="1" applyFill="1" applyBorder="1" applyAlignment="1">
      <alignment horizontal="center" vertical="center"/>
    </xf>
    <xf numFmtId="0" fontId="61" fillId="4" borderId="13" xfId="0" applyFont="1" applyFill="1" applyBorder="1" applyAlignment="1">
      <alignment horizontal="center" vertical="center"/>
    </xf>
    <xf numFmtId="0" fontId="61" fillId="4" borderId="16" xfId="0" applyFont="1" applyFill="1" applyBorder="1" applyAlignment="1">
      <alignment horizontal="center" vertical="center" wrapText="1"/>
    </xf>
    <xf numFmtId="0" fontId="61" fillId="4" borderId="18" xfId="0" applyFont="1" applyFill="1" applyBorder="1" applyAlignment="1">
      <alignment horizontal="center" vertical="center" wrapText="1"/>
    </xf>
    <xf numFmtId="0" fontId="86" fillId="10" borderId="41" xfId="0" applyFont="1" applyFill="1" applyBorder="1" applyAlignment="1">
      <alignment horizontal="left" vertical="center" wrapText="1" indent="1"/>
    </xf>
    <xf numFmtId="0" fontId="86" fillId="10" borderId="38" xfId="0" applyFont="1" applyFill="1" applyBorder="1" applyAlignment="1">
      <alignment horizontal="left" vertical="center" wrapText="1" indent="1"/>
    </xf>
    <xf numFmtId="0" fontId="86" fillId="10" borderId="40" xfId="0" applyFont="1" applyFill="1" applyBorder="1" applyAlignment="1">
      <alignment horizontal="left" vertical="center" wrapText="1" indent="1"/>
    </xf>
    <xf numFmtId="0" fontId="72" fillId="0" borderId="0" xfId="0" applyFont="1" applyAlignment="1">
      <alignment horizontal="center" vertical="center" wrapText="1"/>
    </xf>
    <xf numFmtId="0" fontId="86" fillId="0" borderId="76" xfId="0" applyFont="1" applyBorder="1" applyAlignment="1">
      <alignment horizontal="center" vertical="center" wrapText="1"/>
    </xf>
    <xf numFmtId="0" fontId="86" fillId="0" borderId="48" xfId="0" applyFont="1" applyBorder="1" applyAlignment="1">
      <alignment horizontal="center" vertical="center" wrapText="1"/>
    </xf>
    <xf numFmtId="0" fontId="86" fillId="0" borderId="15" xfId="0" applyFont="1" applyBorder="1" applyAlignment="1">
      <alignment horizontal="center" vertical="center" wrapText="1"/>
    </xf>
    <xf numFmtId="0" fontId="79" fillId="4" borderId="81" xfId="0" applyFont="1" applyFill="1" applyBorder="1" applyAlignment="1">
      <alignment horizontal="left" vertical="center" wrapText="1"/>
    </xf>
    <xf numFmtId="0" fontId="79" fillId="4" borderId="72" xfId="0" applyFont="1" applyFill="1" applyBorder="1" applyAlignment="1">
      <alignment horizontal="left" vertical="center" wrapText="1"/>
    </xf>
    <xf numFmtId="0" fontId="79" fillId="4" borderId="49" xfId="0" applyFont="1" applyFill="1" applyBorder="1" applyAlignment="1">
      <alignment horizontal="left" vertical="center" wrapText="1"/>
    </xf>
    <xf numFmtId="0" fontId="58" fillId="0" borderId="0" xfId="0" applyFont="1" applyAlignment="1">
      <alignment horizontal="center" vertical="center" textRotation="90" wrapText="1"/>
    </xf>
    <xf numFmtId="0" fontId="60" fillId="20" borderId="58" xfId="0" applyFont="1" applyFill="1" applyBorder="1" applyAlignment="1">
      <alignment horizontal="left" vertical="top" wrapText="1"/>
    </xf>
    <xf numFmtId="0" fontId="60" fillId="20" borderId="59" xfId="0" applyFont="1" applyFill="1" applyBorder="1" applyAlignment="1">
      <alignment horizontal="left" vertical="top"/>
    </xf>
    <xf numFmtId="0" fontId="60" fillId="20" borderId="63" xfId="0" applyFont="1" applyFill="1" applyBorder="1" applyAlignment="1">
      <alignment horizontal="left" vertical="top"/>
    </xf>
    <xf numFmtId="0" fontId="60" fillId="20" borderId="57" xfId="0" applyFont="1" applyFill="1" applyBorder="1" applyAlignment="1">
      <alignment horizontal="left" vertical="top"/>
    </xf>
    <xf numFmtId="0" fontId="60" fillId="20" borderId="0" xfId="0" applyFont="1" applyFill="1" applyAlignment="1">
      <alignment horizontal="left" vertical="top"/>
    </xf>
    <xf numFmtId="0" fontId="60" fillId="20" borderId="83" xfId="0" applyFont="1" applyFill="1" applyBorder="1" applyAlignment="1">
      <alignment horizontal="left" vertical="top"/>
    </xf>
    <xf numFmtId="0" fontId="60" fillId="20" borderId="64" xfId="0" applyFont="1" applyFill="1" applyBorder="1" applyAlignment="1">
      <alignment horizontal="left" vertical="top"/>
    </xf>
    <xf numFmtId="0" fontId="60" fillId="20" borderId="60" xfId="0" applyFont="1" applyFill="1" applyBorder="1" applyAlignment="1">
      <alignment horizontal="left" vertical="top"/>
    </xf>
    <xf numFmtId="0" fontId="60" fillId="20" borderId="62" xfId="0" applyFont="1" applyFill="1" applyBorder="1" applyAlignment="1">
      <alignment horizontal="left" vertical="top"/>
    </xf>
    <xf numFmtId="0" fontId="58" fillId="0" borderId="0" xfId="0" applyFont="1" applyAlignment="1">
      <alignment horizontal="left" vertical="center" textRotation="90" wrapText="1"/>
    </xf>
    <xf numFmtId="0" fontId="60" fillId="20" borderId="58" xfId="0" applyFont="1" applyFill="1" applyBorder="1" applyAlignment="1">
      <alignment horizontal="left" vertical="center" wrapText="1"/>
    </xf>
    <xf numFmtId="0" fontId="60" fillId="20" borderId="59" xfId="0" applyFont="1" applyFill="1" applyBorder="1" applyAlignment="1">
      <alignment horizontal="left" vertical="center" wrapText="1"/>
    </xf>
    <xf numFmtId="0" fontId="60" fillId="20" borderId="63" xfId="0" applyFont="1" applyFill="1" applyBorder="1" applyAlignment="1">
      <alignment horizontal="left" vertical="center" wrapText="1"/>
    </xf>
    <xf numFmtId="0" fontId="60" fillId="20" borderId="57" xfId="0" applyFont="1" applyFill="1" applyBorder="1" applyAlignment="1">
      <alignment horizontal="left" vertical="center" wrapText="1"/>
    </xf>
    <xf numFmtId="0" fontId="60" fillId="20" borderId="0" xfId="0" applyFont="1" applyFill="1" applyAlignment="1">
      <alignment horizontal="left" vertical="center" wrapText="1"/>
    </xf>
    <xf numFmtId="0" fontId="60" fillId="20" borderId="64" xfId="0" applyFont="1" applyFill="1" applyBorder="1" applyAlignment="1">
      <alignment horizontal="left" vertical="center" wrapText="1"/>
    </xf>
    <xf numFmtId="0" fontId="60" fillId="20" borderId="60" xfId="0" applyFont="1" applyFill="1" applyBorder="1" applyAlignment="1">
      <alignment horizontal="left" vertical="center" wrapText="1"/>
    </xf>
    <xf numFmtId="0" fontId="60" fillId="20" borderId="59" xfId="0" applyFont="1" applyFill="1" applyBorder="1" applyAlignment="1">
      <alignment horizontal="left" vertical="top" wrapText="1"/>
    </xf>
    <xf numFmtId="0" fontId="60" fillId="20" borderId="63" xfId="0" applyFont="1" applyFill="1" applyBorder="1" applyAlignment="1">
      <alignment horizontal="left" vertical="top" wrapText="1"/>
    </xf>
    <xf numFmtId="0" fontId="60" fillId="20" borderId="57" xfId="0" applyFont="1" applyFill="1" applyBorder="1" applyAlignment="1">
      <alignment horizontal="left" vertical="top" wrapText="1"/>
    </xf>
    <xf numFmtId="0" fontId="60" fillId="20" borderId="0" xfId="0" applyFont="1" applyFill="1" applyAlignment="1">
      <alignment horizontal="left" vertical="top" wrapText="1"/>
    </xf>
    <xf numFmtId="0" fontId="60" fillId="20" borderId="83" xfId="0" applyFont="1" applyFill="1" applyBorder="1" applyAlignment="1">
      <alignment horizontal="left" vertical="top" wrapText="1"/>
    </xf>
    <xf numFmtId="0" fontId="60" fillId="20" borderId="64" xfId="0" applyFont="1" applyFill="1" applyBorder="1" applyAlignment="1">
      <alignment horizontal="left" vertical="top" wrapText="1"/>
    </xf>
    <xf numFmtId="0" fontId="60" fillId="20" borderId="60" xfId="0" applyFont="1" applyFill="1" applyBorder="1" applyAlignment="1">
      <alignment horizontal="left" vertical="top" wrapText="1"/>
    </xf>
    <xf numFmtId="0" fontId="60" fillId="20" borderId="62" xfId="0" applyFont="1" applyFill="1" applyBorder="1" applyAlignment="1">
      <alignment horizontal="left" vertical="top" wrapText="1"/>
    </xf>
    <xf numFmtId="0" fontId="68" fillId="6" borderId="41" xfId="0" applyFont="1" applyFill="1" applyBorder="1" applyAlignment="1">
      <alignment horizontal="left" vertical="center" indent="2"/>
    </xf>
    <xf numFmtId="0" fontId="68" fillId="6" borderId="38" xfId="0" applyFont="1" applyFill="1" applyBorder="1" applyAlignment="1">
      <alignment horizontal="left" vertical="center" indent="2"/>
    </xf>
    <xf numFmtId="0" fontId="68" fillId="6" borderId="77" xfId="0" applyFont="1" applyFill="1" applyBorder="1" applyAlignment="1">
      <alignment horizontal="left" vertical="center" indent="2"/>
    </xf>
    <xf numFmtId="0" fontId="68" fillId="6" borderId="78" xfId="0" applyFont="1" applyFill="1" applyBorder="1" applyAlignment="1">
      <alignment horizontal="left" vertical="center" indent="2"/>
    </xf>
    <xf numFmtId="0" fontId="68" fillId="6" borderId="79" xfId="0" applyFont="1" applyFill="1" applyBorder="1" applyAlignment="1">
      <alignment horizontal="left" vertical="center" indent="2"/>
    </xf>
    <xf numFmtId="0" fontId="68" fillId="6" borderId="80" xfId="0" applyFont="1" applyFill="1" applyBorder="1" applyAlignment="1">
      <alignment horizontal="left" vertical="center" indent="2"/>
    </xf>
    <xf numFmtId="14" fontId="68" fillId="6" borderId="78" xfId="0" applyNumberFormat="1" applyFont="1" applyFill="1" applyBorder="1" applyAlignment="1">
      <alignment horizontal="left" vertical="center" indent="2"/>
    </xf>
    <xf numFmtId="14" fontId="68" fillId="6" borderId="79" xfId="0" applyNumberFormat="1" applyFont="1" applyFill="1" applyBorder="1" applyAlignment="1">
      <alignment horizontal="left" vertical="center" indent="2"/>
    </xf>
    <xf numFmtId="14" fontId="68" fillId="6" borderId="80" xfId="0" applyNumberFormat="1" applyFont="1" applyFill="1" applyBorder="1" applyAlignment="1">
      <alignment horizontal="left" vertical="center" indent="2"/>
    </xf>
    <xf numFmtId="0" fontId="120" fillId="16" borderId="41" xfId="9" applyFont="1" applyFill="1" applyBorder="1" applyAlignment="1">
      <alignment horizontal="left" vertical="center" indent="2"/>
    </xf>
    <xf numFmtId="0" fontId="77" fillId="16" borderId="38" xfId="0" applyFont="1" applyFill="1" applyBorder="1" applyAlignment="1">
      <alignment horizontal="left" vertical="center" indent="2"/>
    </xf>
    <xf numFmtId="0" fontId="77" fillId="16" borderId="77" xfId="0" applyFont="1" applyFill="1" applyBorder="1" applyAlignment="1">
      <alignment horizontal="left" vertical="center" indent="2"/>
    </xf>
    <xf numFmtId="0" fontId="61" fillId="0" borderId="0" xfId="0" applyFont="1" applyAlignment="1">
      <alignment horizontal="center" vertical="center"/>
    </xf>
    <xf numFmtId="0" fontId="87" fillId="16" borderId="71" xfId="0" applyFont="1" applyFill="1" applyBorder="1" applyAlignment="1">
      <alignment horizontal="left" vertical="center" wrapText="1" indent="2"/>
    </xf>
    <xf numFmtId="0" fontId="87" fillId="16" borderId="72" xfId="0" applyFont="1" applyFill="1" applyBorder="1" applyAlignment="1">
      <alignment horizontal="left" vertical="center" wrapText="1" indent="2"/>
    </xf>
    <xf numFmtId="0" fontId="87" fillId="16" borderId="39" xfId="0" applyFont="1" applyFill="1" applyBorder="1" applyAlignment="1">
      <alignment horizontal="left" vertical="center" wrapText="1" indent="2"/>
    </xf>
    <xf numFmtId="14" fontId="87" fillId="16" borderId="41" xfId="0" applyNumberFormat="1" applyFont="1" applyFill="1" applyBorder="1" applyAlignment="1">
      <alignment horizontal="left" vertical="center" indent="2"/>
    </xf>
    <xf numFmtId="0" fontId="87" fillId="16" borderId="38" xfId="0" applyFont="1" applyFill="1" applyBorder="1" applyAlignment="1">
      <alignment horizontal="left" vertical="center" indent="2"/>
    </xf>
    <xf numFmtId="0" fontId="87" fillId="16" borderId="77" xfId="0" applyFont="1" applyFill="1" applyBorder="1" applyAlignment="1">
      <alignment horizontal="left" vertical="center" indent="2"/>
    </xf>
    <xf numFmtId="0" fontId="58" fillId="0" borderId="24" xfId="0" applyFont="1" applyBorder="1" applyAlignment="1">
      <alignment horizontal="left" vertical="center" textRotation="90" wrapText="1"/>
    </xf>
    <xf numFmtId="0" fontId="58" fillId="0" borderId="25" xfId="0" applyFont="1" applyBorder="1" applyAlignment="1">
      <alignment horizontal="left" vertical="center" textRotation="90" wrapText="1"/>
    </xf>
    <xf numFmtId="0" fontId="58" fillId="0" borderId="26" xfId="0" applyFont="1" applyBorder="1" applyAlignment="1">
      <alignment horizontal="left" vertical="center" textRotation="90" wrapText="1"/>
    </xf>
    <xf numFmtId="0" fontId="62" fillId="6" borderId="7" xfId="0" applyFont="1" applyFill="1" applyBorder="1" applyAlignment="1">
      <alignment horizontal="center" vertical="top" wrapText="1"/>
    </xf>
    <xf numFmtId="0" fontId="62" fillId="6" borderId="6" xfId="0" applyFont="1" applyFill="1" applyBorder="1" applyAlignment="1">
      <alignment horizontal="center" vertical="top" wrapText="1"/>
    </xf>
    <xf numFmtId="0" fontId="62" fillId="6" borderId="8" xfId="0" applyFont="1" applyFill="1" applyBorder="1" applyAlignment="1">
      <alignment horizontal="center" vertical="top" wrapText="1"/>
    </xf>
    <xf numFmtId="0" fontId="62" fillId="6" borderId="2" xfId="0" applyFont="1" applyFill="1" applyBorder="1" applyAlignment="1">
      <alignment horizontal="center" vertical="top" wrapText="1"/>
    </xf>
    <xf numFmtId="0" fontId="62" fillId="6" borderId="0" xfId="0" applyFont="1" applyFill="1" applyAlignment="1">
      <alignment horizontal="center" vertical="top" wrapText="1"/>
    </xf>
    <xf numFmtId="0" fontId="62" fillId="6" borderId="12" xfId="0" applyFont="1" applyFill="1" applyBorder="1" applyAlignment="1">
      <alignment horizontal="center" vertical="top" wrapText="1"/>
    </xf>
    <xf numFmtId="0" fontId="62" fillId="6" borderId="9" xfId="0" applyFont="1" applyFill="1" applyBorder="1" applyAlignment="1">
      <alignment horizontal="center" vertical="top" wrapText="1"/>
    </xf>
    <xf numFmtId="0" fontId="62" fillId="6" borderId="10" xfId="0" applyFont="1" applyFill="1" applyBorder="1" applyAlignment="1">
      <alignment horizontal="center" vertical="top" wrapText="1"/>
    </xf>
    <xf numFmtId="0" fontId="62" fillId="6" borderId="11" xfId="0" applyFont="1" applyFill="1" applyBorder="1" applyAlignment="1">
      <alignment horizontal="center" vertical="top" wrapText="1"/>
    </xf>
    <xf numFmtId="0" fontId="84" fillId="6" borderId="7" xfId="0" applyFont="1" applyFill="1" applyBorder="1" applyAlignment="1">
      <alignment horizontal="center" vertical="top" wrapText="1"/>
    </xf>
    <xf numFmtId="0" fontId="84" fillId="6" borderId="6" xfId="0" applyFont="1" applyFill="1" applyBorder="1" applyAlignment="1">
      <alignment horizontal="center" vertical="top" wrapText="1"/>
    </xf>
    <xf numFmtId="0" fontId="84" fillId="6" borderId="8" xfId="0" applyFont="1" applyFill="1" applyBorder="1" applyAlignment="1">
      <alignment horizontal="center" vertical="top" wrapText="1"/>
    </xf>
    <xf numFmtId="0" fontId="84" fillId="6" borderId="2" xfId="0" applyFont="1" applyFill="1" applyBorder="1" applyAlignment="1">
      <alignment horizontal="center" vertical="top" wrapText="1"/>
    </xf>
    <xf numFmtId="0" fontId="84" fillId="6" borderId="0" xfId="0" applyFont="1" applyFill="1" applyAlignment="1">
      <alignment horizontal="center" vertical="top" wrapText="1"/>
    </xf>
    <xf numFmtId="0" fontId="84" fillId="6" borderId="12" xfId="0" applyFont="1" applyFill="1" applyBorder="1" applyAlignment="1">
      <alignment horizontal="center" vertical="top" wrapText="1"/>
    </xf>
    <xf numFmtId="0" fontId="84" fillId="6" borderId="9" xfId="0" applyFont="1" applyFill="1" applyBorder="1" applyAlignment="1">
      <alignment horizontal="center" vertical="top" wrapText="1"/>
    </xf>
    <xf numFmtId="0" fontId="84" fillId="6" borderId="10" xfId="0" applyFont="1" applyFill="1" applyBorder="1" applyAlignment="1">
      <alignment horizontal="center" vertical="top" wrapText="1"/>
    </xf>
    <xf numFmtId="0" fontId="84" fillId="6" borderId="11" xfId="0" applyFont="1" applyFill="1" applyBorder="1" applyAlignment="1">
      <alignment horizontal="center" vertical="top" wrapText="1"/>
    </xf>
    <xf numFmtId="0" fontId="87" fillId="16" borderId="41" xfId="0" applyFont="1" applyFill="1" applyBorder="1" applyAlignment="1">
      <alignment horizontal="left" vertical="center" indent="2"/>
    </xf>
    <xf numFmtId="0" fontId="31" fillId="13" borderId="0" xfId="0" applyFont="1" applyFill="1" applyAlignment="1">
      <alignment horizontal="center"/>
    </xf>
    <xf numFmtId="0" fontId="31" fillId="0" borderId="3" xfId="0" applyFont="1" applyBorder="1" applyAlignment="1">
      <alignment horizontal="center"/>
    </xf>
    <xf numFmtId="0" fontId="31" fillId="0" borderId="5" xfId="0" applyFont="1" applyBorder="1" applyAlignment="1">
      <alignment horizontal="center"/>
    </xf>
    <xf numFmtId="0" fontId="31" fillId="0" borderId="4" xfId="0" applyFont="1" applyBorder="1" applyAlignment="1">
      <alignment horizontal="center"/>
    </xf>
  </cellXfs>
  <cellStyles count="10">
    <cellStyle name="Ezres 2" xfId="5"/>
    <cellStyle name="Hivatkozás" xfId="9" builtinId="8"/>
    <cellStyle name="Hivatkozás 2" xfId="3"/>
    <cellStyle name="Normál" xfId="0" builtinId="0"/>
    <cellStyle name="Normál 2" xfId="1"/>
    <cellStyle name="Normál 2 2" xfId="2"/>
    <cellStyle name="Normál 3" xfId="4"/>
    <cellStyle name="Pénznem" xfId="8" builtinId="4"/>
    <cellStyle name="Pénznem 2" xfId="6"/>
    <cellStyle name="Rossz" xfId="7" builtinId="27"/>
  </cellStyles>
  <dxfs count="16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67"/>
      <tableStyleElement type="headerRow" dxfId="166"/>
    </tableStyle>
  </tableStyles>
  <colors>
    <mruColors>
      <color rgb="FFFF0000"/>
      <color rgb="FFFFFF99"/>
      <color rgb="FFFFFF66"/>
      <color rgb="FFFF5050"/>
      <color rgb="FFFF3300"/>
      <color rgb="FFED8981"/>
      <color rgb="FFF5F8EE"/>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9.png"/><Relationship Id="rId18" Type="http://schemas.openxmlformats.org/officeDocument/2006/relationships/hyperlink" Target="#Eredm&#233;nykimutat&#225;s!A1"/><Relationship Id="rId3" Type="http://schemas.openxmlformats.org/officeDocument/2006/relationships/hyperlink" Target="#'V&#225;llalkoz&#243; bemutat&#225;sa'!A1"/><Relationship Id="rId7" Type="http://schemas.openxmlformats.org/officeDocument/2006/relationships/hyperlink" Target="#'M&#369;k&#246;d&#233;s jellemz&#337;i'!A1"/><Relationship Id="rId12" Type="http://schemas.openxmlformats.org/officeDocument/2006/relationships/hyperlink" Target="#'Bev&#233;teli terv'!A1"/><Relationship Id="rId17" Type="http://schemas.openxmlformats.org/officeDocument/2006/relationships/image" Target="../media/image11.png"/><Relationship Id="rId2" Type="http://schemas.openxmlformats.org/officeDocument/2006/relationships/image" Target="../media/image3.png"/><Relationship Id="rId16" Type="http://schemas.openxmlformats.org/officeDocument/2006/relationships/hyperlink" Target="#'Cash-flow 1. &#233;v'!A1"/><Relationship Id="rId1" Type="http://schemas.openxmlformats.org/officeDocument/2006/relationships/hyperlink" Target="#Alapfelt&#233;telek!A1"/><Relationship Id="rId6" Type="http://schemas.openxmlformats.org/officeDocument/2006/relationships/image" Target="../media/image5.png"/><Relationship Id="rId11" Type="http://schemas.openxmlformats.org/officeDocument/2006/relationships/image" Target="../media/image8.png"/><Relationship Id="rId5" Type="http://schemas.openxmlformats.org/officeDocument/2006/relationships/hyperlink" Target="#'V&#225;llalkoz&#225;s bemutat&#225;sa'!A1"/><Relationship Id="rId15" Type="http://schemas.openxmlformats.org/officeDocument/2006/relationships/image" Target="../media/image10.png"/><Relationship Id="rId10" Type="http://schemas.openxmlformats.org/officeDocument/2006/relationships/hyperlink" Target="#&#214;sszefoglal&#225;s!A1"/><Relationship Id="rId19" Type="http://schemas.openxmlformats.org/officeDocument/2006/relationships/image" Target="../media/image12.png"/><Relationship Id="rId4" Type="http://schemas.openxmlformats.org/officeDocument/2006/relationships/image" Target="../media/image4.png"/><Relationship Id="rId9" Type="http://schemas.openxmlformats.org/officeDocument/2006/relationships/image" Target="../media/image7.png"/><Relationship Id="rId14" Type="http://schemas.openxmlformats.org/officeDocument/2006/relationships/hyperlink" Target="#'R&#225;ford&#237;t&#225;si terv'!A1"/></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369;k&#246;d&#233;s jellemz&#337;i'!A1"/></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299356</xdr:colOff>
      <xdr:row>0</xdr:row>
      <xdr:rowOff>68036</xdr:rowOff>
    </xdr:from>
    <xdr:to>
      <xdr:col>1</xdr:col>
      <xdr:colOff>1251855</xdr:colOff>
      <xdr:row>2</xdr:row>
      <xdr:rowOff>285750</xdr:rowOff>
    </xdr:to>
    <xdr:pic>
      <xdr:nvPicPr>
        <xdr:cNvPr id="2" name="Kép 1" descr="Z:\a_megvalositas_alatt\nyertes pályázatok\GINOP_5.1.9\megvalósítás\portál\Arculati elemek\KÉSZ_v3_betű és szín korrigálás\pajlogore.png">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2999" y="68036"/>
          <a:ext cx="952499" cy="97971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269876</xdr:colOff>
      <xdr:row>0</xdr:row>
      <xdr:rowOff>47626</xdr:rowOff>
    </xdr:from>
    <xdr:to>
      <xdr:col>1</xdr:col>
      <xdr:colOff>1492250</xdr:colOff>
      <xdr:row>0</xdr:row>
      <xdr:rowOff>1411213</xdr:rowOff>
    </xdr:to>
    <xdr:pic>
      <xdr:nvPicPr>
        <xdr:cNvPr id="3" name="Kép 2">
          <a:extLst>
            <a:ext uri="{FF2B5EF4-FFF2-40B4-BE49-F238E27FC236}">
              <a16:creationId xmlns="" xmlns:a16="http://schemas.microsoft.com/office/drawing/2014/main" id="{62D5F457-21D0-40B8-970F-719F9287080F}"/>
            </a:ext>
          </a:extLst>
        </xdr:cNvPr>
        <xdr:cNvPicPr>
          <a:picLocks noChangeAspect="1"/>
        </xdr:cNvPicPr>
      </xdr:nvPicPr>
      <xdr:blipFill>
        <a:blip xmlns:r="http://schemas.openxmlformats.org/officeDocument/2006/relationships" r:embed="rId1" cstate="print"/>
        <a:stretch>
          <a:fillRect/>
        </a:stretch>
      </xdr:blipFill>
      <xdr:spPr>
        <a:xfrm>
          <a:off x="396876" y="47626"/>
          <a:ext cx="1222374" cy="13635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269876</xdr:colOff>
      <xdr:row>0</xdr:row>
      <xdr:rowOff>47626</xdr:rowOff>
    </xdr:from>
    <xdr:to>
      <xdr:col>1</xdr:col>
      <xdr:colOff>1492250</xdr:colOff>
      <xdr:row>0</xdr:row>
      <xdr:rowOff>1411213</xdr:rowOff>
    </xdr:to>
    <xdr:pic>
      <xdr:nvPicPr>
        <xdr:cNvPr id="3" name="Kép 2">
          <a:extLst>
            <a:ext uri="{FF2B5EF4-FFF2-40B4-BE49-F238E27FC236}">
              <a16:creationId xmlns="" xmlns:a16="http://schemas.microsoft.com/office/drawing/2014/main" id="{1B5B3D94-CDB7-432F-8099-880C5B6F7F03}"/>
            </a:ext>
          </a:extLst>
        </xdr:cNvPr>
        <xdr:cNvPicPr>
          <a:picLocks noChangeAspect="1"/>
        </xdr:cNvPicPr>
      </xdr:nvPicPr>
      <xdr:blipFill>
        <a:blip xmlns:r="http://schemas.openxmlformats.org/officeDocument/2006/relationships" r:embed="rId1" cstate="print"/>
        <a:stretch>
          <a:fillRect/>
        </a:stretch>
      </xdr:blipFill>
      <xdr:spPr>
        <a:xfrm>
          <a:off x="403226" y="47626"/>
          <a:ext cx="1222374" cy="136358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174625</xdr:colOff>
      <xdr:row>0</xdr:row>
      <xdr:rowOff>79375</xdr:rowOff>
    </xdr:from>
    <xdr:to>
      <xdr:col>1</xdr:col>
      <xdr:colOff>1396999</xdr:colOff>
      <xdr:row>0</xdr:row>
      <xdr:rowOff>1442962</xdr:rowOff>
    </xdr:to>
    <xdr:pic>
      <xdr:nvPicPr>
        <xdr:cNvPr id="5" name="Kép 4">
          <a:extLst>
            <a:ext uri="{FF2B5EF4-FFF2-40B4-BE49-F238E27FC236}">
              <a16:creationId xmlns="" xmlns:a16="http://schemas.microsoft.com/office/drawing/2014/main" id="{107057D9-F809-4E79-9972-5F822126FD36}"/>
            </a:ext>
          </a:extLst>
        </xdr:cNvPr>
        <xdr:cNvPicPr>
          <a:picLocks noChangeAspect="1"/>
        </xdr:cNvPicPr>
      </xdr:nvPicPr>
      <xdr:blipFill>
        <a:blip xmlns:r="http://schemas.openxmlformats.org/officeDocument/2006/relationships" r:embed="rId1" cstate="print"/>
        <a:stretch>
          <a:fillRect/>
        </a:stretch>
      </xdr:blipFill>
      <xdr:spPr>
        <a:xfrm>
          <a:off x="301625" y="79375"/>
          <a:ext cx="1222374" cy="136358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285750</xdr:colOff>
      <xdr:row>0</xdr:row>
      <xdr:rowOff>95250</xdr:rowOff>
    </xdr:from>
    <xdr:to>
      <xdr:col>2</xdr:col>
      <xdr:colOff>1077928</xdr:colOff>
      <xdr:row>0</xdr:row>
      <xdr:rowOff>1428750</xdr:rowOff>
    </xdr:to>
    <xdr:pic>
      <xdr:nvPicPr>
        <xdr:cNvPr id="3" name="Kép 2">
          <a:extLst>
            <a:ext uri="{FF2B5EF4-FFF2-40B4-BE49-F238E27FC236}">
              <a16:creationId xmlns="" xmlns:a16="http://schemas.microsoft.com/office/drawing/2014/main" id="{B1923CCC-3572-40DC-BCAF-D1CA2A3A432F}"/>
            </a:ext>
          </a:extLst>
        </xdr:cNvPr>
        <xdr:cNvPicPr>
          <a:picLocks noChangeAspect="1"/>
        </xdr:cNvPicPr>
      </xdr:nvPicPr>
      <xdr:blipFill>
        <a:blip xmlns:r="http://schemas.openxmlformats.org/officeDocument/2006/relationships" r:embed="rId1" cstate="print"/>
        <a:stretch>
          <a:fillRect/>
        </a:stretch>
      </xdr:blipFill>
      <xdr:spPr>
        <a:xfrm>
          <a:off x="571500" y="95250"/>
          <a:ext cx="1236678"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744681</xdr:colOff>
      <xdr:row>7</xdr:row>
      <xdr:rowOff>34637</xdr:rowOff>
    </xdr:from>
    <xdr:to>
      <xdr:col>10</xdr:col>
      <xdr:colOff>1541319</xdr:colOff>
      <xdr:row>16</xdr:row>
      <xdr:rowOff>415637</xdr:rowOff>
    </xdr:to>
    <xdr:sp macro="" textlink="">
      <xdr:nvSpPr>
        <xdr:cNvPr id="15" name="Téglalap 14">
          <a:extLst>
            <a:ext uri="{FF2B5EF4-FFF2-40B4-BE49-F238E27FC236}">
              <a16:creationId xmlns="" xmlns:a16="http://schemas.microsoft.com/office/drawing/2014/main" id="{19BCDF12-A9CB-4BDE-B722-75F01A2739EB}"/>
            </a:ext>
          </a:extLst>
        </xdr:cNvPr>
        <xdr:cNvSpPr/>
      </xdr:nvSpPr>
      <xdr:spPr>
        <a:xfrm>
          <a:off x="9680863" y="5247410"/>
          <a:ext cx="6754092" cy="20955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xdr:col>
      <xdr:colOff>108857</xdr:colOff>
      <xdr:row>4</xdr:row>
      <xdr:rowOff>176892</xdr:rowOff>
    </xdr:from>
    <xdr:to>
      <xdr:col>1</xdr:col>
      <xdr:colOff>501763</xdr:colOff>
      <xdr:row>4</xdr:row>
      <xdr:rowOff>557892</xdr:rowOff>
    </xdr:to>
    <xdr:sp macro="" textlink="">
      <xdr:nvSpPr>
        <xdr:cNvPr id="34" name="Nyíl: jobbra mutató 33">
          <a:extLst>
            <a:ext uri="{FF2B5EF4-FFF2-40B4-BE49-F238E27FC236}">
              <a16:creationId xmlns="" xmlns:a16="http://schemas.microsoft.com/office/drawing/2014/main" id="{C2BC2A61-73C3-4F25-BD1E-ADDBFF610F6F}"/>
            </a:ext>
          </a:extLst>
        </xdr:cNvPr>
        <xdr:cNvSpPr/>
      </xdr:nvSpPr>
      <xdr:spPr>
        <a:xfrm>
          <a:off x="2027464" y="7660821"/>
          <a:ext cx="392906" cy="38100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8</xdr:col>
      <xdr:colOff>963402</xdr:colOff>
      <xdr:row>5</xdr:row>
      <xdr:rowOff>46001</xdr:rowOff>
    </xdr:from>
    <xdr:to>
      <xdr:col>8</xdr:col>
      <xdr:colOff>1344402</xdr:colOff>
      <xdr:row>6</xdr:row>
      <xdr:rowOff>179501</xdr:rowOff>
    </xdr:to>
    <xdr:sp macro="" textlink="">
      <xdr:nvSpPr>
        <xdr:cNvPr id="45" name="Nyíl: jobbra mutató 44">
          <a:extLst>
            <a:ext uri="{FF2B5EF4-FFF2-40B4-BE49-F238E27FC236}">
              <a16:creationId xmlns="" xmlns:a16="http://schemas.microsoft.com/office/drawing/2014/main" id="{622C953C-7AF3-4F3F-B2EA-571464365FBB}"/>
            </a:ext>
          </a:extLst>
        </xdr:cNvPr>
        <xdr:cNvSpPr/>
      </xdr:nvSpPr>
      <xdr:spPr>
        <a:xfrm rot="5400000">
          <a:off x="12906811" y="4849274"/>
          <a:ext cx="324000" cy="38100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3</xdr:col>
      <xdr:colOff>108857</xdr:colOff>
      <xdr:row>4</xdr:row>
      <xdr:rowOff>176892</xdr:rowOff>
    </xdr:from>
    <xdr:to>
      <xdr:col>3</xdr:col>
      <xdr:colOff>501763</xdr:colOff>
      <xdr:row>4</xdr:row>
      <xdr:rowOff>557892</xdr:rowOff>
    </xdr:to>
    <xdr:sp macro="" textlink="">
      <xdr:nvSpPr>
        <xdr:cNvPr id="50" name="Nyíl: jobbra mutató 49">
          <a:extLst>
            <a:ext uri="{FF2B5EF4-FFF2-40B4-BE49-F238E27FC236}">
              <a16:creationId xmlns="" xmlns:a16="http://schemas.microsoft.com/office/drawing/2014/main" id="{C2768972-D440-4CCE-9B1B-C316D031ADBC}"/>
            </a:ext>
          </a:extLst>
        </xdr:cNvPr>
        <xdr:cNvSpPr/>
      </xdr:nvSpPr>
      <xdr:spPr>
        <a:xfrm>
          <a:off x="4803321" y="7660821"/>
          <a:ext cx="392906" cy="38100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5</xdr:col>
      <xdr:colOff>111578</xdr:colOff>
      <xdr:row>4</xdr:row>
      <xdr:rowOff>193220</xdr:rowOff>
    </xdr:from>
    <xdr:to>
      <xdr:col>5</xdr:col>
      <xdr:colOff>504484</xdr:colOff>
      <xdr:row>4</xdr:row>
      <xdr:rowOff>574220</xdr:rowOff>
    </xdr:to>
    <xdr:sp macro="" textlink="">
      <xdr:nvSpPr>
        <xdr:cNvPr id="51" name="Nyíl: jobbra mutató 50">
          <a:extLst>
            <a:ext uri="{FF2B5EF4-FFF2-40B4-BE49-F238E27FC236}">
              <a16:creationId xmlns="" xmlns:a16="http://schemas.microsoft.com/office/drawing/2014/main" id="{4E170A30-EAEF-4B93-9E0E-7C6D6EBFD649}"/>
            </a:ext>
          </a:extLst>
        </xdr:cNvPr>
        <xdr:cNvSpPr/>
      </xdr:nvSpPr>
      <xdr:spPr>
        <a:xfrm>
          <a:off x="7445828" y="7677149"/>
          <a:ext cx="392906" cy="38100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127906</xdr:colOff>
      <xdr:row>4</xdr:row>
      <xdr:rowOff>182334</xdr:rowOff>
    </xdr:from>
    <xdr:to>
      <xdr:col>7</xdr:col>
      <xdr:colOff>520812</xdr:colOff>
      <xdr:row>4</xdr:row>
      <xdr:rowOff>563334</xdr:rowOff>
    </xdr:to>
    <xdr:sp macro="" textlink="">
      <xdr:nvSpPr>
        <xdr:cNvPr id="52" name="Nyíl: jobbra mutató 51">
          <a:extLst>
            <a:ext uri="{FF2B5EF4-FFF2-40B4-BE49-F238E27FC236}">
              <a16:creationId xmlns="" xmlns:a16="http://schemas.microsoft.com/office/drawing/2014/main" id="{5FEAB10D-1ADD-4926-A273-43861B619BCC}"/>
            </a:ext>
          </a:extLst>
        </xdr:cNvPr>
        <xdr:cNvSpPr/>
      </xdr:nvSpPr>
      <xdr:spPr>
        <a:xfrm>
          <a:off x="10101942" y="7666263"/>
          <a:ext cx="392906" cy="38100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9</xdr:col>
      <xdr:colOff>89807</xdr:colOff>
      <xdr:row>4</xdr:row>
      <xdr:rowOff>185056</xdr:rowOff>
    </xdr:from>
    <xdr:to>
      <xdr:col>9</xdr:col>
      <xdr:colOff>482713</xdr:colOff>
      <xdr:row>4</xdr:row>
      <xdr:rowOff>566056</xdr:rowOff>
    </xdr:to>
    <xdr:sp macro="" textlink="">
      <xdr:nvSpPr>
        <xdr:cNvPr id="53" name="Nyíl: jobbra mutató 52">
          <a:extLst>
            <a:ext uri="{FF2B5EF4-FFF2-40B4-BE49-F238E27FC236}">
              <a16:creationId xmlns="" xmlns:a16="http://schemas.microsoft.com/office/drawing/2014/main" id="{2CE09939-0DDD-48C0-A838-6A406D3DD006}"/>
            </a:ext>
          </a:extLst>
        </xdr:cNvPr>
        <xdr:cNvSpPr/>
      </xdr:nvSpPr>
      <xdr:spPr>
        <a:xfrm>
          <a:off x="12703628" y="7668985"/>
          <a:ext cx="392906" cy="38100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6</xdr:col>
      <xdr:colOff>2360715</xdr:colOff>
      <xdr:row>14</xdr:row>
      <xdr:rowOff>98218</xdr:rowOff>
    </xdr:from>
    <xdr:to>
      <xdr:col>7</xdr:col>
      <xdr:colOff>207819</xdr:colOff>
      <xdr:row>16</xdr:row>
      <xdr:rowOff>0</xdr:rowOff>
    </xdr:to>
    <xdr:sp macro="" textlink="">
      <xdr:nvSpPr>
        <xdr:cNvPr id="56" name="Nyíl: jobbra mutató 55">
          <a:extLst>
            <a:ext uri="{FF2B5EF4-FFF2-40B4-BE49-F238E27FC236}">
              <a16:creationId xmlns="" xmlns:a16="http://schemas.microsoft.com/office/drawing/2014/main" id="{F7ECD542-D24C-426B-B4E4-90D7B9AB35D9}"/>
            </a:ext>
          </a:extLst>
        </xdr:cNvPr>
        <xdr:cNvSpPr/>
      </xdr:nvSpPr>
      <xdr:spPr>
        <a:xfrm>
          <a:off x="11296897" y="6644491"/>
          <a:ext cx="237013" cy="282782"/>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8</xdr:col>
      <xdr:colOff>1058387</xdr:colOff>
      <xdr:row>14</xdr:row>
      <xdr:rowOff>94754</xdr:rowOff>
    </xdr:from>
    <xdr:to>
      <xdr:col>8</xdr:col>
      <xdr:colOff>1295400</xdr:colOff>
      <xdr:row>15</xdr:row>
      <xdr:rowOff>187036</xdr:rowOff>
    </xdr:to>
    <xdr:sp macro="" textlink="">
      <xdr:nvSpPr>
        <xdr:cNvPr id="57" name="Nyíl: jobbra mutató 56">
          <a:extLst>
            <a:ext uri="{FF2B5EF4-FFF2-40B4-BE49-F238E27FC236}">
              <a16:creationId xmlns="" xmlns:a16="http://schemas.microsoft.com/office/drawing/2014/main" id="{BB9FECBA-F0E0-4D05-937C-6A972C885D53}"/>
            </a:ext>
          </a:extLst>
        </xdr:cNvPr>
        <xdr:cNvSpPr/>
      </xdr:nvSpPr>
      <xdr:spPr>
        <a:xfrm>
          <a:off x="12973296" y="6641027"/>
          <a:ext cx="237013" cy="282782"/>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9</xdr:col>
      <xdr:colOff>379513</xdr:colOff>
      <xdr:row>14</xdr:row>
      <xdr:rowOff>91291</xdr:rowOff>
    </xdr:from>
    <xdr:to>
      <xdr:col>10</xdr:col>
      <xdr:colOff>27708</xdr:colOff>
      <xdr:row>15</xdr:row>
      <xdr:rowOff>183573</xdr:rowOff>
    </xdr:to>
    <xdr:sp macro="" textlink="">
      <xdr:nvSpPr>
        <xdr:cNvPr id="58" name="Nyíl: jobbra mutató 57">
          <a:extLst>
            <a:ext uri="{FF2B5EF4-FFF2-40B4-BE49-F238E27FC236}">
              <a16:creationId xmlns="" xmlns:a16="http://schemas.microsoft.com/office/drawing/2014/main" id="{268FD82D-2C02-4CAF-A986-ACA0EC3DB709}"/>
            </a:ext>
          </a:extLst>
        </xdr:cNvPr>
        <xdr:cNvSpPr/>
      </xdr:nvSpPr>
      <xdr:spPr>
        <a:xfrm>
          <a:off x="14684331" y="6637564"/>
          <a:ext cx="237013" cy="282782"/>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oneCellAnchor>
    <xdr:from>
      <xdr:col>6</xdr:col>
      <xdr:colOff>1437408</xdr:colOff>
      <xdr:row>16</xdr:row>
      <xdr:rowOff>45026</xdr:rowOff>
    </xdr:from>
    <xdr:ext cx="469937" cy="328295"/>
    <xdr:sp macro="" textlink="">
      <xdr:nvSpPr>
        <xdr:cNvPr id="18" name="Szövegdoboz 17">
          <a:extLst>
            <a:ext uri="{FF2B5EF4-FFF2-40B4-BE49-F238E27FC236}">
              <a16:creationId xmlns="" xmlns:a16="http://schemas.microsoft.com/office/drawing/2014/main" id="{3DFFB864-FDE2-4A7C-AA2B-CA9F9E87048D}"/>
            </a:ext>
          </a:extLst>
        </xdr:cNvPr>
        <xdr:cNvSpPr txBox="1"/>
      </xdr:nvSpPr>
      <xdr:spPr>
        <a:xfrm>
          <a:off x="10373590" y="6972299"/>
          <a:ext cx="469937"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hu-HU" sz="1600" b="1">
              <a:solidFill>
                <a:srgbClr val="FF0000"/>
              </a:solidFill>
              <a:latin typeface="Arial" panose="020B0604020202020204" pitchFamily="34" charset="0"/>
              <a:cs typeface="Arial" panose="020B0604020202020204" pitchFamily="34" charset="0"/>
            </a:rPr>
            <a:t>5.a</a:t>
          </a:r>
        </a:p>
      </xdr:txBody>
    </xdr:sp>
    <xdr:clientData/>
  </xdr:oneCellAnchor>
  <xdr:oneCellAnchor>
    <xdr:from>
      <xdr:col>8</xdr:col>
      <xdr:colOff>169718</xdr:colOff>
      <xdr:row>16</xdr:row>
      <xdr:rowOff>45026</xdr:rowOff>
    </xdr:from>
    <xdr:ext cx="481157" cy="328295"/>
    <xdr:sp macro="" textlink="">
      <xdr:nvSpPr>
        <xdr:cNvPr id="59" name="Szövegdoboz 58">
          <a:extLst>
            <a:ext uri="{FF2B5EF4-FFF2-40B4-BE49-F238E27FC236}">
              <a16:creationId xmlns="" xmlns:a16="http://schemas.microsoft.com/office/drawing/2014/main" id="{54C83CE0-9A9A-4CCB-9009-1CDB21D71CBB}"/>
            </a:ext>
          </a:extLst>
        </xdr:cNvPr>
        <xdr:cNvSpPr txBox="1"/>
      </xdr:nvSpPr>
      <xdr:spPr>
        <a:xfrm>
          <a:off x="12084627" y="6972299"/>
          <a:ext cx="481157"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hu-HU" sz="1600" b="1">
              <a:solidFill>
                <a:srgbClr val="FF0000"/>
              </a:solidFill>
              <a:latin typeface="Arial" panose="020B0604020202020204" pitchFamily="34" charset="0"/>
              <a:cs typeface="Arial" panose="020B0604020202020204" pitchFamily="34" charset="0"/>
            </a:rPr>
            <a:t>5.b</a:t>
          </a:r>
        </a:p>
      </xdr:txBody>
    </xdr:sp>
    <xdr:clientData/>
  </xdr:oneCellAnchor>
  <xdr:oneCellAnchor>
    <xdr:from>
      <xdr:col>8</xdr:col>
      <xdr:colOff>1846116</xdr:colOff>
      <xdr:row>16</xdr:row>
      <xdr:rowOff>62344</xdr:rowOff>
    </xdr:from>
    <xdr:ext cx="481157" cy="328295"/>
    <xdr:sp macro="" textlink="">
      <xdr:nvSpPr>
        <xdr:cNvPr id="60" name="Szövegdoboz 59">
          <a:extLst>
            <a:ext uri="{FF2B5EF4-FFF2-40B4-BE49-F238E27FC236}">
              <a16:creationId xmlns="" xmlns:a16="http://schemas.microsoft.com/office/drawing/2014/main" id="{7AE865F3-C623-47C1-B7AA-F3222421839C}"/>
            </a:ext>
          </a:extLst>
        </xdr:cNvPr>
        <xdr:cNvSpPr txBox="1"/>
      </xdr:nvSpPr>
      <xdr:spPr>
        <a:xfrm>
          <a:off x="13761025" y="6989617"/>
          <a:ext cx="481157"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hu-HU" sz="1600" b="1">
              <a:solidFill>
                <a:srgbClr val="FF0000"/>
              </a:solidFill>
              <a:latin typeface="Arial" panose="020B0604020202020204" pitchFamily="34" charset="0"/>
              <a:cs typeface="Arial" panose="020B0604020202020204" pitchFamily="34" charset="0"/>
            </a:rPr>
            <a:t>5.c</a:t>
          </a:r>
        </a:p>
      </xdr:txBody>
    </xdr:sp>
    <xdr:clientData/>
  </xdr:oneCellAnchor>
  <xdr:oneCellAnchor>
    <xdr:from>
      <xdr:col>10</xdr:col>
      <xdr:colOff>543789</xdr:colOff>
      <xdr:row>16</xdr:row>
      <xdr:rowOff>45026</xdr:rowOff>
    </xdr:from>
    <xdr:ext cx="481157" cy="328295"/>
    <xdr:sp macro="" textlink="">
      <xdr:nvSpPr>
        <xdr:cNvPr id="61" name="Szövegdoboz 60">
          <a:extLst>
            <a:ext uri="{FF2B5EF4-FFF2-40B4-BE49-F238E27FC236}">
              <a16:creationId xmlns="" xmlns:a16="http://schemas.microsoft.com/office/drawing/2014/main" id="{ED07BD15-159E-4846-A9B4-477A48115F42}"/>
            </a:ext>
          </a:extLst>
        </xdr:cNvPr>
        <xdr:cNvSpPr txBox="1"/>
      </xdr:nvSpPr>
      <xdr:spPr>
        <a:xfrm>
          <a:off x="15437425" y="6972299"/>
          <a:ext cx="481157"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hu-HU" sz="1600" b="1">
              <a:solidFill>
                <a:srgbClr val="FF0000"/>
              </a:solidFill>
              <a:latin typeface="Arial" panose="020B0604020202020204" pitchFamily="34" charset="0"/>
              <a:cs typeface="Arial" panose="020B0604020202020204" pitchFamily="34" charset="0"/>
            </a:rPr>
            <a:t>5.d</a:t>
          </a:r>
        </a:p>
      </xdr:txBody>
    </xdr:sp>
    <xdr:clientData/>
  </xdr:oneCellAnchor>
  <xdr:twoCellAnchor editAs="oneCell">
    <xdr:from>
      <xdr:col>0</xdr:col>
      <xdr:colOff>294409</xdr:colOff>
      <xdr:row>3</xdr:row>
      <xdr:rowOff>311729</xdr:rowOff>
    </xdr:from>
    <xdr:to>
      <xdr:col>0</xdr:col>
      <xdr:colOff>1922182</xdr:colOff>
      <xdr:row>3</xdr:row>
      <xdr:rowOff>2305294</xdr:rowOff>
    </xdr:to>
    <xdr:pic>
      <xdr:nvPicPr>
        <xdr:cNvPr id="19" name="Kép 18">
          <a:hlinkClick xmlns:r="http://schemas.openxmlformats.org/officeDocument/2006/relationships" r:id="rId1"/>
          <a:extLst>
            <a:ext uri="{FF2B5EF4-FFF2-40B4-BE49-F238E27FC236}">
              <a16:creationId xmlns="" xmlns:a16="http://schemas.microsoft.com/office/drawing/2014/main" id="{A1B32A04-2553-4311-A8DB-14F57A5F5649}"/>
            </a:ext>
          </a:extLst>
        </xdr:cNvPr>
        <xdr:cNvPicPr>
          <a:picLocks noChangeAspect="1"/>
        </xdr:cNvPicPr>
      </xdr:nvPicPr>
      <xdr:blipFill>
        <a:blip xmlns:r="http://schemas.openxmlformats.org/officeDocument/2006/relationships" r:embed="rId2" cstate="print"/>
        <a:stretch>
          <a:fillRect/>
        </a:stretch>
      </xdr:blipFill>
      <xdr:spPr>
        <a:xfrm>
          <a:off x="294409" y="1766456"/>
          <a:ext cx="1627773" cy="1993565"/>
        </a:xfrm>
        <a:prstGeom prst="rect">
          <a:avLst/>
        </a:prstGeom>
      </xdr:spPr>
    </xdr:pic>
    <xdr:clientData/>
  </xdr:twoCellAnchor>
  <xdr:twoCellAnchor editAs="oneCell">
    <xdr:from>
      <xdr:col>2</xdr:col>
      <xdr:colOff>450272</xdr:colOff>
      <xdr:row>3</xdr:row>
      <xdr:rowOff>502226</xdr:rowOff>
    </xdr:from>
    <xdr:to>
      <xdr:col>2</xdr:col>
      <xdr:colOff>2047562</xdr:colOff>
      <xdr:row>3</xdr:row>
      <xdr:rowOff>2535038</xdr:rowOff>
    </xdr:to>
    <xdr:pic>
      <xdr:nvPicPr>
        <xdr:cNvPr id="20" name="Kép 19">
          <a:hlinkClick xmlns:r="http://schemas.openxmlformats.org/officeDocument/2006/relationships" r:id="rId3"/>
          <a:extLst>
            <a:ext uri="{FF2B5EF4-FFF2-40B4-BE49-F238E27FC236}">
              <a16:creationId xmlns="" xmlns:a16="http://schemas.microsoft.com/office/drawing/2014/main" id="{C92F3734-7DA2-4040-A7EF-433390BA8BE7}"/>
            </a:ext>
          </a:extLst>
        </xdr:cNvPr>
        <xdr:cNvPicPr>
          <a:picLocks noChangeAspect="1"/>
        </xdr:cNvPicPr>
      </xdr:nvPicPr>
      <xdr:blipFill>
        <a:blip xmlns:r="http://schemas.openxmlformats.org/officeDocument/2006/relationships" r:embed="rId4" cstate="print"/>
        <a:stretch>
          <a:fillRect/>
        </a:stretch>
      </xdr:blipFill>
      <xdr:spPr>
        <a:xfrm>
          <a:off x="3428999" y="1956953"/>
          <a:ext cx="1597290" cy="2032812"/>
        </a:xfrm>
        <a:prstGeom prst="rect">
          <a:avLst/>
        </a:prstGeom>
      </xdr:spPr>
    </xdr:pic>
    <xdr:clientData/>
  </xdr:twoCellAnchor>
  <xdr:twoCellAnchor editAs="oneCell">
    <xdr:from>
      <xdr:col>4</xdr:col>
      <xdr:colOff>415637</xdr:colOff>
      <xdr:row>3</xdr:row>
      <xdr:rowOff>294409</xdr:rowOff>
    </xdr:from>
    <xdr:to>
      <xdr:col>4</xdr:col>
      <xdr:colOff>2012927</xdr:colOff>
      <xdr:row>4</xdr:row>
      <xdr:rowOff>147485</xdr:rowOff>
    </xdr:to>
    <xdr:pic>
      <xdr:nvPicPr>
        <xdr:cNvPr id="22" name="Kép 21">
          <a:hlinkClick xmlns:r="http://schemas.openxmlformats.org/officeDocument/2006/relationships" r:id="rId5"/>
          <a:extLst>
            <a:ext uri="{FF2B5EF4-FFF2-40B4-BE49-F238E27FC236}">
              <a16:creationId xmlns="" xmlns:a16="http://schemas.microsoft.com/office/drawing/2014/main" id="{5BCC89FB-932F-4A83-80EB-852268CD2E7D}"/>
            </a:ext>
          </a:extLst>
        </xdr:cNvPr>
        <xdr:cNvPicPr>
          <a:picLocks noChangeAspect="1"/>
        </xdr:cNvPicPr>
      </xdr:nvPicPr>
      <xdr:blipFill>
        <a:blip xmlns:r="http://schemas.openxmlformats.org/officeDocument/2006/relationships" r:embed="rId6" cstate="print"/>
        <a:stretch>
          <a:fillRect/>
        </a:stretch>
      </xdr:blipFill>
      <xdr:spPr>
        <a:xfrm>
          <a:off x="6373092" y="1749136"/>
          <a:ext cx="1597290" cy="2450804"/>
        </a:xfrm>
        <a:prstGeom prst="rect">
          <a:avLst/>
        </a:prstGeom>
      </xdr:spPr>
    </xdr:pic>
    <xdr:clientData/>
  </xdr:twoCellAnchor>
  <xdr:twoCellAnchor editAs="oneCell">
    <xdr:from>
      <xdr:col>6</xdr:col>
      <xdr:colOff>311727</xdr:colOff>
      <xdr:row>3</xdr:row>
      <xdr:rowOff>588818</xdr:rowOff>
    </xdr:from>
    <xdr:to>
      <xdr:col>6</xdr:col>
      <xdr:colOff>2049238</xdr:colOff>
      <xdr:row>3</xdr:row>
      <xdr:rowOff>2484838</xdr:rowOff>
    </xdr:to>
    <xdr:pic>
      <xdr:nvPicPr>
        <xdr:cNvPr id="23" name="Kép 22">
          <a:hlinkClick xmlns:r="http://schemas.openxmlformats.org/officeDocument/2006/relationships" r:id="rId7"/>
          <a:extLst>
            <a:ext uri="{FF2B5EF4-FFF2-40B4-BE49-F238E27FC236}">
              <a16:creationId xmlns="" xmlns:a16="http://schemas.microsoft.com/office/drawing/2014/main" id="{81B5AD4C-FB5F-4036-B345-E43E2B119F15}"/>
            </a:ext>
          </a:extLst>
        </xdr:cNvPr>
        <xdr:cNvPicPr>
          <a:picLocks noChangeAspect="1"/>
        </xdr:cNvPicPr>
      </xdr:nvPicPr>
      <xdr:blipFill>
        <a:blip xmlns:r="http://schemas.openxmlformats.org/officeDocument/2006/relationships" r:embed="rId8" cstate="print"/>
        <a:stretch>
          <a:fillRect/>
        </a:stretch>
      </xdr:blipFill>
      <xdr:spPr>
        <a:xfrm>
          <a:off x="9247909" y="2043545"/>
          <a:ext cx="1737511" cy="1896020"/>
        </a:xfrm>
        <a:prstGeom prst="rect">
          <a:avLst/>
        </a:prstGeom>
      </xdr:spPr>
    </xdr:pic>
    <xdr:clientData/>
  </xdr:twoCellAnchor>
  <xdr:twoCellAnchor editAs="oneCell">
    <xdr:from>
      <xdr:col>8</xdr:col>
      <xdr:colOff>155863</xdr:colOff>
      <xdr:row>3</xdr:row>
      <xdr:rowOff>398318</xdr:rowOff>
    </xdr:from>
    <xdr:to>
      <xdr:col>8</xdr:col>
      <xdr:colOff>2094559</xdr:colOff>
      <xdr:row>3</xdr:row>
      <xdr:rowOff>2507717</xdr:rowOff>
    </xdr:to>
    <xdr:pic>
      <xdr:nvPicPr>
        <xdr:cNvPr id="25" name="Kép 24">
          <a:extLst>
            <a:ext uri="{FF2B5EF4-FFF2-40B4-BE49-F238E27FC236}">
              <a16:creationId xmlns="" xmlns:a16="http://schemas.microsoft.com/office/drawing/2014/main" id="{D01E71C9-0AC1-4122-9901-942457019A88}"/>
            </a:ext>
          </a:extLst>
        </xdr:cNvPr>
        <xdr:cNvPicPr>
          <a:picLocks noChangeAspect="1"/>
        </xdr:cNvPicPr>
      </xdr:nvPicPr>
      <xdr:blipFill>
        <a:blip xmlns:r="http://schemas.openxmlformats.org/officeDocument/2006/relationships" r:embed="rId9" cstate="print"/>
        <a:stretch>
          <a:fillRect/>
        </a:stretch>
      </xdr:blipFill>
      <xdr:spPr>
        <a:xfrm>
          <a:off x="12070772" y="1853045"/>
          <a:ext cx="1938696" cy="2109399"/>
        </a:xfrm>
        <a:prstGeom prst="rect">
          <a:avLst/>
        </a:prstGeom>
      </xdr:spPr>
    </xdr:pic>
    <xdr:clientData/>
  </xdr:twoCellAnchor>
  <xdr:twoCellAnchor editAs="oneCell">
    <xdr:from>
      <xdr:col>10</xdr:col>
      <xdr:colOff>294409</xdr:colOff>
      <xdr:row>3</xdr:row>
      <xdr:rowOff>658091</xdr:rowOff>
    </xdr:from>
    <xdr:to>
      <xdr:col>10</xdr:col>
      <xdr:colOff>2038016</xdr:colOff>
      <xdr:row>3</xdr:row>
      <xdr:rowOff>2395602</xdr:rowOff>
    </xdr:to>
    <xdr:pic>
      <xdr:nvPicPr>
        <xdr:cNvPr id="26" name="Kép 25">
          <a:hlinkClick xmlns:r="http://schemas.openxmlformats.org/officeDocument/2006/relationships" r:id="rId10"/>
          <a:extLst>
            <a:ext uri="{FF2B5EF4-FFF2-40B4-BE49-F238E27FC236}">
              <a16:creationId xmlns="" xmlns:a16="http://schemas.microsoft.com/office/drawing/2014/main" id="{3CEDE672-A426-4A65-842B-6BBCE21E15F2}"/>
            </a:ext>
          </a:extLst>
        </xdr:cNvPr>
        <xdr:cNvPicPr>
          <a:picLocks noChangeAspect="1"/>
        </xdr:cNvPicPr>
      </xdr:nvPicPr>
      <xdr:blipFill>
        <a:blip xmlns:r="http://schemas.openxmlformats.org/officeDocument/2006/relationships" r:embed="rId11" cstate="print"/>
        <a:stretch>
          <a:fillRect/>
        </a:stretch>
      </xdr:blipFill>
      <xdr:spPr>
        <a:xfrm>
          <a:off x="15188045" y="2112818"/>
          <a:ext cx="1743607" cy="1737511"/>
        </a:xfrm>
        <a:prstGeom prst="rect">
          <a:avLst/>
        </a:prstGeom>
      </xdr:spPr>
    </xdr:pic>
    <xdr:clientData/>
  </xdr:twoCellAnchor>
  <xdr:twoCellAnchor editAs="oneCell">
    <xdr:from>
      <xdr:col>6</xdr:col>
      <xdr:colOff>796635</xdr:colOff>
      <xdr:row>7</xdr:row>
      <xdr:rowOff>138545</xdr:rowOff>
    </xdr:from>
    <xdr:to>
      <xdr:col>6</xdr:col>
      <xdr:colOff>2251362</xdr:colOff>
      <xdr:row>16</xdr:row>
      <xdr:rowOff>55950</xdr:rowOff>
    </xdr:to>
    <xdr:pic>
      <xdr:nvPicPr>
        <xdr:cNvPr id="67" name="Kép 66">
          <a:hlinkClick xmlns:r="http://schemas.openxmlformats.org/officeDocument/2006/relationships" r:id="rId12"/>
          <a:extLst>
            <a:ext uri="{FF2B5EF4-FFF2-40B4-BE49-F238E27FC236}">
              <a16:creationId xmlns="" xmlns:a16="http://schemas.microsoft.com/office/drawing/2014/main" id="{C3F6EF9A-46DA-4EB5-A597-FA3A967A4E93}"/>
            </a:ext>
          </a:extLst>
        </xdr:cNvPr>
        <xdr:cNvPicPr>
          <a:picLocks noChangeAspect="1"/>
        </xdr:cNvPicPr>
      </xdr:nvPicPr>
      <xdr:blipFill>
        <a:blip xmlns:r="http://schemas.openxmlformats.org/officeDocument/2006/relationships" r:embed="rId13" cstate="print"/>
        <a:stretch>
          <a:fillRect/>
        </a:stretch>
      </xdr:blipFill>
      <xdr:spPr>
        <a:xfrm>
          <a:off x="9732817" y="5351318"/>
          <a:ext cx="1454727" cy="1631905"/>
        </a:xfrm>
        <a:prstGeom prst="rect">
          <a:avLst/>
        </a:prstGeom>
      </xdr:spPr>
    </xdr:pic>
    <xdr:clientData/>
  </xdr:twoCellAnchor>
  <xdr:twoCellAnchor editAs="oneCell">
    <xdr:from>
      <xdr:col>7</xdr:col>
      <xdr:colOff>103910</xdr:colOff>
      <xdr:row>7</xdr:row>
      <xdr:rowOff>161562</xdr:rowOff>
    </xdr:from>
    <xdr:to>
      <xdr:col>8</xdr:col>
      <xdr:colOff>955092</xdr:colOff>
      <xdr:row>16</xdr:row>
      <xdr:rowOff>52852</xdr:rowOff>
    </xdr:to>
    <xdr:pic>
      <xdr:nvPicPr>
        <xdr:cNvPr id="68" name="Kép 67">
          <a:hlinkClick xmlns:r="http://schemas.openxmlformats.org/officeDocument/2006/relationships" r:id="rId14"/>
          <a:extLst>
            <a:ext uri="{FF2B5EF4-FFF2-40B4-BE49-F238E27FC236}">
              <a16:creationId xmlns="" xmlns:a16="http://schemas.microsoft.com/office/drawing/2014/main" id="{F93ECDE5-1759-4551-B569-093B4E4242EB}"/>
            </a:ext>
          </a:extLst>
        </xdr:cNvPr>
        <xdr:cNvPicPr>
          <a:picLocks noChangeAspect="1"/>
        </xdr:cNvPicPr>
      </xdr:nvPicPr>
      <xdr:blipFill>
        <a:blip xmlns:r="http://schemas.openxmlformats.org/officeDocument/2006/relationships" r:embed="rId15" cstate="print"/>
        <a:stretch>
          <a:fillRect/>
        </a:stretch>
      </xdr:blipFill>
      <xdr:spPr>
        <a:xfrm>
          <a:off x="11430001" y="5374335"/>
          <a:ext cx="1440000" cy="1605790"/>
        </a:xfrm>
        <a:prstGeom prst="rect">
          <a:avLst/>
        </a:prstGeom>
      </xdr:spPr>
    </xdr:pic>
    <xdr:clientData/>
  </xdr:twoCellAnchor>
  <xdr:twoCellAnchor editAs="oneCell">
    <xdr:from>
      <xdr:col>8</xdr:col>
      <xdr:colOff>1385454</xdr:colOff>
      <xdr:row>8</xdr:row>
      <xdr:rowOff>138545</xdr:rowOff>
    </xdr:from>
    <xdr:to>
      <xdr:col>9</xdr:col>
      <xdr:colOff>291545</xdr:colOff>
      <xdr:row>16</xdr:row>
      <xdr:rowOff>60264</xdr:rowOff>
    </xdr:to>
    <xdr:pic>
      <xdr:nvPicPr>
        <xdr:cNvPr id="69" name="Kép 68">
          <a:hlinkClick xmlns:r="http://schemas.openxmlformats.org/officeDocument/2006/relationships" r:id="rId16"/>
          <a:extLst>
            <a:ext uri="{FF2B5EF4-FFF2-40B4-BE49-F238E27FC236}">
              <a16:creationId xmlns="" xmlns:a16="http://schemas.microsoft.com/office/drawing/2014/main" id="{792739D9-87E0-4DB1-877C-D6804DA5785A}"/>
            </a:ext>
          </a:extLst>
        </xdr:cNvPr>
        <xdr:cNvPicPr>
          <a:picLocks noChangeAspect="1"/>
        </xdr:cNvPicPr>
      </xdr:nvPicPr>
      <xdr:blipFill>
        <a:blip xmlns:r="http://schemas.openxmlformats.org/officeDocument/2006/relationships" r:embed="rId17" cstate="print"/>
        <a:stretch>
          <a:fillRect/>
        </a:stretch>
      </xdr:blipFill>
      <xdr:spPr>
        <a:xfrm>
          <a:off x="13300363" y="5541818"/>
          <a:ext cx="1296000" cy="1445719"/>
        </a:xfrm>
        <a:prstGeom prst="rect">
          <a:avLst/>
        </a:prstGeom>
      </xdr:spPr>
    </xdr:pic>
    <xdr:clientData/>
  </xdr:twoCellAnchor>
  <xdr:twoCellAnchor editAs="oneCell">
    <xdr:from>
      <xdr:col>10</xdr:col>
      <xdr:colOff>103910</xdr:colOff>
      <xdr:row>9</xdr:row>
      <xdr:rowOff>17318</xdr:rowOff>
    </xdr:from>
    <xdr:to>
      <xdr:col>10</xdr:col>
      <xdr:colOff>1402774</xdr:colOff>
      <xdr:row>16</xdr:row>
      <xdr:rowOff>84373</xdr:rowOff>
    </xdr:to>
    <xdr:pic>
      <xdr:nvPicPr>
        <xdr:cNvPr id="70" name="Kép 69">
          <a:hlinkClick xmlns:r="http://schemas.openxmlformats.org/officeDocument/2006/relationships" r:id="rId18"/>
          <a:extLst>
            <a:ext uri="{FF2B5EF4-FFF2-40B4-BE49-F238E27FC236}">
              <a16:creationId xmlns="" xmlns:a16="http://schemas.microsoft.com/office/drawing/2014/main" id="{65A734D5-171B-43F5-8DA8-63CF6CBB354B}"/>
            </a:ext>
          </a:extLst>
        </xdr:cNvPr>
        <xdr:cNvPicPr>
          <a:picLocks noChangeAspect="1"/>
        </xdr:cNvPicPr>
      </xdr:nvPicPr>
      <xdr:blipFill>
        <a:blip xmlns:r="http://schemas.openxmlformats.org/officeDocument/2006/relationships" r:embed="rId19" cstate="print"/>
        <a:stretch>
          <a:fillRect/>
        </a:stretch>
      </xdr:blipFill>
      <xdr:spPr>
        <a:xfrm>
          <a:off x="14997546" y="5611091"/>
          <a:ext cx="1298864" cy="14005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207818</xdr:colOff>
      <xdr:row>0</xdr:row>
      <xdr:rowOff>138545</xdr:rowOff>
    </xdr:from>
    <xdr:to>
      <xdr:col>1</xdr:col>
      <xdr:colOff>1493859</xdr:colOff>
      <xdr:row>0</xdr:row>
      <xdr:rowOff>1420090</xdr:rowOff>
    </xdr:to>
    <xdr:pic>
      <xdr:nvPicPr>
        <xdr:cNvPr id="3" name="Kép 2">
          <a:extLst>
            <a:ext uri="{FF2B5EF4-FFF2-40B4-BE49-F238E27FC236}">
              <a16:creationId xmlns="" xmlns:a16="http://schemas.microsoft.com/office/drawing/2014/main" id="{44F68182-2537-4966-A8FC-9889F982E388}"/>
            </a:ext>
          </a:extLst>
        </xdr:cNvPr>
        <xdr:cNvPicPr>
          <a:picLocks noChangeAspect="1"/>
        </xdr:cNvPicPr>
      </xdr:nvPicPr>
      <xdr:blipFill>
        <a:blip xmlns:r="http://schemas.openxmlformats.org/officeDocument/2006/relationships" r:embed="rId1" cstate="print"/>
        <a:stretch>
          <a:fillRect/>
        </a:stretch>
      </xdr:blipFill>
      <xdr:spPr>
        <a:xfrm>
          <a:off x="415636" y="138545"/>
          <a:ext cx="1286041" cy="1281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342901</xdr:colOff>
      <xdr:row>0</xdr:row>
      <xdr:rowOff>1</xdr:rowOff>
    </xdr:from>
    <xdr:to>
      <xdr:col>1</xdr:col>
      <xdr:colOff>1518681</xdr:colOff>
      <xdr:row>0</xdr:row>
      <xdr:rowOff>1440001</xdr:rowOff>
    </xdr:to>
    <xdr:pic>
      <xdr:nvPicPr>
        <xdr:cNvPr id="3" name="Kép 2">
          <a:extLst>
            <a:ext uri="{FF2B5EF4-FFF2-40B4-BE49-F238E27FC236}">
              <a16:creationId xmlns="" xmlns:a16="http://schemas.microsoft.com/office/drawing/2014/main" id="{037F802A-F6F2-4979-8353-DA3FEAB4C883}"/>
            </a:ext>
          </a:extLst>
        </xdr:cNvPr>
        <xdr:cNvPicPr>
          <a:picLocks noChangeAspect="1"/>
        </xdr:cNvPicPr>
      </xdr:nvPicPr>
      <xdr:blipFill>
        <a:blip xmlns:r="http://schemas.openxmlformats.org/officeDocument/2006/relationships" r:embed="rId1" cstate="print"/>
        <a:stretch>
          <a:fillRect/>
        </a:stretch>
      </xdr:blipFill>
      <xdr:spPr>
        <a:xfrm>
          <a:off x="481446" y="1"/>
          <a:ext cx="1175780" cy="144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222250</xdr:colOff>
      <xdr:row>0</xdr:row>
      <xdr:rowOff>142875</xdr:rowOff>
    </xdr:from>
    <xdr:to>
      <xdr:col>1</xdr:col>
      <xdr:colOff>1203088</xdr:colOff>
      <xdr:row>0</xdr:row>
      <xdr:rowOff>1397000</xdr:rowOff>
    </xdr:to>
    <xdr:pic>
      <xdr:nvPicPr>
        <xdr:cNvPr id="2" name="Kép 1">
          <a:extLst>
            <a:ext uri="{FF2B5EF4-FFF2-40B4-BE49-F238E27FC236}">
              <a16:creationId xmlns="" xmlns:a16="http://schemas.microsoft.com/office/drawing/2014/main" id="{78A0438B-4567-4BEB-8E67-954DA1EE1950}"/>
            </a:ext>
          </a:extLst>
        </xdr:cNvPr>
        <xdr:cNvPicPr>
          <a:picLocks noChangeAspect="1"/>
        </xdr:cNvPicPr>
      </xdr:nvPicPr>
      <xdr:blipFill>
        <a:blip xmlns:r="http://schemas.openxmlformats.org/officeDocument/2006/relationships" r:embed="rId1" cstate="print"/>
        <a:stretch>
          <a:fillRect/>
        </a:stretch>
      </xdr:blipFill>
      <xdr:spPr>
        <a:xfrm>
          <a:off x="349250" y="142875"/>
          <a:ext cx="980838" cy="1254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190500</xdr:colOff>
      <xdr:row>0</xdr:row>
      <xdr:rowOff>0</xdr:rowOff>
    </xdr:from>
    <xdr:to>
      <xdr:col>1</xdr:col>
      <xdr:colOff>1238250</xdr:colOff>
      <xdr:row>1</xdr:row>
      <xdr:rowOff>35991</xdr:rowOff>
    </xdr:to>
    <xdr:pic>
      <xdr:nvPicPr>
        <xdr:cNvPr id="3" name="Kép 2">
          <a:extLst>
            <a:ext uri="{FF2B5EF4-FFF2-40B4-BE49-F238E27FC236}">
              <a16:creationId xmlns="" xmlns:a16="http://schemas.microsoft.com/office/drawing/2014/main" id="{5CDFB063-E0A9-4549-87AE-612C9E0D4C11}"/>
            </a:ext>
          </a:extLst>
        </xdr:cNvPr>
        <xdr:cNvPicPr>
          <a:picLocks noChangeAspect="1"/>
        </xdr:cNvPicPr>
      </xdr:nvPicPr>
      <xdr:blipFill>
        <a:blip xmlns:r="http://schemas.openxmlformats.org/officeDocument/2006/relationships" r:embed="rId1" cstate="print"/>
        <a:stretch>
          <a:fillRect/>
        </a:stretch>
      </xdr:blipFill>
      <xdr:spPr>
        <a:xfrm>
          <a:off x="476250" y="0"/>
          <a:ext cx="1047750" cy="1607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242455</xdr:colOff>
      <xdr:row>0</xdr:row>
      <xdr:rowOff>34637</xdr:rowOff>
    </xdr:from>
    <xdr:to>
      <xdr:col>1</xdr:col>
      <xdr:colOff>1697180</xdr:colOff>
      <xdr:row>0</xdr:row>
      <xdr:rowOff>1622073</xdr:rowOff>
    </xdr:to>
    <xdr:pic>
      <xdr:nvPicPr>
        <xdr:cNvPr id="3" name="Kép 2">
          <a:hlinkClick xmlns:r="http://schemas.openxmlformats.org/officeDocument/2006/relationships" r:id="rId1"/>
          <a:extLst>
            <a:ext uri="{FF2B5EF4-FFF2-40B4-BE49-F238E27FC236}">
              <a16:creationId xmlns="" xmlns:a16="http://schemas.microsoft.com/office/drawing/2014/main" id="{D7D86786-A504-4B35-92F3-C116DE044BEA}"/>
            </a:ext>
          </a:extLst>
        </xdr:cNvPr>
        <xdr:cNvPicPr>
          <a:picLocks noChangeAspect="1"/>
        </xdr:cNvPicPr>
      </xdr:nvPicPr>
      <xdr:blipFill>
        <a:blip xmlns:r="http://schemas.openxmlformats.org/officeDocument/2006/relationships" r:embed="rId2" cstate="print"/>
        <a:stretch>
          <a:fillRect/>
        </a:stretch>
      </xdr:blipFill>
      <xdr:spPr>
        <a:xfrm>
          <a:off x="484910" y="34637"/>
          <a:ext cx="1454725" cy="15874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277091</xdr:colOff>
      <xdr:row>0</xdr:row>
      <xdr:rowOff>103911</xdr:rowOff>
    </xdr:from>
    <xdr:to>
      <xdr:col>1</xdr:col>
      <xdr:colOff>1662546</xdr:colOff>
      <xdr:row>0</xdr:row>
      <xdr:rowOff>1658107</xdr:rowOff>
    </xdr:to>
    <xdr:pic>
      <xdr:nvPicPr>
        <xdr:cNvPr id="3" name="Kép 2">
          <a:extLst>
            <a:ext uri="{FF2B5EF4-FFF2-40B4-BE49-F238E27FC236}">
              <a16:creationId xmlns="" xmlns:a16="http://schemas.microsoft.com/office/drawing/2014/main" id="{BEEC2F1D-96D5-4D3C-A325-F3544EF8E254}"/>
            </a:ext>
          </a:extLst>
        </xdr:cNvPr>
        <xdr:cNvPicPr>
          <a:picLocks noChangeAspect="1"/>
        </xdr:cNvPicPr>
      </xdr:nvPicPr>
      <xdr:blipFill>
        <a:blip xmlns:r="http://schemas.openxmlformats.org/officeDocument/2006/relationships" r:embed="rId1" cstate="print"/>
        <a:stretch>
          <a:fillRect/>
        </a:stretch>
      </xdr:blipFill>
      <xdr:spPr>
        <a:xfrm>
          <a:off x="502227" y="103911"/>
          <a:ext cx="1385455" cy="15541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173182</xdr:colOff>
      <xdr:row>0</xdr:row>
      <xdr:rowOff>121228</xdr:rowOff>
    </xdr:from>
    <xdr:to>
      <xdr:col>1</xdr:col>
      <xdr:colOff>1570897</xdr:colOff>
      <xdr:row>0</xdr:row>
      <xdr:rowOff>1679864</xdr:rowOff>
    </xdr:to>
    <xdr:pic>
      <xdr:nvPicPr>
        <xdr:cNvPr id="2" name="Kép 1">
          <a:extLst>
            <a:ext uri="{FF2B5EF4-FFF2-40B4-BE49-F238E27FC236}">
              <a16:creationId xmlns="" xmlns:a16="http://schemas.microsoft.com/office/drawing/2014/main" id="{FD8CA8E5-0A25-4FA4-B1AC-9F5CD430E00F}"/>
            </a:ext>
          </a:extLst>
        </xdr:cNvPr>
        <xdr:cNvPicPr>
          <a:picLocks noChangeAspect="1"/>
        </xdr:cNvPicPr>
      </xdr:nvPicPr>
      <xdr:blipFill>
        <a:blip xmlns:r="http://schemas.openxmlformats.org/officeDocument/2006/relationships" r:embed="rId1" cstate="print"/>
        <a:stretch>
          <a:fillRect/>
        </a:stretch>
      </xdr:blipFill>
      <xdr:spPr>
        <a:xfrm>
          <a:off x="415637" y="121228"/>
          <a:ext cx="1397715" cy="1558636"/>
        </a:xfrm>
        <a:prstGeom prst="rect">
          <a:avLst/>
        </a:prstGeom>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omments" Target="../comments1.xm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vmlDrawing" Target="../drawings/vmlDrawing12.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omments" Target="../comments3.xml"/><Relationship Id="rId4" Type="http://schemas.openxmlformats.org/officeDocument/2006/relationships/vmlDrawing" Target="../drawings/vmlDrawing14.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omments" Target="../comments4.xml"/><Relationship Id="rId4" Type="http://schemas.openxmlformats.org/officeDocument/2006/relationships/vmlDrawing" Target="../drawings/vmlDrawing16.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ksh.hu/docs/osztalyozasok/teaor/teaor_tartalom_2015_05.pdf" TargetMode="Externa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dimension ref="A1:P262"/>
  <sheetViews>
    <sheetView view="pageBreakPreview" zoomScale="60" zoomScaleNormal="55" workbookViewId="0">
      <selection activeCell="AA5" sqref="AA5"/>
    </sheetView>
  </sheetViews>
  <sheetFormatPr defaultRowHeight="18.75"/>
  <cols>
    <col min="1" max="1" width="19.7109375" style="221" customWidth="1"/>
    <col min="2" max="2" width="18.85546875" style="221" customWidth="1"/>
    <col min="3" max="3" width="18.140625" style="221" customWidth="1"/>
    <col min="4" max="4" width="13.7109375" style="221" customWidth="1"/>
    <col min="5" max="5" width="13.28515625" style="221" customWidth="1"/>
    <col min="6" max="16" width="9.140625" style="221"/>
  </cols>
  <sheetData>
    <row r="1" spans="1:16" ht="34.5" thickBot="1">
      <c r="A1" s="802" t="s">
        <v>1183</v>
      </c>
      <c r="B1" s="803"/>
      <c r="C1" s="803"/>
      <c r="D1" s="803"/>
      <c r="E1" s="803"/>
      <c r="F1" s="803"/>
      <c r="G1" s="803"/>
      <c r="H1" s="803"/>
      <c r="I1" s="803"/>
      <c r="J1" s="803"/>
      <c r="K1" s="803"/>
      <c r="L1" s="803"/>
      <c r="M1" s="803"/>
      <c r="N1" s="803"/>
      <c r="O1" s="803"/>
      <c r="P1" s="804"/>
    </row>
    <row r="2" spans="1:16" ht="15" customHeight="1" thickBot="1">
      <c r="A2" s="219"/>
      <c r="B2" s="220"/>
      <c r="C2" s="220"/>
      <c r="D2" s="220"/>
      <c r="E2" s="220"/>
      <c r="F2" s="220"/>
      <c r="G2" s="220"/>
      <c r="H2" s="220"/>
      <c r="I2" s="219"/>
      <c r="J2" s="219"/>
      <c r="K2" s="219"/>
      <c r="L2" s="219"/>
      <c r="M2" s="219"/>
      <c r="N2" s="219"/>
      <c r="O2" s="219"/>
      <c r="P2" s="219"/>
    </row>
    <row r="3" spans="1:16" ht="134.25" customHeight="1" thickBot="1">
      <c r="A3" s="805" t="s">
        <v>1751</v>
      </c>
      <c r="B3" s="806"/>
      <c r="C3" s="806"/>
      <c r="D3" s="806"/>
      <c r="E3" s="806"/>
      <c r="F3" s="806"/>
      <c r="G3" s="806"/>
      <c r="H3" s="806"/>
      <c r="I3" s="806"/>
      <c r="J3" s="806"/>
      <c r="K3" s="806"/>
      <c r="L3" s="806"/>
      <c r="M3" s="806"/>
      <c r="N3" s="806"/>
      <c r="O3" s="806"/>
      <c r="P3" s="807"/>
    </row>
    <row r="4" spans="1:16" ht="291" customHeight="1" thickBot="1">
      <c r="A4" s="805" t="s">
        <v>1185</v>
      </c>
      <c r="B4" s="806"/>
      <c r="C4" s="806"/>
      <c r="D4" s="806"/>
      <c r="E4" s="806"/>
      <c r="F4" s="806"/>
      <c r="G4" s="806"/>
      <c r="H4" s="806"/>
      <c r="I4" s="806"/>
      <c r="J4" s="806"/>
      <c r="K4" s="806"/>
      <c r="L4" s="806"/>
      <c r="M4" s="806"/>
      <c r="N4" s="806"/>
      <c r="O4" s="806"/>
      <c r="P4" s="807"/>
    </row>
    <row r="5" spans="1:16" ht="369.75" customHeight="1">
      <c r="A5" s="780" t="s">
        <v>1186</v>
      </c>
      <c r="B5" s="781"/>
      <c r="C5" s="781"/>
      <c r="D5" s="781"/>
      <c r="E5" s="781"/>
      <c r="F5" s="781"/>
      <c r="G5" s="781"/>
      <c r="H5" s="781"/>
      <c r="I5" s="781"/>
      <c r="J5" s="781"/>
      <c r="K5" s="781"/>
      <c r="L5" s="781"/>
      <c r="M5" s="781"/>
      <c r="N5" s="781"/>
      <c r="O5" s="781"/>
      <c r="P5" s="782"/>
    </row>
    <row r="6" spans="1:16" ht="142.5" customHeight="1">
      <c r="A6" s="783" t="s">
        <v>233</v>
      </c>
      <c r="B6" s="784"/>
      <c r="C6" s="784"/>
      <c r="D6" s="784"/>
      <c r="E6" s="784"/>
      <c r="F6" s="784"/>
      <c r="G6" s="784"/>
      <c r="H6" s="784"/>
      <c r="I6" s="784"/>
      <c r="J6" s="784"/>
      <c r="K6" s="784"/>
      <c r="L6" s="784"/>
      <c r="M6" s="784"/>
      <c r="N6" s="784"/>
      <c r="O6" s="784"/>
      <c r="P6" s="785"/>
    </row>
    <row r="7" spans="1:16" ht="272.25" customHeight="1" thickBot="1">
      <c r="A7" s="786" t="s">
        <v>1764</v>
      </c>
      <c r="B7" s="800"/>
      <c r="C7" s="800"/>
      <c r="D7" s="800"/>
      <c r="E7" s="800"/>
      <c r="F7" s="800"/>
      <c r="G7" s="800"/>
      <c r="H7" s="800"/>
      <c r="I7" s="800"/>
      <c r="J7" s="800"/>
      <c r="K7" s="800"/>
      <c r="L7" s="800"/>
      <c r="M7" s="800"/>
      <c r="N7" s="800"/>
      <c r="O7" s="800"/>
      <c r="P7" s="801"/>
    </row>
    <row r="8" spans="1:16" ht="272.25" customHeight="1">
      <c r="A8" s="780" t="s">
        <v>1212</v>
      </c>
      <c r="B8" s="798"/>
      <c r="C8" s="798"/>
      <c r="D8" s="798"/>
      <c r="E8" s="798"/>
      <c r="F8" s="798"/>
      <c r="G8" s="798"/>
      <c r="H8" s="798"/>
      <c r="I8" s="798"/>
      <c r="J8" s="798"/>
      <c r="K8" s="798"/>
      <c r="L8" s="798"/>
      <c r="M8" s="798"/>
      <c r="N8" s="798"/>
      <c r="O8" s="798"/>
      <c r="P8" s="799"/>
    </row>
    <row r="9" spans="1:16" ht="408.75" customHeight="1">
      <c r="A9" s="783" t="s">
        <v>1210</v>
      </c>
      <c r="B9" s="784"/>
      <c r="C9" s="784"/>
      <c r="D9" s="784"/>
      <c r="E9" s="784"/>
      <c r="F9" s="784"/>
      <c r="G9" s="784"/>
      <c r="H9" s="784"/>
      <c r="I9" s="784"/>
      <c r="J9" s="784"/>
      <c r="K9" s="784"/>
      <c r="L9" s="784"/>
      <c r="M9" s="784"/>
      <c r="N9" s="784"/>
      <c r="O9" s="784"/>
      <c r="P9" s="785"/>
    </row>
    <row r="10" spans="1:16" ht="81" customHeight="1" thickBot="1">
      <c r="A10" s="786"/>
      <c r="B10" s="787"/>
      <c r="C10" s="787"/>
      <c r="D10" s="787"/>
      <c r="E10" s="787"/>
      <c r="F10" s="787"/>
      <c r="G10" s="787"/>
      <c r="H10" s="787"/>
      <c r="I10" s="787"/>
      <c r="J10" s="787"/>
      <c r="K10" s="787"/>
      <c r="L10" s="787"/>
      <c r="M10" s="787"/>
      <c r="N10" s="787"/>
      <c r="O10" s="787"/>
      <c r="P10" s="788"/>
    </row>
    <row r="11" spans="1:16" ht="42" customHeight="1">
      <c r="A11" s="780" t="s">
        <v>1224</v>
      </c>
      <c r="B11" s="781"/>
      <c r="C11" s="781"/>
      <c r="D11" s="781"/>
      <c r="E11" s="781"/>
      <c r="F11" s="781"/>
      <c r="G11" s="781"/>
      <c r="H11" s="781"/>
      <c r="I11" s="781"/>
      <c r="J11" s="781"/>
      <c r="K11" s="781"/>
      <c r="L11" s="781"/>
      <c r="M11" s="781"/>
      <c r="N11" s="781"/>
      <c r="O11" s="781"/>
      <c r="P11" s="782"/>
    </row>
    <row r="12" spans="1:16" ht="15" customHeight="1">
      <c r="A12" s="783"/>
      <c r="B12" s="784"/>
      <c r="C12" s="784"/>
      <c r="D12" s="784"/>
      <c r="E12" s="784"/>
      <c r="F12" s="784"/>
      <c r="G12" s="784"/>
      <c r="H12" s="784"/>
      <c r="I12" s="784"/>
      <c r="J12" s="784"/>
      <c r="K12" s="784"/>
      <c r="L12" s="784"/>
      <c r="M12" s="784"/>
      <c r="N12" s="784"/>
      <c r="O12" s="784"/>
      <c r="P12" s="785"/>
    </row>
    <row r="13" spans="1:16" ht="15.75" customHeight="1">
      <c r="A13" s="783"/>
      <c r="B13" s="784"/>
      <c r="C13" s="784"/>
      <c r="D13" s="784"/>
      <c r="E13" s="784"/>
      <c r="F13" s="784"/>
      <c r="G13" s="784"/>
      <c r="H13" s="784"/>
      <c r="I13" s="784"/>
      <c r="J13" s="784"/>
      <c r="K13" s="784"/>
      <c r="L13" s="784"/>
      <c r="M13" s="784"/>
      <c r="N13" s="784"/>
      <c r="O13" s="784"/>
      <c r="P13" s="785"/>
    </row>
    <row r="14" spans="1:16" ht="15" customHeight="1">
      <c r="A14" s="783"/>
      <c r="B14" s="784"/>
      <c r="C14" s="784"/>
      <c r="D14" s="784"/>
      <c r="E14" s="784"/>
      <c r="F14" s="784"/>
      <c r="G14" s="784"/>
      <c r="H14" s="784"/>
      <c r="I14" s="784"/>
      <c r="J14" s="784"/>
      <c r="K14" s="784"/>
      <c r="L14" s="784"/>
      <c r="M14" s="784"/>
      <c r="N14" s="784"/>
      <c r="O14" s="784"/>
      <c r="P14" s="785"/>
    </row>
    <row r="15" spans="1:16" ht="15" customHeight="1">
      <c r="A15" s="783"/>
      <c r="B15" s="784"/>
      <c r="C15" s="784"/>
      <c r="D15" s="784"/>
      <c r="E15" s="784"/>
      <c r="F15" s="784"/>
      <c r="G15" s="784"/>
      <c r="H15" s="784"/>
      <c r="I15" s="784"/>
      <c r="J15" s="784"/>
      <c r="K15" s="784"/>
      <c r="L15" s="784"/>
      <c r="M15" s="784"/>
      <c r="N15" s="784"/>
      <c r="O15" s="784"/>
      <c r="P15" s="785"/>
    </row>
    <row r="16" spans="1:16" ht="15" customHeight="1">
      <c r="A16" s="783"/>
      <c r="B16" s="784"/>
      <c r="C16" s="784"/>
      <c r="D16" s="784"/>
      <c r="E16" s="784"/>
      <c r="F16" s="784"/>
      <c r="G16" s="784"/>
      <c r="H16" s="784"/>
      <c r="I16" s="784"/>
      <c r="J16" s="784"/>
      <c r="K16" s="784"/>
      <c r="L16" s="784"/>
      <c r="M16" s="784"/>
      <c r="N16" s="784"/>
      <c r="O16" s="784"/>
      <c r="P16" s="785"/>
    </row>
    <row r="17" spans="1:16" ht="15" customHeight="1">
      <c r="A17" s="783"/>
      <c r="B17" s="784"/>
      <c r="C17" s="784"/>
      <c r="D17" s="784"/>
      <c r="E17" s="784"/>
      <c r="F17" s="784"/>
      <c r="G17" s="784"/>
      <c r="H17" s="784"/>
      <c r="I17" s="784"/>
      <c r="J17" s="784"/>
      <c r="K17" s="784"/>
      <c r="L17" s="784"/>
      <c r="M17" s="784"/>
      <c r="N17" s="784"/>
      <c r="O17" s="784"/>
      <c r="P17" s="785"/>
    </row>
    <row r="18" spans="1:16" ht="15">
      <c r="A18" s="783"/>
      <c r="B18" s="784"/>
      <c r="C18" s="784"/>
      <c r="D18" s="784"/>
      <c r="E18" s="784"/>
      <c r="F18" s="784"/>
      <c r="G18" s="784"/>
      <c r="H18" s="784"/>
      <c r="I18" s="784"/>
      <c r="J18" s="784"/>
      <c r="K18" s="784"/>
      <c r="L18" s="784"/>
      <c r="M18" s="784"/>
      <c r="N18" s="784"/>
      <c r="O18" s="784"/>
      <c r="P18" s="785"/>
    </row>
    <row r="19" spans="1:16" ht="15">
      <c r="A19" s="783"/>
      <c r="B19" s="784"/>
      <c r="C19" s="784"/>
      <c r="D19" s="784"/>
      <c r="E19" s="784"/>
      <c r="F19" s="784"/>
      <c r="G19" s="784"/>
      <c r="H19" s="784"/>
      <c r="I19" s="784"/>
      <c r="J19" s="784"/>
      <c r="K19" s="784"/>
      <c r="L19" s="784"/>
      <c r="M19" s="784"/>
      <c r="N19" s="784"/>
      <c r="O19" s="784"/>
      <c r="P19" s="785"/>
    </row>
    <row r="20" spans="1:16" ht="15">
      <c r="A20" s="783"/>
      <c r="B20" s="784"/>
      <c r="C20" s="784"/>
      <c r="D20" s="784"/>
      <c r="E20" s="784"/>
      <c r="F20" s="784"/>
      <c r="G20" s="784"/>
      <c r="H20" s="784"/>
      <c r="I20" s="784"/>
      <c r="J20" s="784"/>
      <c r="K20" s="784"/>
      <c r="L20" s="784"/>
      <c r="M20" s="784"/>
      <c r="N20" s="784"/>
      <c r="O20" s="784"/>
      <c r="P20" s="785"/>
    </row>
    <row r="21" spans="1:16" ht="15">
      <c r="A21" s="783"/>
      <c r="B21" s="784"/>
      <c r="C21" s="784"/>
      <c r="D21" s="784"/>
      <c r="E21" s="784"/>
      <c r="F21" s="784"/>
      <c r="G21" s="784"/>
      <c r="H21" s="784"/>
      <c r="I21" s="784"/>
      <c r="J21" s="784"/>
      <c r="K21" s="784"/>
      <c r="L21" s="784"/>
      <c r="M21" s="784"/>
      <c r="N21" s="784"/>
      <c r="O21" s="784"/>
      <c r="P21" s="785"/>
    </row>
    <row r="22" spans="1:16" ht="15">
      <c r="A22" s="783"/>
      <c r="B22" s="784"/>
      <c r="C22" s="784"/>
      <c r="D22" s="784"/>
      <c r="E22" s="784"/>
      <c r="F22" s="784"/>
      <c r="G22" s="784"/>
      <c r="H22" s="784"/>
      <c r="I22" s="784"/>
      <c r="J22" s="784"/>
      <c r="K22" s="784"/>
      <c r="L22" s="784"/>
      <c r="M22" s="784"/>
      <c r="N22" s="784"/>
      <c r="O22" s="784"/>
      <c r="P22" s="785"/>
    </row>
    <row r="23" spans="1:16" ht="15">
      <c r="A23" s="783"/>
      <c r="B23" s="784"/>
      <c r="C23" s="784"/>
      <c r="D23" s="784"/>
      <c r="E23" s="784"/>
      <c r="F23" s="784"/>
      <c r="G23" s="784"/>
      <c r="H23" s="784"/>
      <c r="I23" s="784"/>
      <c r="J23" s="784"/>
      <c r="K23" s="784"/>
      <c r="L23" s="784"/>
      <c r="M23" s="784"/>
      <c r="N23" s="784"/>
      <c r="O23" s="784"/>
      <c r="P23" s="785"/>
    </row>
    <row r="24" spans="1:16" ht="15">
      <c r="A24" s="783"/>
      <c r="B24" s="784"/>
      <c r="C24" s="784"/>
      <c r="D24" s="784"/>
      <c r="E24" s="784"/>
      <c r="F24" s="784"/>
      <c r="G24" s="784"/>
      <c r="H24" s="784"/>
      <c r="I24" s="784"/>
      <c r="J24" s="784"/>
      <c r="K24" s="784"/>
      <c r="L24" s="784"/>
      <c r="M24" s="784"/>
      <c r="N24" s="784"/>
      <c r="O24" s="784"/>
      <c r="P24" s="785"/>
    </row>
    <row r="25" spans="1:16" ht="15">
      <c r="A25" s="783"/>
      <c r="B25" s="784"/>
      <c r="C25" s="784"/>
      <c r="D25" s="784"/>
      <c r="E25" s="784"/>
      <c r="F25" s="784"/>
      <c r="G25" s="784"/>
      <c r="H25" s="784"/>
      <c r="I25" s="784"/>
      <c r="J25" s="784"/>
      <c r="K25" s="784"/>
      <c r="L25" s="784"/>
      <c r="M25" s="784"/>
      <c r="N25" s="784"/>
      <c r="O25" s="784"/>
      <c r="P25" s="785"/>
    </row>
    <row r="26" spans="1:16" ht="15">
      <c r="A26" s="783"/>
      <c r="B26" s="784"/>
      <c r="C26" s="784"/>
      <c r="D26" s="784"/>
      <c r="E26" s="784"/>
      <c r="F26" s="784"/>
      <c r="G26" s="784"/>
      <c r="H26" s="784"/>
      <c r="I26" s="784"/>
      <c r="J26" s="784"/>
      <c r="K26" s="784"/>
      <c r="L26" s="784"/>
      <c r="M26" s="784"/>
      <c r="N26" s="784"/>
      <c r="O26" s="784"/>
      <c r="P26" s="785"/>
    </row>
    <row r="27" spans="1:16" ht="15">
      <c r="A27" s="783"/>
      <c r="B27" s="784"/>
      <c r="C27" s="784"/>
      <c r="D27" s="784"/>
      <c r="E27" s="784"/>
      <c r="F27" s="784"/>
      <c r="G27" s="784"/>
      <c r="H27" s="784"/>
      <c r="I27" s="784"/>
      <c r="J27" s="784"/>
      <c r="K27" s="784"/>
      <c r="L27" s="784"/>
      <c r="M27" s="784"/>
      <c r="N27" s="784"/>
      <c r="O27" s="784"/>
      <c r="P27" s="785"/>
    </row>
    <row r="28" spans="1:16" ht="98.25" customHeight="1">
      <c r="A28" s="783"/>
      <c r="B28" s="784"/>
      <c r="C28" s="784"/>
      <c r="D28" s="784"/>
      <c r="E28" s="784"/>
      <c r="F28" s="784"/>
      <c r="G28" s="784"/>
      <c r="H28" s="784"/>
      <c r="I28" s="784"/>
      <c r="J28" s="784"/>
      <c r="K28" s="784"/>
      <c r="L28" s="784"/>
      <c r="M28" s="784"/>
      <c r="N28" s="784"/>
      <c r="O28" s="784"/>
      <c r="P28" s="785"/>
    </row>
    <row r="29" spans="1:16" ht="15">
      <c r="A29" s="783"/>
      <c r="B29" s="784"/>
      <c r="C29" s="784"/>
      <c r="D29" s="784"/>
      <c r="E29" s="784"/>
      <c r="F29" s="784"/>
      <c r="G29" s="784"/>
      <c r="H29" s="784"/>
      <c r="I29" s="784"/>
      <c r="J29" s="784"/>
      <c r="K29" s="784"/>
      <c r="L29" s="784"/>
      <c r="M29" s="784"/>
      <c r="N29" s="784"/>
      <c r="O29" s="784"/>
      <c r="P29" s="785"/>
    </row>
    <row r="30" spans="1:16" ht="15">
      <c r="A30" s="783"/>
      <c r="B30" s="784"/>
      <c r="C30" s="784"/>
      <c r="D30" s="784"/>
      <c r="E30" s="784"/>
      <c r="F30" s="784"/>
      <c r="G30" s="784"/>
      <c r="H30" s="784"/>
      <c r="I30" s="784"/>
      <c r="J30" s="784"/>
      <c r="K30" s="784"/>
      <c r="L30" s="784"/>
      <c r="M30" s="784"/>
      <c r="N30" s="784"/>
      <c r="O30" s="784"/>
      <c r="P30" s="785"/>
    </row>
    <row r="31" spans="1:16" ht="15">
      <c r="A31" s="783"/>
      <c r="B31" s="784"/>
      <c r="C31" s="784"/>
      <c r="D31" s="784"/>
      <c r="E31" s="784"/>
      <c r="F31" s="784"/>
      <c r="G31" s="784"/>
      <c r="H31" s="784"/>
      <c r="I31" s="784"/>
      <c r="J31" s="784"/>
      <c r="K31" s="784"/>
      <c r="L31" s="784"/>
      <c r="M31" s="784"/>
      <c r="N31" s="784"/>
      <c r="O31" s="784"/>
      <c r="P31" s="785"/>
    </row>
    <row r="32" spans="1:16" ht="15">
      <c r="A32" s="783"/>
      <c r="B32" s="784"/>
      <c r="C32" s="784"/>
      <c r="D32" s="784"/>
      <c r="E32" s="784"/>
      <c r="F32" s="784"/>
      <c r="G32" s="784"/>
      <c r="H32" s="784"/>
      <c r="I32" s="784"/>
      <c r="J32" s="784"/>
      <c r="K32" s="784"/>
      <c r="L32" s="784"/>
      <c r="M32" s="784"/>
      <c r="N32" s="784"/>
      <c r="O32" s="784"/>
      <c r="P32" s="785"/>
    </row>
    <row r="33" spans="1:16" ht="15">
      <c r="A33" s="783"/>
      <c r="B33" s="784"/>
      <c r="C33" s="784"/>
      <c r="D33" s="784"/>
      <c r="E33" s="784"/>
      <c r="F33" s="784"/>
      <c r="G33" s="784"/>
      <c r="H33" s="784"/>
      <c r="I33" s="784"/>
      <c r="J33" s="784"/>
      <c r="K33" s="784"/>
      <c r="L33" s="784"/>
      <c r="M33" s="784"/>
      <c r="N33" s="784"/>
      <c r="O33" s="784"/>
      <c r="P33" s="785"/>
    </row>
    <row r="34" spans="1:16" ht="344.25" customHeight="1">
      <c r="A34" s="783"/>
      <c r="B34" s="784"/>
      <c r="C34" s="784"/>
      <c r="D34" s="784"/>
      <c r="E34" s="784"/>
      <c r="F34" s="784"/>
      <c r="G34" s="784"/>
      <c r="H34" s="784"/>
      <c r="I34" s="784"/>
      <c r="J34" s="784"/>
      <c r="K34" s="784"/>
      <c r="L34" s="784"/>
      <c r="M34" s="784"/>
      <c r="N34" s="784"/>
      <c r="O34" s="784"/>
      <c r="P34" s="785"/>
    </row>
    <row r="35" spans="1:16" ht="15" customHeight="1">
      <c r="A35" s="789" t="s">
        <v>1157</v>
      </c>
      <c r="B35" s="790"/>
      <c r="C35" s="790"/>
      <c r="D35" s="790"/>
      <c r="E35" s="790"/>
      <c r="F35" s="790"/>
      <c r="G35" s="790"/>
      <c r="H35" s="790"/>
      <c r="I35" s="790"/>
      <c r="J35" s="790"/>
      <c r="K35" s="790"/>
      <c r="L35" s="790"/>
      <c r="M35" s="790"/>
      <c r="N35" s="790"/>
      <c r="O35" s="790"/>
      <c r="P35" s="791"/>
    </row>
    <row r="36" spans="1:16" ht="15" customHeight="1">
      <c r="A36" s="789"/>
      <c r="B36" s="790"/>
      <c r="C36" s="790"/>
      <c r="D36" s="790"/>
      <c r="E36" s="790"/>
      <c r="F36" s="790"/>
      <c r="G36" s="790"/>
      <c r="H36" s="790"/>
      <c r="I36" s="790"/>
      <c r="J36" s="790"/>
      <c r="K36" s="790"/>
      <c r="L36" s="790"/>
      <c r="M36" s="790"/>
      <c r="N36" s="790"/>
      <c r="O36" s="790"/>
      <c r="P36" s="791"/>
    </row>
    <row r="37" spans="1:16" ht="15" customHeight="1">
      <c r="A37" s="789"/>
      <c r="B37" s="790"/>
      <c r="C37" s="790"/>
      <c r="D37" s="790"/>
      <c r="E37" s="790"/>
      <c r="F37" s="790"/>
      <c r="G37" s="790"/>
      <c r="H37" s="790"/>
      <c r="I37" s="790"/>
      <c r="J37" s="790"/>
      <c r="K37" s="790"/>
      <c r="L37" s="790"/>
      <c r="M37" s="790"/>
      <c r="N37" s="790"/>
      <c r="O37" s="790"/>
      <c r="P37" s="791"/>
    </row>
    <row r="38" spans="1:16" ht="15" customHeight="1">
      <c r="A38" s="789"/>
      <c r="B38" s="790"/>
      <c r="C38" s="790"/>
      <c r="D38" s="790"/>
      <c r="E38" s="790"/>
      <c r="F38" s="790"/>
      <c r="G38" s="790"/>
      <c r="H38" s="790"/>
      <c r="I38" s="790"/>
      <c r="J38" s="790"/>
      <c r="K38" s="790"/>
      <c r="L38" s="790"/>
      <c r="M38" s="790"/>
      <c r="N38" s="790"/>
      <c r="O38" s="790"/>
      <c r="P38" s="791"/>
    </row>
    <row r="39" spans="1:16" ht="15">
      <c r="A39" s="789"/>
      <c r="B39" s="790"/>
      <c r="C39" s="790"/>
      <c r="D39" s="790"/>
      <c r="E39" s="790"/>
      <c r="F39" s="790"/>
      <c r="G39" s="790"/>
      <c r="H39" s="790"/>
      <c r="I39" s="790"/>
      <c r="J39" s="790"/>
      <c r="K39" s="790"/>
      <c r="L39" s="790"/>
      <c r="M39" s="790"/>
      <c r="N39" s="790"/>
      <c r="O39" s="790"/>
      <c r="P39" s="791"/>
    </row>
    <row r="40" spans="1:16" ht="15">
      <c r="A40" s="789"/>
      <c r="B40" s="790"/>
      <c r="C40" s="790"/>
      <c r="D40" s="790"/>
      <c r="E40" s="790"/>
      <c r="F40" s="790"/>
      <c r="G40" s="790"/>
      <c r="H40" s="790"/>
      <c r="I40" s="790"/>
      <c r="J40" s="790"/>
      <c r="K40" s="790"/>
      <c r="L40" s="790"/>
      <c r="M40" s="790"/>
      <c r="N40" s="790"/>
      <c r="O40" s="790"/>
      <c r="P40" s="791"/>
    </row>
    <row r="41" spans="1:16" ht="15">
      <c r="A41" s="789"/>
      <c r="B41" s="790"/>
      <c r="C41" s="790"/>
      <c r="D41" s="790"/>
      <c r="E41" s="790"/>
      <c r="F41" s="790"/>
      <c r="G41" s="790"/>
      <c r="H41" s="790"/>
      <c r="I41" s="790"/>
      <c r="J41" s="790"/>
      <c r="K41" s="790"/>
      <c r="L41" s="790"/>
      <c r="M41" s="790"/>
      <c r="N41" s="790"/>
      <c r="O41" s="790"/>
      <c r="P41" s="791"/>
    </row>
    <row r="42" spans="1:16" ht="15">
      <c r="A42" s="789"/>
      <c r="B42" s="790"/>
      <c r="C42" s="790"/>
      <c r="D42" s="790"/>
      <c r="E42" s="790"/>
      <c r="F42" s="790"/>
      <c r="G42" s="790"/>
      <c r="H42" s="790"/>
      <c r="I42" s="790"/>
      <c r="J42" s="790"/>
      <c r="K42" s="790"/>
      <c r="L42" s="790"/>
      <c r="M42" s="790"/>
      <c r="N42" s="790"/>
      <c r="O42" s="790"/>
      <c r="P42" s="791"/>
    </row>
    <row r="43" spans="1:16" ht="15">
      <c r="A43" s="789"/>
      <c r="B43" s="790"/>
      <c r="C43" s="790"/>
      <c r="D43" s="790"/>
      <c r="E43" s="790"/>
      <c r="F43" s="790"/>
      <c r="G43" s="790"/>
      <c r="H43" s="790"/>
      <c r="I43" s="790"/>
      <c r="J43" s="790"/>
      <c r="K43" s="790"/>
      <c r="L43" s="790"/>
      <c r="M43" s="790"/>
      <c r="N43" s="790"/>
      <c r="O43" s="790"/>
      <c r="P43" s="791"/>
    </row>
    <row r="44" spans="1:16" ht="15">
      <c r="A44" s="789"/>
      <c r="B44" s="790"/>
      <c r="C44" s="790"/>
      <c r="D44" s="790"/>
      <c r="E44" s="790"/>
      <c r="F44" s="790"/>
      <c r="G44" s="790"/>
      <c r="H44" s="790"/>
      <c r="I44" s="790"/>
      <c r="J44" s="790"/>
      <c r="K44" s="790"/>
      <c r="L44" s="790"/>
      <c r="M44" s="790"/>
      <c r="N44" s="790"/>
      <c r="O44" s="790"/>
      <c r="P44" s="791"/>
    </row>
    <row r="45" spans="1:16" ht="15">
      <c r="A45" s="789"/>
      <c r="B45" s="790"/>
      <c r="C45" s="790"/>
      <c r="D45" s="790"/>
      <c r="E45" s="790"/>
      <c r="F45" s="790"/>
      <c r="G45" s="790"/>
      <c r="H45" s="790"/>
      <c r="I45" s="790"/>
      <c r="J45" s="790"/>
      <c r="K45" s="790"/>
      <c r="L45" s="790"/>
      <c r="M45" s="790"/>
      <c r="N45" s="790"/>
      <c r="O45" s="790"/>
      <c r="P45" s="791"/>
    </row>
    <row r="46" spans="1:16" ht="15">
      <c r="A46" s="789"/>
      <c r="B46" s="790"/>
      <c r="C46" s="790"/>
      <c r="D46" s="790"/>
      <c r="E46" s="790"/>
      <c r="F46" s="790"/>
      <c r="G46" s="790"/>
      <c r="H46" s="790"/>
      <c r="I46" s="790"/>
      <c r="J46" s="790"/>
      <c r="K46" s="790"/>
      <c r="L46" s="790"/>
      <c r="M46" s="790"/>
      <c r="N46" s="790"/>
      <c r="O46" s="790"/>
      <c r="P46" s="791"/>
    </row>
    <row r="47" spans="1:16" ht="78.75" customHeight="1">
      <c r="A47" s="789"/>
      <c r="B47" s="790"/>
      <c r="C47" s="790"/>
      <c r="D47" s="790"/>
      <c r="E47" s="790"/>
      <c r="F47" s="790"/>
      <c r="G47" s="790"/>
      <c r="H47" s="790"/>
      <c r="I47" s="790"/>
      <c r="J47" s="790"/>
      <c r="K47" s="790"/>
      <c r="L47" s="790"/>
      <c r="M47" s="790"/>
      <c r="N47" s="790"/>
      <c r="O47" s="790"/>
      <c r="P47" s="791"/>
    </row>
    <row r="48" spans="1:16" ht="15" customHeight="1">
      <c r="A48" s="789" t="s">
        <v>1158</v>
      </c>
      <c r="B48" s="790"/>
      <c r="C48" s="790"/>
      <c r="D48" s="790"/>
      <c r="E48" s="790"/>
      <c r="F48" s="790"/>
      <c r="G48" s="790"/>
      <c r="H48" s="790"/>
      <c r="I48" s="790"/>
      <c r="J48" s="790"/>
      <c r="K48" s="790"/>
      <c r="L48" s="790"/>
      <c r="M48" s="790"/>
      <c r="N48" s="790"/>
      <c r="O48" s="790"/>
      <c r="P48" s="791"/>
    </row>
    <row r="49" spans="1:16" ht="15" customHeight="1">
      <c r="A49" s="789"/>
      <c r="B49" s="790"/>
      <c r="C49" s="790"/>
      <c r="D49" s="790"/>
      <c r="E49" s="790"/>
      <c r="F49" s="790"/>
      <c r="G49" s="790"/>
      <c r="H49" s="790"/>
      <c r="I49" s="790"/>
      <c r="J49" s="790"/>
      <c r="K49" s="790"/>
      <c r="L49" s="790"/>
      <c r="M49" s="790"/>
      <c r="N49" s="790"/>
      <c r="O49" s="790"/>
      <c r="P49" s="791"/>
    </row>
    <row r="50" spans="1:16" ht="15" customHeight="1">
      <c r="A50" s="789"/>
      <c r="B50" s="790"/>
      <c r="C50" s="790"/>
      <c r="D50" s="790"/>
      <c r="E50" s="790"/>
      <c r="F50" s="790"/>
      <c r="G50" s="790"/>
      <c r="H50" s="790"/>
      <c r="I50" s="790"/>
      <c r="J50" s="790"/>
      <c r="K50" s="790"/>
      <c r="L50" s="790"/>
      <c r="M50" s="790"/>
      <c r="N50" s="790"/>
      <c r="O50" s="790"/>
      <c r="P50" s="791"/>
    </row>
    <row r="51" spans="1:16" ht="15" customHeight="1">
      <c r="A51" s="789"/>
      <c r="B51" s="790"/>
      <c r="C51" s="790"/>
      <c r="D51" s="790"/>
      <c r="E51" s="790"/>
      <c r="F51" s="790"/>
      <c r="G51" s="790"/>
      <c r="H51" s="790"/>
      <c r="I51" s="790"/>
      <c r="J51" s="790"/>
      <c r="K51" s="790"/>
      <c r="L51" s="790"/>
      <c r="M51" s="790"/>
      <c r="N51" s="790"/>
      <c r="O51" s="790"/>
      <c r="P51" s="791"/>
    </row>
    <row r="52" spans="1:16" ht="15" customHeight="1">
      <c r="A52" s="789"/>
      <c r="B52" s="790"/>
      <c r="C52" s="790"/>
      <c r="D52" s="790"/>
      <c r="E52" s="790"/>
      <c r="F52" s="790"/>
      <c r="G52" s="790"/>
      <c r="H52" s="790"/>
      <c r="I52" s="790"/>
      <c r="J52" s="790"/>
      <c r="K52" s="790"/>
      <c r="L52" s="790"/>
      <c r="M52" s="790"/>
      <c r="N52" s="790"/>
      <c r="O52" s="790"/>
      <c r="P52" s="791"/>
    </row>
    <row r="53" spans="1:16" ht="15" customHeight="1">
      <c r="A53" s="789"/>
      <c r="B53" s="790"/>
      <c r="C53" s="790"/>
      <c r="D53" s="790"/>
      <c r="E53" s="790"/>
      <c r="F53" s="790"/>
      <c r="G53" s="790"/>
      <c r="H53" s="790"/>
      <c r="I53" s="790"/>
      <c r="J53" s="790"/>
      <c r="K53" s="790"/>
      <c r="L53" s="790"/>
      <c r="M53" s="790"/>
      <c r="N53" s="790"/>
      <c r="O53" s="790"/>
      <c r="P53" s="791"/>
    </row>
    <row r="54" spans="1:16" ht="15" customHeight="1">
      <c r="A54" s="789"/>
      <c r="B54" s="790"/>
      <c r="C54" s="790"/>
      <c r="D54" s="790"/>
      <c r="E54" s="790"/>
      <c r="F54" s="790"/>
      <c r="G54" s="790"/>
      <c r="H54" s="790"/>
      <c r="I54" s="790"/>
      <c r="J54" s="790"/>
      <c r="K54" s="790"/>
      <c r="L54" s="790"/>
      <c r="M54" s="790"/>
      <c r="N54" s="790"/>
      <c r="O54" s="790"/>
      <c r="P54" s="791"/>
    </row>
    <row r="55" spans="1:16" ht="15" customHeight="1">
      <c r="A55" s="789"/>
      <c r="B55" s="790"/>
      <c r="C55" s="790"/>
      <c r="D55" s="790"/>
      <c r="E55" s="790"/>
      <c r="F55" s="790"/>
      <c r="G55" s="790"/>
      <c r="H55" s="790"/>
      <c r="I55" s="790"/>
      <c r="J55" s="790"/>
      <c r="K55" s="790"/>
      <c r="L55" s="790"/>
      <c r="M55" s="790"/>
      <c r="N55" s="790"/>
      <c r="O55" s="790"/>
      <c r="P55" s="791"/>
    </row>
    <row r="56" spans="1:16" ht="15" customHeight="1">
      <c r="A56" s="789"/>
      <c r="B56" s="790"/>
      <c r="C56" s="790"/>
      <c r="D56" s="790"/>
      <c r="E56" s="790"/>
      <c r="F56" s="790"/>
      <c r="G56" s="790"/>
      <c r="H56" s="790"/>
      <c r="I56" s="790"/>
      <c r="J56" s="790"/>
      <c r="K56" s="790"/>
      <c r="L56" s="790"/>
      <c r="M56" s="790"/>
      <c r="N56" s="790"/>
      <c r="O56" s="790"/>
      <c r="P56" s="791"/>
    </row>
    <row r="57" spans="1:16" ht="289.5" customHeight="1" thickBot="1">
      <c r="A57" s="792"/>
      <c r="B57" s="793"/>
      <c r="C57" s="793"/>
      <c r="D57" s="793"/>
      <c r="E57" s="793"/>
      <c r="F57" s="793"/>
      <c r="G57" s="793"/>
      <c r="H57" s="793"/>
      <c r="I57" s="793"/>
      <c r="J57" s="793"/>
      <c r="K57" s="793"/>
      <c r="L57" s="793"/>
      <c r="M57" s="793"/>
      <c r="N57" s="793"/>
      <c r="O57" s="793"/>
      <c r="P57" s="794"/>
    </row>
    <row r="58" spans="1:16" ht="18.75" customHeight="1">
      <c r="A58" s="795" t="s">
        <v>1765</v>
      </c>
      <c r="B58" s="796"/>
      <c r="C58" s="796"/>
      <c r="D58" s="796"/>
      <c r="E58" s="796"/>
      <c r="F58" s="796"/>
      <c r="G58" s="796"/>
      <c r="H58" s="796"/>
      <c r="I58" s="796"/>
      <c r="J58" s="796"/>
      <c r="K58" s="796"/>
      <c r="L58" s="796"/>
      <c r="M58" s="796"/>
      <c r="N58" s="796"/>
      <c r="O58" s="796"/>
      <c r="P58" s="797"/>
    </row>
    <row r="59" spans="1:16" ht="106.5" customHeight="1">
      <c r="A59" s="789"/>
      <c r="B59" s="790"/>
      <c r="C59" s="790"/>
      <c r="D59" s="790"/>
      <c r="E59" s="790"/>
      <c r="F59" s="790"/>
      <c r="G59" s="790"/>
      <c r="H59" s="790"/>
      <c r="I59" s="790"/>
      <c r="J59" s="790"/>
      <c r="K59" s="790"/>
      <c r="L59" s="790"/>
      <c r="M59" s="790"/>
      <c r="N59" s="790"/>
      <c r="O59" s="790"/>
      <c r="P59" s="791"/>
    </row>
    <row r="60" spans="1:16" ht="63" customHeight="1">
      <c r="A60" s="789"/>
      <c r="B60" s="790"/>
      <c r="C60" s="790"/>
      <c r="D60" s="790"/>
      <c r="E60" s="790"/>
      <c r="F60" s="790"/>
      <c r="G60" s="790"/>
      <c r="H60" s="790"/>
      <c r="I60" s="790"/>
      <c r="J60" s="790"/>
      <c r="K60" s="790"/>
      <c r="L60" s="790"/>
      <c r="M60" s="790"/>
      <c r="N60" s="790"/>
      <c r="O60" s="790"/>
      <c r="P60" s="791"/>
    </row>
    <row r="61" spans="1:16" ht="15">
      <c r="A61" s="789"/>
      <c r="B61" s="790"/>
      <c r="C61" s="790"/>
      <c r="D61" s="790"/>
      <c r="E61" s="790"/>
      <c r="F61" s="790"/>
      <c r="G61" s="790"/>
      <c r="H61" s="790"/>
      <c r="I61" s="790"/>
      <c r="J61" s="790"/>
      <c r="K61" s="790"/>
      <c r="L61" s="790"/>
      <c r="M61" s="790"/>
      <c r="N61" s="790"/>
      <c r="O61" s="790"/>
      <c r="P61" s="791"/>
    </row>
    <row r="62" spans="1:16" ht="15">
      <c r="A62" s="789"/>
      <c r="B62" s="790"/>
      <c r="C62" s="790"/>
      <c r="D62" s="790"/>
      <c r="E62" s="790"/>
      <c r="F62" s="790"/>
      <c r="G62" s="790"/>
      <c r="H62" s="790"/>
      <c r="I62" s="790"/>
      <c r="J62" s="790"/>
      <c r="K62" s="790"/>
      <c r="L62" s="790"/>
      <c r="M62" s="790"/>
      <c r="N62" s="790"/>
      <c r="O62" s="790"/>
      <c r="P62" s="791"/>
    </row>
    <row r="63" spans="1:16" ht="15">
      <c r="A63" s="789"/>
      <c r="B63" s="790"/>
      <c r="C63" s="790"/>
      <c r="D63" s="790"/>
      <c r="E63" s="790"/>
      <c r="F63" s="790"/>
      <c r="G63" s="790"/>
      <c r="H63" s="790"/>
      <c r="I63" s="790"/>
      <c r="J63" s="790"/>
      <c r="K63" s="790"/>
      <c r="L63" s="790"/>
      <c r="M63" s="790"/>
      <c r="N63" s="790"/>
      <c r="O63" s="790"/>
      <c r="P63" s="791"/>
    </row>
    <row r="64" spans="1:16" ht="15">
      <c r="A64" s="789"/>
      <c r="B64" s="790"/>
      <c r="C64" s="790"/>
      <c r="D64" s="790"/>
      <c r="E64" s="790"/>
      <c r="F64" s="790"/>
      <c r="G64" s="790"/>
      <c r="H64" s="790"/>
      <c r="I64" s="790"/>
      <c r="J64" s="790"/>
      <c r="K64" s="790"/>
      <c r="L64" s="790"/>
      <c r="M64" s="790"/>
      <c r="N64" s="790"/>
      <c r="O64" s="790"/>
      <c r="P64" s="791"/>
    </row>
    <row r="65" spans="1:16" ht="15">
      <c r="A65" s="789"/>
      <c r="B65" s="790"/>
      <c r="C65" s="790"/>
      <c r="D65" s="790"/>
      <c r="E65" s="790"/>
      <c r="F65" s="790"/>
      <c r="G65" s="790"/>
      <c r="H65" s="790"/>
      <c r="I65" s="790"/>
      <c r="J65" s="790"/>
      <c r="K65" s="790"/>
      <c r="L65" s="790"/>
      <c r="M65" s="790"/>
      <c r="N65" s="790"/>
      <c r="O65" s="790"/>
      <c r="P65" s="791"/>
    </row>
    <row r="66" spans="1:16" ht="15">
      <c r="A66" s="789"/>
      <c r="B66" s="790"/>
      <c r="C66" s="790"/>
      <c r="D66" s="790"/>
      <c r="E66" s="790"/>
      <c r="F66" s="790"/>
      <c r="G66" s="790"/>
      <c r="H66" s="790"/>
      <c r="I66" s="790"/>
      <c r="J66" s="790"/>
      <c r="K66" s="790"/>
      <c r="L66" s="790"/>
      <c r="M66" s="790"/>
      <c r="N66" s="790"/>
      <c r="O66" s="790"/>
      <c r="P66" s="791"/>
    </row>
    <row r="67" spans="1:16" ht="15">
      <c r="A67" s="789"/>
      <c r="B67" s="790"/>
      <c r="C67" s="790"/>
      <c r="D67" s="790"/>
      <c r="E67" s="790"/>
      <c r="F67" s="790"/>
      <c r="G67" s="790"/>
      <c r="H67" s="790"/>
      <c r="I67" s="790"/>
      <c r="J67" s="790"/>
      <c r="K67" s="790"/>
      <c r="L67" s="790"/>
      <c r="M67" s="790"/>
      <c r="N67" s="790"/>
      <c r="O67" s="790"/>
      <c r="P67" s="791"/>
    </row>
    <row r="68" spans="1:16" ht="15">
      <c r="A68" s="789"/>
      <c r="B68" s="790"/>
      <c r="C68" s="790"/>
      <c r="D68" s="790"/>
      <c r="E68" s="790"/>
      <c r="F68" s="790"/>
      <c r="G68" s="790"/>
      <c r="H68" s="790"/>
      <c r="I68" s="790"/>
      <c r="J68" s="790"/>
      <c r="K68" s="790"/>
      <c r="L68" s="790"/>
      <c r="M68" s="790"/>
      <c r="N68" s="790"/>
      <c r="O68" s="790"/>
      <c r="P68" s="791"/>
    </row>
    <row r="69" spans="1:16" ht="15">
      <c r="A69" s="789"/>
      <c r="B69" s="790"/>
      <c r="C69" s="790"/>
      <c r="D69" s="790"/>
      <c r="E69" s="790"/>
      <c r="F69" s="790"/>
      <c r="G69" s="790"/>
      <c r="H69" s="790"/>
      <c r="I69" s="790"/>
      <c r="J69" s="790"/>
      <c r="K69" s="790"/>
      <c r="L69" s="790"/>
      <c r="M69" s="790"/>
      <c r="N69" s="790"/>
      <c r="O69" s="790"/>
      <c r="P69" s="791"/>
    </row>
    <row r="70" spans="1:16" ht="15">
      <c r="A70" s="789"/>
      <c r="B70" s="790"/>
      <c r="C70" s="790"/>
      <c r="D70" s="790"/>
      <c r="E70" s="790"/>
      <c r="F70" s="790"/>
      <c r="G70" s="790"/>
      <c r="H70" s="790"/>
      <c r="I70" s="790"/>
      <c r="J70" s="790"/>
      <c r="K70" s="790"/>
      <c r="L70" s="790"/>
      <c r="M70" s="790"/>
      <c r="N70" s="790"/>
      <c r="O70" s="790"/>
      <c r="P70" s="791"/>
    </row>
    <row r="71" spans="1:16" ht="15">
      <c r="A71" s="789"/>
      <c r="B71" s="790"/>
      <c r="C71" s="790"/>
      <c r="D71" s="790"/>
      <c r="E71" s="790"/>
      <c r="F71" s="790"/>
      <c r="G71" s="790"/>
      <c r="H71" s="790"/>
      <c r="I71" s="790"/>
      <c r="J71" s="790"/>
      <c r="K71" s="790"/>
      <c r="L71" s="790"/>
      <c r="M71" s="790"/>
      <c r="N71" s="790"/>
      <c r="O71" s="790"/>
      <c r="P71" s="791"/>
    </row>
    <row r="72" spans="1:16" ht="15">
      <c r="A72" s="789"/>
      <c r="B72" s="790"/>
      <c r="C72" s="790"/>
      <c r="D72" s="790"/>
      <c r="E72" s="790"/>
      <c r="F72" s="790"/>
      <c r="G72" s="790"/>
      <c r="H72" s="790"/>
      <c r="I72" s="790"/>
      <c r="J72" s="790"/>
      <c r="K72" s="790"/>
      <c r="L72" s="790"/>
      <c r="M72" s="790"/>
      <c r="N72" s="790"/>
      <c r="O72" s="790"/>
      <c r="P72" s="791"/>
    </row>
    <row r="73" spans="1:16" ht="15">
      <c r="A73" s="789"/>
      <c r="B73" s="790"/>
      <c r="C73" s="790"/>
      <c r="D73" s="790"/>
      <c r="E73" s="790"/>
      <c r="F73" s="790"/>
      <c r="G73" s="790"/>
      <c r="H73" s="790"/>
      <c r="I73" s="790"/>
      <c r="J73" s="790"/>
      <c r="K73" s="790"/>
      <c r="L73" s="790"/>
      <c r="M73" s="790"/>
      <c r="N73" s="790"/>
      <c r="O73" s="790"/>
      <c r="P73" s="791"/>
    </row>
    <row r="74" spans="1:16" ht="261" customHeight="1">
      <c r="A74" s="789"/>
      <c r="B74" s="790"/>
      <c r="C74" s="790"/>
      <c r="D74" s="790"/>
      <c r="E74" s="790"/>
      <c r="F74" s="790"/>
      <c r="G74" s="790"/>
      <c r="H74" s="790"/>
      <c r="I74" s="790"/>
      <c r="J74" s="790"/>
      <c r="K74" s="790"/>
      <c r="L74" s="790"/>
      <c r="M74" s="790"/>
      <c r="N74" s="790"/>
      <c r="O74" s="790"/>
      <c r="P74" s="791"/>
    </row>
    <row r="75" spans="1:16" ht="18.75" customHeight="1">
      <c r="A75" s="789" t="s">
        <v>1211</v>
      </c>
      <c r="B75" s="790"/>
      <c r="C75" s="790"/>
      <c r="D75" s="790"/>
      <c r="E75" s="790"/>
      <c r="F75" s="790"/>
      <c r="G75" s="790"/>
      <c r="H75" s="790"/>
      <c r="I75" s="790"/>
      <c r="J75" s="790"/>
      <c r="K75" s="790"/>
      <c r="L75" s="790"/>
      <c r="M75" s="790"/>
      <c r="N75" s="790"/>
      <c r="O75" s="790"/>
      <c r="P75" s="791"/>
    </row>
    <row r="76" spans="1:16" ht="15">
      <c r="A76" s="789"/>
      <c r="B76" s="790"/>
      <c r="C76" s="790"/>
      <c r="D76" s="790"/>
      <c r="E76" s="790"/>
      <c r="F76" s="790"/>
      <c r="G76" s="790"/>
      <c r="H76" s="790"/>
      <c r="I76" s="790"/>
      <c r="J76" s="790"/>
      <c r="K76" s="790"/>
      <c r="L76" s="790"/>
      <c r="M76" s="790"/>
      <c r="N76" s="790"/>
      <c r="O76" s="790"/>
      <c r="P76" s="791"/>
    </row>
    <row r="77" spans="1:16" ht="15">
      <c r="A77" s="789"/>
      <c r="B77" s="790"/>
      <c r="C77" s="790"/>
      <c r="D77" s="790"/>
      <c r="E77" s="790"/>
      <c r="F77" s="790"/>
      <c r="G77" s="790"/>
      <c r="H77" s="790"/>
      <c r="I77" s="790"/>
      <c r="J77" s="790"/>
      <c r="K77" s="790"/>
      <c r="L77" s="790"/>
      <c r="M77" s="790"/>
      <c r="N77" s="790"/>
      <c r="O77" s="790"/>
      <c r="P77" s="791"/>
    </row>
    <row r="78" spans="1:16" ht="15">
      <c r="A78" s="789"/>
      <c r="B78" s="790"/>
      <c r="C78" s="790"/>
      <c r="D78" s="790"/>
      <c r="E78" s="790"/>
      <c r="F78" s="790"/>
      <c r="G78" s="790"/>
      <c r="H78" s="790"/>
      <c r="I78" s="790"/>
      <c r="J78" s="790"/>
      <c r="K78" s="790"/>
      <c r="L78" s="790"/>
      <c r="M78" s="790"/>
      <c r="N78" s="790"/>
      <c r="O78" s="790"/>
      <c r="P78" s="791"/>
    </row>
    <row r="79" spans="1:16" ht="15">
      <c r="A79" s="789"/>
      <c r="B79" s="790"/>
      <c r="C79" s="790"/>
      <c r="D79" s="790"/>
      <c r="E79" s="790"/>
      <c r="F79" s="790"/>
      <c r="G79" s="790"/>
      <c r="H79" s="790"/>
      <c r="I79" s="790"/>
      <c r="J79" s="790"/>
      <c r="K79" s="790"/>
      <c r="L79" s="790"/>
      <c r="M79" s="790"/>
      <c r="N79" s="790"/>
      <c r="O79" s="790"/>
      <c r="P79" s="791"/>
    </row>
    <row r="80" spans="1:16" ht="15">
      <c r="A80" s="789"/>
      <c r="B80" s="790"/>
      <c r="C80" s="790"/>
      <c r="D80" s="790"/>
      <c r="E80" s="790"/>
      <c r="F80" s="790"/>
      <c r="G80" s="790"/>
      <c r="H80" s="790"/>
      <c r="I80" s="790"/>
      <c r="J80" s="790"/>
      <c r="K80" s="790"/>
      <c r="L80" s="790"/>
      <c r="M80" s="790"/>
      <c r="N80" s="790"/>
      <c r="O80" s="790"/>
      <c r="P80" s="791"/>
    </row>
    <row r="81" spans="1:16" ht="15">
      <c r="A81" s="789"/>
      <c r="B81" s="790"/>
      <c r="C81" s="790"/>
      <c r="D81" s="790"/>
      <c r="E81" s="790"/>
      <c r="F81" s="790"/>
      <c r="G81" s="790"/>
      <c r="H81" s="790"/>
      <c r="I81" s="790"/>
      <c r="J81" s="790"/>
      <c r="K81" s="790"/>
      <c r="L81" s="790"/>
      <c r="M81" s="790"/>
      <c r="N81" s="790"/>
      <c r="O81" s="790"/>
      <c r="P81" s="791"/>
    </row>
    <row r="82" spans="1:16" ht="15">
      <c r="A82" s="789"/>
      <c r="B82" s="790"/>
      <c r="C82" s="790"/>
      <c r="D82" s="790"/>
      <c r="E82" s="790"/>
      <c r="F82" s="790"/>
      <c r="G82" s="790"/>
      <c r="H82" s="790"/>
      <c r="I82" s="790"/>
      <c r="J82" s="790"/>
      <c r="K82" s="790"/>
      <c r="L82" s="790"/>
      <c r="M82" s="790"/>
      <c r="N82" s="790"/>
      <c r="O82" s="790"/>
      <c r="P82" s="791"/>
    </row>
    <row r="83" spans="1:16" ht="15">
      <c r="A83" s="789"/>
      <c r="B83" s="790"/>
      <c r="C83" s="790"/>
      <c r="D83" s="790"/>
      <c r="E83" s="790"/>
      <c r="F83" s="790"/>
      <c r="G83" s="790"/>
      <c r="H83" s="790"/>
      <c r="I83" s="790"/>
      <c r="J83" s="790"/>
      <c r="K83" s="790"/>
      <c r="L83" s="790"/>
      <c r="M83" s="790"/>
      <c r="N83" s="790"/>
      <c r="O83" s="790"/>
      <c r="P83" s="791"/>
    </row>
    <row r="84" spans="1:16" ht="15">
      <c r="A84" s="789"/>
      <c r="B84" s="790"/>
      <c r="C84" s="790"/>
      <c r="D84" s="790"/>
      <c r="E84" s="790"/>
      <c r="F84" s="790"/>
      <c r="G84" s="790"/>
      <c r="H84" s="790"/>
      <c r="I84" s="790"/>
      <c r="J84" s="790"/>
      <c r="K84" s="790"/>
      <c r="L84" s="790"/>
      <c r="M84" s="790"/>
      <c r="N84" s="790"/>
      <c r="O84" s="790"/>
      <c r="P84" s="791"/>
    </row>
    <row r="85" spans="1:16" ht="15">
      <c r="A85" s="789"/>
      <c r="B85" s="790"/>
      <c r="C85" s="790"/>
      <c r="D85" s="790"/>
      <c r="E85" s="790"/>
      <c r="F85" s="790"/>
      <c r="G85" s="790"/>
      <c r="H85" s="790"/>
      <c r="I85" s="790"/>
      <c r="J85" s="790"/>
      <c r="K85" s="790"/>
      <c r="L85" s="790"/>
      <c r="M85" s="790"/>
      <c r="N85" s="790"/>
      <c r="O85" s="790"/>
      <c r="P85" s="791"/>
    </row>
    <row r="86" spans="1:16" ht="15">
      <c r="A86" s="789"/>
      <c r="B86" s="790"/>
      <c r="C86" s="790"/>
      <c r="D86" s="790"/>
      <c r="E86" s="790"/>
      <c r="F86" s="790"/>
      <c r="G86" s="790"/>
      <c r="H86" s="790"/>
      <c r="I86" s="790"/>
      <c r="J86" s="790"/>
      <c r="K86" s="790"/>
      <c r="L86" s="790"/>
      <c r="M86" s="790"/>
      <c r="N86" s="790"/>
      <c r="O86" s="790"/>
      <c r="P86" s="791"/>
    </row>
    <row r="87" spans="1:16" ht="15">
      <c r="A87" s="789"/>
      <c r="B87" s="790"/>
      <c r="C87" s="790"/>
      <c r="D87" s="790"/>
      <c r="E87" s="790"/>
      <c r="F87" s="790"/>
      <c r="G87" s="790"/>
      <c r="H87" s="790"/>
      <c r="I87" s="790"/>
      <c r="J87" s="790"/>
      <c r="K87" s="790"/>
      <c r="L87" s="790"/>
      <c r="M87" s="790"/>
      <c r="N87" s="790"/>
      <c r="O87" s="790"/>
      <c r="P87" s="791"/>
    </row>
    <row r="88" spans="1:16" ht="15">
      <c r="A88" s="789"/>
      <c r="B88" s="790"/>
      <c r="C88" s="790"/>
      <c r="D88" s="790"/>
      <c r="E88" s="790"/>
      <c r="F88" s="790"/>
      <c r="G88" s="790"/>
      <c r="H88" s="790"/>
      <c r="I88" s="790"/>
      <c r="J88" s="790"/>
      <c r="K88" s="790"/>
      <c r="L88" s="790"/>
      <c r="M88" s="790"/>
      <c r="N88" s="790"/>
      <c r="O88" s="790"/>
      <c r="P88" s="791"/>
    </row>
    <row r="89" spans="1:16" ht="15">
      <c r="A89" s="789"/>
      <c r="B89" s="790"/>
      <c r="C89" s="790"/>
      <c r="D89" s="790"/>
      <c r="E89" s="790"/>
      <c r="F89" s="790"/>
      <c r="G89" s="790"/>
      <c r="H89" s="790"/>
      <c r="I89" s="790"/>
      <c r="J89" s="790"/>
      <c r="K89" s="790"/>
      <c r="L89" s="790"/>
      <c r="M89" s="790"/>
      <c r="N89" s="790"/>
      <c r="O89" s="790"/>
      <c r="P89" s="791"/>
    </row>
    <row r="90" spans="1:16" ht="15">
      <c r="A90" s="789"/>
      <c r="B90" s="790"/>
      <c r="C90" s="790"/>
      <c r="D90" s="790"/>
      <c r="E90" s="790"/>
      <c r="F90" s="790"/>
      <c r="G90" s="790"/>
      <c r="H90" s="790"/>
      <c r="I90" s="790"/>
      <c r="J90" s="790"/>
      <c r="K90" s="790"/>
      <c r="L90" s="790"/>
      <c r="M90" s="790"/>
      <c r="N90" s="790"/>
      <c r="O90" s="790"/>
      <c r="P90" s="791"/>
    </row>
    <row r="91" spans="1:16" ht="15">
      <c r="A91" s="789"/>
      <c r="B91" s="790"/>
      <c r="C91" s="790"/>
      <c r="D91" s="790"/>
      <c r="E91" s="790"/>
      <c r="F91" s="790"/>
      <c r="G91" s="790"/>
      <c r="H91" s="790"/>
      <c r="I91" s="790"/>
      <c r="J91" s="790"/>
      <c r="K91" s="790"/>
      <c r="L91" s="790"/>
      <c r="M91" s="790"/>
      <c r="N91" s="790"/>
      <c r="O91" s="790"/>
      <c r="P91" s="791"/>
    </row>
    <row r="92" spans="1:16" ht="15">
      <c r="A92" s="789"/>
      <c r="B92" s="790"/>
      <c r="C92" s="790"/>
      <c r="D92" s="790"/>
      <c r="E92" s="790"/>
      <c r="F92" s="790"/>
      <c r="G92" s="790"/>
      <c r="H92" s="790"/>
      <c r="I92" s="790"/>
      <c r="J92" s="790"/>
      <c r="K92" s="790"/>
      <c r="L92" s="790"/>
      <c r="M92" s="790"/>
      <c r="N92" s="790"/>
      <c r="O92" s="790"/>
      <c r="P92" s="791"/>
    </row>
    <row r="93" spans="1:16" ht="15">
      <c r="A93" s="789"/>
      <c r="B93" s="790"/>
      <c r="C93" s="790"/>
      <c r="D93" s="790"/>
      <c r="E93" s="790"/>
      <c r="F93" s="790"/>
      <c r="G93" s="790"/>
      <c r="H93" s="790"/>
      <c r="I93" s="790"/>
      <c r="J93" s="790"/>
      <c r="K93" s="790"/>
      <c r="L93" s="790"/>
      <c r="M93" s="790"/>
      <c r="N93" s="790"/>
      <c r="O93" s="790"/>
      <c r="P93" s="791"/>
    </row>
    <row r="94" spans="1:16" ht="15">
      <c r="A94" s="789"/>
      <c r="B94" s="790"/>
      <c r="C94" s="790"/>
      <c r="D94" s="790"/>
      <c r="E94" s="790"/>
      <c r="F94" s="790"/>
      <c r="G94" s="790"/>
      <c r="H94" s="790"/>
      <c r="I94" s="790"/>
      <c r="J94" s="790"/>
      <c r="K94" s="790"/>
      <c r="L94" s="790"/>
      <c r="M94" s="790"/>
      <c r="N94" s="790"/>
      <c r="O94" s="790"/>
      <c r="P94" s="791"/>
    </row>
    <row r="95" spans="1:16" ht="15">
      <c r="A95" s="789"/>
      <c r="B95" s="790"/>
      <c r="C95" s="790"/>
      <c r="D95" s="790"/>
      <c r="E95" s="790"/>
      <c r="F95" s="790"/>
      <c r="G95" s="790"/>
      <c r="H95" s="790"/>
      <c r="I95" s="790"/>
      <c r="J95" s="790"/>
      <c r="K95" s="790"/>
      <c r="L95" s="790"/>
      <c r="M95" s="790"/>
      <c r="N95" s="790"/>
      <c r="O95" s="790"/>
      <c r="P95" s="791"/>
    </row>
    <row r="96" spans="1:16" ht="15">
      <c r="A96" s="789"/>
      <c r="B96" s="790"/>
      <c r="C96" s="790"/>
      <c r="D96" s="790"/>
      <c r="E96" s="790"/>
      <c r="F96" s="790"/>
      <c r="G96" s="790"/>
      <c r="H96" s="790"/>
      <c r="I96" s="790"/>
      <c r="J96" s="790"/>
      <c r="K96" s="790"/>
      <c r="L96" s="790"/>
      <c r="M96" s="790"/>
      <c r="N96" s="790"/>
      <c r="O96" s="790"/>
      <c r="P96" s="791"/>
    </row>
    <row r="97" spans="1:16" ht="15">
      <c r="A97" s="789"/>
      <c r="B97" s="790"/>
      <c r="C97" s="790"/>
      <c r="D97" s="790"/>
      <c r="E97" s="790"/>
      <c r="F97" s="790"/>
      <c r="G97" s="790"/>
      <c r="H97" s="790"/>
      <c r="I97" s="790"/>
      <c r="J97" s="790"/>
      <c r="K97" s="790"/>
      <c r="L97" s="790"/>
      <c r="M97" s="790"/>
      <c r="N97" s="790"/>
      <c r="O97" s="790"/>
      <c r="P97" s="791"/>
    </row>
    <row r="98" spans="1:16" ht="15">
      <c r="A98" s="789"/>
      <c r="B98" s="790"/>
      <c r="C98" s="790"/>
      <c r="D98" s="790"/>
      <c r="E98" s="790"/>
      <c r="F98" s="790"/>
      <c r="G98" s="790"/>
      <c r="H98" s="790"/>
      <c r="I98" s="790"/>
      <c r="J98" s="790"/>
      <c r="K98" s="790"/>
      <c r="L98" s="790"/>
      <c r="M98" s="790"/>
      <c r="N98" s="790"/>
      <c r="O98" s="790"/>
      <c r="P98" s="791"/>
    </row>
    <row r="99" spans="1:16" ht="15">
      <c r="A99" s="789"/>
      <c r="B99" s="790"/>
      <c r="C99" s="790"/>
      <c r="D99" s="790"/>
      <c r="E99" s="790"/>
      <c r="F99" s="790"/>
      <c r="G99" s="790"/>
      <c r="H99" s="790"/>
      <c r="I99" s="790"/>
      <c r="J99" s="790"/>
      <c r="K99" s="790"/>
      <c r="L99" s="790"/>
      <c r="M99" s="790"/>
      <c r="N99" s="790"/>
      <c r="O99" s="790"/>
      <c r="P99" s="791"/>
    </row>
    <row r="100" spans="1:16" ht="15">
      <c r="A100" s="789"/>
      <c r="B100" s="790"/>
      <c r="C100" s="790"/>
      <c r="D100" s="790"/>
      <c r="E100" s="790"/>
      <c r="F100" s="790"/>
      <c r="G100" s="790"/>
      <c r="H100" s="790"/>
      <c r="I100" s="790"/>
      <c r="J100" s="790"/>
      <c r="K100" s="790"/>
      <c r="L100" s="790"/>
      <c r="M100" s="790"/>
      <c r="N100" s="790"/>
      <c r="O100" s="790"/>
      <c r="P100" s="791"/>
    </row>
    <row r="101" spans="1:16" ht="87" customHeight="1">
      <c r="A101" s="789"/>
      <c r="B101" s="790"/>
      <c r="C101" s="790"/>
      <c r="D101" s="790"/>
      <c r="E101" s="790"/>
      <c r="F101" s="790"/>
      <c r="G101" s="790"/>
      <c r="H101" s="790"/>
      <c r="I101" s="790"/>
      <c r="J101" s="790"/>
      <c r="K101" s="790"/>
      <c r="L101" s="790"/>
      <c r="M101" s="790"/>
      <c r="N101" s="790"/>
      <c r="O101" s="790"/>
      <c r="P101" s="791"/>
    </row>
    <row r="102" spans="1:16" ht="15">
      <c r="A102" s="789"/>
      <c r="B102" s="790"/>
      <c r="C102" s="790"/>
      <c r="D102" s="790"/>
      <c r="E102" s="790"/>
      <c r="F102" s="790"/>
      <c r="G102" s="790"/>
      <c r="H102" s="790"/>
      <c r="I102" s="790"/>
      <c r="J102" s="790"/>
      <c r="K102" s="790"/>
      <c r="L102" s="790"/>
      <c r="M102" s="790"/>
      <c r="N102" s="790"/>
      <c r="O102" s="790"/>
      <c r="P102" s="791"/>
    </row>
    <row r="103" spans="1:16" ht="15">
      <c r="A103" s="789"/>
      <c r="B103" s="790"/>
      <c r="C103" s="790"/>
      <c r="D103" s="790"/>
      <c r="E103" s="790"/>
      <c r="F103" s="790"/>
      <c r="G103" s="790"/>
      <c r="H103" s="790"/>
      <c r="I103" s="790"/>
      <c r="J103" s="790"/>
      <c r="K103" s="790"/>
      <c r="L103" s="790"/>
      <c r="M103" s="790"/>
      <c r="N103" s="790"/>
      <c r="O103" s="790"/>
      <c r="P103" s="791"/>
    </row>
    <row r="104" spans="1:16" ht="15">
      <c r="A104" s="789"/>
      <c r="B104" s="790"/>
      <c r="C104" s="790"/>
      <c r="D104" s="790"/>
      <c r="E104" s="790"/>
      <c r="F104" s="790"/>
      <c r="G104" s="790"/>
      <c r="H104" s="790"/>
      <c r="I104" s="790"/>
      <c r="J104" s="790"/>
      <c r="K104" s="790"/>
      <c r="L104" s="790"/>
      <c r="M104" s="790"/>
      <c r="N104" s="790"/>
      <c r="O104" s="790"/>
      <c r="P104" s="791"/>
    </row>
    <row r="105" spans="1:16" ht="408.75" customHeight="1" thickBot="1">
      <c r="A105" s="792"/>
      <c r="B105" s="793"/>
      <c r="C105" s="793"/>
      <c r="D105" s="793"/>
      <c r="E105" s="793"/>
      <c r="F105" s="793"/>
      <c r="G105" s="793"/>
      <c r="H105" s="793"/>
      <c r="I105" s="793"/>
      <c r="J105" s="793"/>
      <c r="K105" s="793"/>
      <c r="L105" s="793"/>
      <c r="M105" s="793"/>
      <c r="N105" s="793"/>
      <c r="O105" s="793"/>
      <c r="P105" s="794"/>
    </row>
    <row r="106" spans="1:16" ht="18.75" customHeight="1">
      <c r="A106" s="795" t="s">
        <v>1187</v>
      </c>
      <c r="B106" s="796"/>
      <c r="C106" s="796"/>
      <c r="D106" s="796"/>
      <c r="E106" s="796"/>
      <c r="F106" s="796"/>
      <c r="G106" s="796"/>
      <c r="H106" s="796"/>
      <c r="I106" s="796"/>
      <c r="J106" s="796"/>
      <c r="K106" s="796"/>
      <c r="L106" s="796"/>
      <c r="M106" s="796"/>
      <c r="N106" s="796"/>
      <c r="O106" s="796"/>
      <c r="P106" s="797"/>
    </row>
    <row r="107" spans="1:16" ht="15">
      <c r="A107" s="789"/>
      <c r="B107" s="790"/>
      <c r="C107" s="790"/>
      <c r="D107" s="790"/>
      <c r="E107" s="790"/>
      <c r="F107" s="790"/>
      <c r="G107" s="790"/>
      <c r="H107" s="790"/>
      <c r="I107" s="790"/>
      <c r="J107" s="790"/>
      <c r="K107" s="790"/>
      <c r="L107" s="790"/>
      <c r="M107" s="790"/>
      <c r="N107" s="790"/>
      <c r="O107" s="790"/>
      <c r="P107" s="791"/>
    </row>
    <row r="108" spans="1:16" ht="15">
      <c r="A108" s="789"/>
      <c r="B108" s="790"/>
      <c r="C108" s="790"/>
      <c r="D108" s="790"/>
      <c r="E108" s="790"/>
      <c r="F108" s="790"/>
      <c r="G108" s="790"/>
      <c r="H108" s="790"/>
      <c r="I108" s="790"/>
      <c r="J108" s="790"/>
      <c r="K108" s="790"/>
      <c r="L108" s="790"/>
      <c r="M108" s="790"/>
      <c r="N108" s="790"/>
      <c r="O108" s="790"/>
      <c r="P108" s="791"/>
    </row>
    <row r="109" spans="1:16" ht="15">
      <c r="A109" s="789"/>
      <c r="B109" s="790"/>
      <c r="C109" s="790"/>
      <c r="D109" s="790"/>
      <c r="E109" s="790"/>
      <c r="F109" s="790"/>
      <c r="G109" s="790"/>
      <c r="H109" s="790"/>
      <c r="I109" s="790"/>
      <c r="J109" s="790"/>
      <c r="K109" s="790"/>
      <c r="L109" s="790"/>
      <c r="M109" s="790"/>
      <c r="N109" s="790"/>
      <c r="O109" s="790"/>
      <c r="P109" s="791"/>
    </row>
    <row r="110" spans="1:16" ht="15">
      <c r="A110" s="789"/>
      <c r="B110" s="790"/>
      <c r="C110" s="790"/>
      <c r="D110" s="790"/>
      <c r="E110" s="790"/>
      <c r="F110" s="790"/>
      <c r="G110" s="790"/>
      <c r="H110" s="790"/>
      <c r="I110" s="790"/>
      <c r="J110" s="790"/>
      <c r="K110" s="790"/>
      <c r="L110" s="790"/>
      <c r="M110" s="790"/>
      <c r="N110" s="790"/>
      <c r="O110" s="790"/>
      <c r="P110" s="791"/>
    </row>
    <row r="111" spans="1:16" ht="15">
      <c r="A111" s="789"/>
      <c r="B111" s="790"/>
      <c r="C111" s="790"/>
      <c r="D111" s="790"/>
      <c r="E111" s="790"/>
      <c r="F111" s="790"/>
      <c r="G111" s="790"/>
      <c r="H111" s="790"/>
      <c r="I111" s="790"/>
      <c r="J111" s="790"/>
      <c r="K111" s="790"/>
      <c r="L111" s="790"/>
      <c r="M111" s="790"/>
      <c r="N111" s="790"/>
      <c r="O111" s="790"/>
      <c r="P111" s="791"/>
    </row>
    <row r="112" spans="1:16" ht="15">
      <c r="A112" s="789"/>
      <c r="B112" s="790"/>
      <c r="C112" s="790"/>
      <c r="D112" s="790"/>
      <c r="E112" s="790"/>
      <c r="F112" s="790"/>
      <c r="G112" s="790"/>
      <c r="H112" s="790"/>
      <c r="I112" s="790"/>
      <c r="J112" s="790"/>
      <c r="K112" s="790"/>
      <c r="L112" s="790"/>
      <c r="M112" s="790"/>
      <c r="N112" s="790"/>
      <c r="O112" s="790"/>
      <c r="P112" s="791"/>
    </row>
    <row r="113" spans="1:16" ht="15">
      <c r="A113" s="789"/>
      <c r="B113" s="790"/>
      <c r="C113" s="790"/>
      <c r="D113" s="790"/>
      <c r="E113" s="790"/>
      <c r="F113" s="790"/>
      <c r="G113" s="790"/>
      <c r="H113" s="790"/>
      <c r="I113" s="790"/>
      <c r="J113" s="790"/>
      <c r="K113" s="790"/>
      <c r="L113" s="790"/>
      <c r="M113" s="790"/>
      <c r="N113" s="790"/>
      <c r="O113" s="790"/>
      <c r="P113" s="791"/>
    </row>
    <row r="114" spans="1:16" ht="15">
      <c r="A114" s="789"/>
      <c r="B114" s="790"/>
      <c r="C114" s="790"/>
      <c r="D114" s="790"/>
      <c r="E114" s="790"/>
      <c r="F114" s="790"/>
      <c r="G114" s="790"/>
      <c r="H114" s="790"/>
      <c r="I114" s="790"/>
      <c r="J114" s="790"/>
      <c r="K114" s="790"/>
      <c r="L114" s="790"/>
      <c r="M114" s="790"/>
      <c r="N114" s="790"/>
      <c r="O114" s="790"/>
      <c r="P114" s="791"/>
    </row>
    <row r="115" spans="1:16" ht="15">
      <c r="A115" s="789"/>
      <c r="B115" s="790"/>
      <c r="C115" s="790"/>
      <c r="D115" s="790"/>
      <c r="E115" s="790"/>
      <c r="F115" s="790"/>
      <c r="G115" s="790"/>
      <c r="H115" s="790"/>
      <c r="I115" s="790"/>
      <c r="J115" s="790"/>
      <c r="K115" s="790"/>
      <c r="L115" s="790"/>
      <c r="M115" s="790"/>
      <c r="N115" s="790"/>
      <c r="O115" s="790"/>
      <c r="P115" s="791"/>
    </row>
    <row r="116" spans="1:16" ht="15">
      <c r="A116" s="789"/>
      <c r="B116" s="790"/>
      <c r="C116" s="790"/>
      <c r="D116" s="790"/>
      <c r="E116" s="790"/>
      <c r="F116" s="790"/>
      <c r="G116" s="790"/>
      <c r="H116" s="790"/>
      <c r="I116" s="790"/>
      <c r="J116" s="790"/>
      <c r="K116" s="790"/>
      <c r="L116" s="790"/>
      <c r="M116" s="790"/>
      <c r="N116" s="790"/>
      <c r="O116" s="790"/>
      <c r="P116" s="791"/>
    </row>
    <row r="117" spans="1:16" ht="15">
      <c r="A117" s="789"/>
      <c r="B117" s="790"/>
      <c r="C117" s="790"/>
      <c r="D117" s="790"/>
      <c r="E117" s="790"/>
      <c r="F117" s="790"/>
      <c r="G117" s="790"/>
      <c r="H117" s="790"/>
      <c r="I117" s="790"/>
      <c r="J117" s="790"/>
      <c r="K117" s="790"/>
      <c r="L117" s="790"/>
      <c r="M117" s="790"/>
      <c r="N117" s="790"/>
      <c r="O117" s="790"/>
      <c r="P117" s="791"/>
    </row>
    <row r="118" spans="1:16" ht="15">
      <c r="A118" s="789"/>
      <c r="B118" s="790"/>
      <c r="C118" s="790"/>
      <c r="D118" s="790"/>
      <c r="E118" s="790"/>
      <c r="F118" s="790"/>
      <c r="G118" s="790"/>
      <c r="H118" s="790"/>
      <c r="I118" s="790"/>
      <c r="J118" s="790"/>
      <c r="K118" s="790"/>
      <c r="L118" s="790"/>
      <c r="M118" s="790"/>
      <c r="N118" s="790"/>
      <c r="O118" s="790"/>
      <c r="P118" s="791"/>
    </row>
    <row r="119" spans="1:16" ht="15">
      <c r="A119" s="789"/>
      <c r="B119" s="790"/>
      <c r="C119" s="790"/>
      <c r="D119" s="790"/>
      <c r="E119" s="790"/>
      <c r="F119" s="790"/>
      <c r="G119" s="790"/>
      <c r="H119" s="790"/>
      <c r="I119" s="790"/>
      <c r="J119" s="790"/>
      <c r="K119" s="790"/>
      <c r="L119" s="790"/>
      <c r="M119" s="790"/>
      <c r="N119" s="790"/>
      <c r="O119" s="790"/>
      <c r="P119" s="791"/>
    </row>
    <row r="120" spans="1:16" ht="15">
      <c r="A120" s="789"/>
      <c r="B120" s="790"/>
      <c r="C120" s="790"/>
      <c r="D120" s="790"/>
      <c r="E120" s="790"/>
      <c r="F120" s="790"/>
      <c r="G120" s="790"/>
      <c r="H120" s="790"/>
      <c r="I120" s="790"/>
      <c r="J120" s="790"/>
      <c r="K120" s="790"/>
      <c r="L120" s="790"/>
      <c r="M120" s="790"/>
      <c r="N120" s="790"/>
      <c r="O120" s="790"/>
      <c r="P120" s="791"/>
    </row>
    <row r="121" spans="1:16" ht="15">
      <c r="A121" s="789"/>
      <c r="B121" s="790"/>
      <c r="C121" s="790"/>
      <c r="D121" s="790"/>
      <c r="E121" s="790"/>
      <c r="F121" s="790"/>
      <c r="G121" s="790"/>
      <c r="H121" s="790"/>
      <c r="I121" s="790"/>
      <c r="J121" s="790"/>
      <c r="K121" s="790"/>
      <c r="L121" s="790"/>
      <c r="M121" s="790"/>
      <c r="N121" s="790"/>
      <c r="O121" s="790"/>
      <c r="P121" s="791"/>
    </row>
    <row r="122" spans="1:16" ht="15">
      <c r="A122" s="789"/>
      <c r="B122" s="790"/>
      <c r="C122" s="790"/>
      <c r="D122" s="790"/>
      <c r="E122" s="790"/>
      <c r="F122" s="790"/>
      <c r="G122" s="790"/>
      <c r="H122" s="790"/>
      <c r="I122" s="790"/>
      <c r="J122" s="790"/>
      <c r="K122" s="790"/>
      <c r="L122" s="790"/>
      <c r="M122" s="790"/>
      <c r="N122" s="790"/>
      <c r="O122" s="790"/>
      <c r="P122" s="791"/>
    </row>
    <row r="123" spans="1:16" ht="15">
      <c r="A123" s="789"/>
      <c r="B123" s="790"/>
      <c r="C123" s="790"/>
      <c r="D123" s="790"/>
      <c r="E123" s="790"/>
      <c r="F123" s="790"/>
      <c r="G123" s="790"/>
      <c r="H123" s="790"/>
      <c r="I123" s="790"/>
      <c r="J123" s="790"/>
      <c r="K123" s="790"/>
      <c r="L123" s="790"/>
      <c r="M123" s="790"/>
      <c r="N123" s="790"/>
      <c r="O123" s="790"/>
      <c r="P123" s="791"/>
    </row>
    <row r="124" spans="1:16" ht="15">
      <c r="A124" s="789"/>
      <c r="B124" s="790"/>
      <c r="C124" s="790"/>
      <c r="D124" s="790"/>
      <c r="E124" s="790"/>
      <c r="F124" s="790"/>
      <c r="G124" s="790"/>
      <c r="H124" s="790"/>
      <c r="I124" s="790"/>
      <c r="J124" s="790"/>
      <c r="K124" s="790"/>
      <c r="L124" s="790"/>
      <c r="M124" s="790"/>
      <c r="N124" s="790"/>
      <c r="O124" s="790"/>
      <c r="P124" s="791"/>
    </row>
    <row r="125" spans="1:16" ht="15">
      <c r="A125" s="789"/>
      <c r="B125" s="790"/>
      <c r="C125" s="790"/>
      <c r="D125" s="790"/>
      <c r="E125" s="790"/>
      <c r="F125" s="790"/>
      <c r="G125" s="790"/>
      <c r="H125" s="790"/>
      <c r="I125" s="790"/>
      <c r="J125" s="790"/>
      <c r="K125" s="790"/>
      <c r="L125" s="790"/>
      <c r="M125" s="790"/>
      <c r="N125" s="790"/>
      <c r="O125" s="790"/>
      <c r="P125" s="791"/>
    </row>
    <row r="126" spans="1:16" ht="15">
      <c r="A126" s="789"/>
      <c r="B126" s="790"/>
      <c r="C126" s="790"/>
      <c r="D126" s="790"/>
      <c r="E126" s="790"/>
      <c r="F126" s="790"/>
      <c r="G126" s="790"/>
      <c r="H126" s="790"/>
      <c r="I126" s="790"/>
      <c r="J126" s="790"/>
      <c r="K126" s="790"/>
      <c r="L126" s="790"/>
      <c r="M126" s="790"/>
      <c r="N126" s="790"/>
      <c r="O126" s="790"/>
      <c r="P126" s="791"/>
    </row>
    <row r="127" spans="1:16" ht="15">
      <c r="A127" s="789"/>
      <c r="B127" s="790"/>
      <c r="C127" s="790"/>
      <c r="D127" s="790"/>
      <c r="E127" s="790"/>
      <c r="F127" s="790"/>
      <c r="G127" s="790"/>
      <c r="H127" s="790"/>
      <c r="I127" s="790"/>
      <c r="J127" s="790"/>
      <c r="K127" s="790"/>
      <c r="L127" s="790"/>
      <c r="M127" s="790"/>
      <c r="N127" s="790"/>
      <c r="O127" s="790"/>
      <c r="P127" s="791"/>
    </row>
    <row r="128" spans="1:16" ht="15">
      <c r="A128" s="789"/>
      <c r="B128" s="790"/>
      <c r="C128" s="790"/>
      <c r="D128" s="790"/>
      <c r="E128" s="790"/>
      <c r="F128" s="790"/>
      <c r="G128" s="790"/>
      <c r="H128" s="790"/>
      <c r="I128" s="790"/>
      <c r="J128" s="790"/>
      <c r="K128" s="790"/>
      <c r="L128" s="790"/>
      <c r="M128" s="790"/>
      <c r="N128" s="790"/>
      <c r="O128" s="790"/>
      <c r="P128" s="791"/>
    </row>
    <row r="129" spans="1:16" ht="15">
      <c r="A129" s="789"/>
      <c r="B129" s="790"/>
      <c r="C129" s="790"/>
      <c r="D129" s="790"/>
      <c r="E129" s="790"/>
      <c r="F129" s="790"/>
      <c r="G129" s="790"/>
      <c r="H129" s="790"/>
      <c r="I129" s="790"/>
      <c r="J129" s="790"/>
      <c r="K129" s="790"/>
      <c r="L129" s="790"/>
      <c r="M129" s="790"/>
      <c r="N129" s="790"/>
      <c r="O129" s="790"/>
      <c r="P129" s="791"/>
    </row>
    <row r="130" spans="1:16" ht="15">
      <c r="A130" s="789"/>
      <c r="B130" s="790"/>
      <c r="C130" s="790"/>
      <c r="D130" s="790"/>
      <c r="E130" s="790"/>
      <c r="F130" s="790"/>
      <c r="G130" s="790"/>
      <c r="H130" s="790"/>
      <c r="I130" s="790"/>
      <c r="J130" s="790"/>
      <c r="K130" s="790"/>
      <c r="L130" s="790"/>
      <c r="M130" s="790"/>
      <c r="N130" s="790"/>
      <c r="O130" s="790"/>
      <c r="P130" s="791"/>
    </row>
    <row r="131" spans="1:16" ht="324.75" customHeight="1">
      <c r="A131" s="789"/>
      <c r="B131" s="790"/>
      <c r="C131" s="790"/>
      <c r="D131" s="790"/>
      <c r="E131" s="790"/>
      <c r="F131" s="790"/>
      <c r="G131" s="790"/>
      <c r="H131" s="790"/>
      <c r="I131" s="790"/>
      <c r="J131" s="790"/>
      <c r="K131" s="790"/>
      <c r="L131" s="790"/>
      <c r="M131" s="790"/>
      <c r="N131" s="790"/>
      <c r="O131" s="790"/>
      <c r="P131" s="791"/>
    </row>
    <row r="132" spans="1:16" ht="18.75" customHeight="1">
      <c r="A132" s="783" t="s">
        <v>1176</v>
      </c>
      <c r="B132" s="784"/>
      <c r="C132" s="784"/>
      <c r="D132" s="784"/>
      <c r="E132" s="784"/>
      <c r="F132" s="784"/>
      <c r="G132" s="784"/>
      <c r="H132" s="784"/>
      <c r="I132" s="784"/>
      <c r="J132" s="784"/>
      <c r="K132" s="784"/>
      <c r="L132" s="784"/>
      <c r="M132" s="784"/>
      <c r="N132" s="784"/>
      <c r="O132" s="784"/>
      <c r="P132" s="785"/>
    </row>
    <row r="133" spans="1:16" ht="18.75" customHeight="1">
      <c r="A133" s="783"/>
      <c r="B133" s="784"/>
      <c r="C133" s="784"/>
      <c r="D133" s="784"/>
      <c r="E133" s="784"/>
      <c r="F133" s="784"/>
      <c r="G133" s="784"/>
      <c r="H133" s="784"/>
      <c r="I133" s="784"/>
      <c r="J133" s="784"/>
      <c r="K133" s="784"/>
      <c r="L133" s="784"/>
      <c r="M133" s="784"/>
      <c r="N133" s="784"/>
      <c r="O133" s="784"/>
      <c r="P133" s="785"/>
    </row>
    <row r="134" spans="1:16" ht="18.75" customHeight="1">
      <c r="A134" s="783"/>
      <c r="B134" s="784"/>
      <c r="C134" s="784"/>
      <c r="D134" s="784"/>
      <c r="E134" s="784"/>
      <c r="F134" s="784"/>
      <c r="G134" s="784"/>
      <c r="H134" s="784"/>
      <c r="I134" s="784"/>
      <c r="J134" s="784"/>
      <c r="K134" s="784"/>
      <c r="L134" s="784"/>
      <c r="M134" s="784"/>
      <c r="N134" s="784"/>
      <c r="O134" s="784"/>
      <c r="P134" s="785"/>
    </row>
    <row r="135" spans="1:16" ht="18.75" customHeight="1">
      <c r="A135" s="783"/>
      <c r="B135" s="784"/>
      <c r="C135" s="784"/>
      <c r="D135" s="784"/>
      <c r="E135" s="784"/>
      <c r="F135" s="784"/>
      <c r="G135" s="784"/>
      <c r="H135" s="784"/>
      <c r="I135" s="784"/>
      <c r="J135" s="784"/>
      <c r="K135" s="784"/>
      <c r="L135" s="784"/>
      <c r="M135" s="784"/>
      <c r="N135" s="784"/>
      <c r="O135" s="784"/>
      <c r="P135" s="785"/>
    </row>
    <row r="136" spans="1:16" ht="15">
      <c r="A136" s="783"/>
      <c r="B136" s="784"/>
      <c r="C136" s="784"/>
      <c r="D136" s="784"/>
      <c r="E136" s="784"/>
      <c r="F136" s="784"/>
      <c r="G136" s="784"/>
      <c r="H136" s="784"/>
      <c r="I136" s="784"/>
      <c r="J136" s="784"/>
      <c r="K136" s="784"/>
      <c r="L136" s="784"/>
      <c r="M136" s="784"/>
      <c r="N136" s="784"/>
      <c r="O136" s="784"/>
      <c r="P136" s="785"/>
    </row>
    <row r="137" spans="1:16" ht="70.5" customHeight="1" thickBot="1">
      <c r="A137" s="786" t="s">
        <v>343</v>
      </c>
      <c r="B137" s="787"/>
      <c r="C137" s="787"/>
      <c r="D137" s="787"/>
      <c r="E137" s="787"/>
      <c r="F137" s="787"/>
      <c r="G137" s="787"/>
      <c r="H137" s="787"/>
      <c r="I137" s="787"/>
      <c r="J137" s="787"/>
      <c r="K137" s="787"/>
      <c r="L137" s="787"/>
      <c r="M137" s="787"/>
      <c r="N137" s="787"/>
      <c r="O137" s="787"/>
      <c r="P137" s="788"/>
    </row>
    <row r="138" spans="1:16" ht="18.75" customHeight="1">
      <c r="A138" s="780" t="s">
        <v>1188</v>
      </c>
      <c r="B138" s="781"/>
      <c r="C138" s="781"/>
      <c r="D138" s="781"/>
      <c r="E138" s="781"/>
      <c r="F138" s="781"/>
      <c r="G138" s="781"/>
      <c r="H138" s="781"/>
      <c r="I138" s="781"/>
      <c r="J138" s="781"/>
      <c r="K138" s="781"/>
      <c r="L138" s="781"/>
      <c r="M138" s="781"/>
      <c r="N138" s="781"/>
      <c r="O138" s="781"/>
      <c r="P138" s="782"/>
    </row>
    <row r="139" spans="1:16" ht="15">
      <c r="A139" s="783"/>
      <c r="B139" s="784"/>
      <c r="C139" s="784"/>
      <c r="D139" s="784"/>
      <c r="E139" s="784"/>
      <c r="F139" s="784"/>
      <c r="G139" s="784"/>
      <c r="H139" s="784"/>
      <c r="I139" s="784"/>
      <c r="J139" s="784"/>
      <c r="K139" s="784"/>
      <c r="L139" s="784"/>
      <c r="M139" s="784"/>
      <c r="N139" s="784"/>
      <c r="O139" s="784"/>
      <c r="P139" s="785"/>
    </row>
    <row r="140" spans="1:16" ht="15">
      <c r="A140" s="783"/>
      <c r="B140" s="784"/>
      <c r="C140" s="784"/>
      <c r="D140" s="784"/>
      <c r="E140" s="784"/>
      <c r="F140" s="784"/>
      <c r="G140" s="784"/>
      <c r="H140" s="784"/>
      <c r="I140" s="784"/>
      <c r="J140" s="784"/>
      <c r="K140" s="784"/>
      <c r="L140" s="784"/>
      <c r="M140" s="784"/>
      <c r="N140" s="784"/>
      <c r="O140" s="784"/>
      <c r="P140" s="785"/>
    </row>
    <row r="141" spans="1:16" ht="15">
      <c r="A141" s="783"/>
      <c r="B141" s="784"/>
      <c r="C141" s="784"/>
      <c r="D141" s="784"/>
      <c r="E141" s="784"/>
      <c r="F141" s="784"/>
      <c r="G141" s="784"/>
      <c r="H141" s="784"/>
      <c r="I141" s="784"/>
      <c r="J141" s="784"/>
      <c r="K141" s="784"/>
      <c r="L141" s="784"/>
      <c r="M141" s="784"/>
      <c r="N141" s="784"/>
      <c r="O141" s="784"/>
      <c r="P141" s="785"/>
    </row>
    <row r="142" spans="1:16" ht="15">
      <c r="A142" s="783"/>
      <c r="B142" s="784"/>
      <c r="C142" s="784"/>
      <c r="D142" s="784"/>
      <c r="E142" s="784"/>
      <c r="F142" s="784"/>
      <c r="G142" s="784"/>
      <c r="H142" s="784"/>
      <c r="I142" s="784"/>
      <c r="J142" s="784"/>
      <c r="K142" s="784"/>
      <c r="L142" s="784"/>
      <c r="M142" s="784"/>
      <c r="N142" s="784"/>
      <c r="O142" s="784"/>
      <c r="P142" s="785"/>
    </row>
    <row r="143" spans="1:16" ht="15">
      <c r="A143" s="783"/>
      <c r="B143" s="784"/>
      <c r="C143" s="784"/>
      <c r="D143" s="784"/>
      <c r="E143" s="784"/>
      <c r="F143" s="784"/>
      <c r="G143" s="784"/>
      <c r="H143" s="784"/>
      <c r="I143" s="784"/>
      <c r="J143" s="784"/>
      <c r="K143" s="784"/>
      <c r="L143" s="784"/>
      <c r="M143" s="784"/>
      <c r="N143" s="784"/>
      <c r="O143" s="784"/>
      <c r="P143" s="785"/>
    </row>
    <row r="144" spans="1:16" ht="15">
      <c r="A144" s="783"/>
      <c r="B144" s="784"/>
      <c r="C144" s="784"/>
      <c r="D144" s="784"/>
      <c r="E144" s="784"/>
      <c r="F144" s="784"/>
      <c r="G144" s="784"/>
      <c r="H144" s="784"/>
      <c r="I144" s="784"/>
      <c r="J144" s="784"/>
      <c r="K144" s="784"/>
      <c r="L144" s="784"/>
      <c r="M144" s="784"/>
      <c r="N144" s="784"/>
      <c r="O144" s="784"/>
      <c r="P144" s="785"/>
    </row>
    <row r="145" spans="1:16" ht="15">
      <c r="A145" s="783"/>
      <c r="B145" s="784"/>
      <c r="C145" s="784"/>
      <c r="D145" s="784"/>
      <c r="E145" s="784"/>
      <c r="F145" s="784"/>
      <c r="G145" s="784"/>
      <c r="H145" s="784"/>
      <c r="I145" s="784"/>
      <c r="J145" s="784"/>
      <c r="K145" s="784"/>
      <c r="L145" s="784"/>
      <c r="M145" s="784"/>
      <c r="N145" s="784"/>
      <c r="O145" s="784"/>
      <c r="P145" s="785"/>
    </row>
    <row r="146" spans="1:16" ht="15">
      <c r="A146" s="783"/>
      <c r="B146" s="784"/>
      <c r="C146" s="784"/>
      <c r="D146" s="784"/>
      <c r="E146" s="784"/>
      <c r="F146" s="784"/>
      <c r="G146" s="784"/>
      <c r="H146" s="784"/>
      <c r="I146" s="784"/>
      <c r="J146" s="784"/>
      <c r="K146" s="784"/>
      <c r="L146" s="784"/>
      <c r="M146" s="784"/>
      <c r="N146" s="784"/>
      <c r="O146" s="784"/>
      <c r="P146" s="785"/>
    </row>
    <row r="147" spans="1:16" ht="15">
      <c r="A147" s="783"/>
      <c r="B147" s="784"/>
      <c r="C147" s="784"/>
      <c r="D147" s="784"/>
      <c r="E147" s="784"/>
      <c r="F147" s="784"/>
      <c r="G147" s="784"/>
      <c r="H147" s="784"/>
      <c r="I147" s="784"/>
      <c r="J147" s="784"/>
      <c r="K147" s="784"/>
      <c r="L147" s="784"/>
      <c r="M147" s="784"/>
      <c r="N147" s="784"/>
      <c r="O147" s="784"/>
      <c r="P147" s="785"/>
    </row>
    <row r="148" spans="1:16" ht="15">
      <c r="A148" s="783"/>
      <c r="B148" s="784"/>
      <c r="C148" s="784"/>
      <c r="D148" s="784"/>
      <c r="E148" s="784"/>
      <c r="F148" s="784"/>
      <c r="G148" s="784"/>
      <c r="H148" s="784"/>
      <c r="I148" s="784"/>
      <c r="J148" s="784"/>
      <c r="K148" s="784"/>
      <c r="L148" s="784"/>
      <c r="M148" s="784"/>
      <c r="N148" s="784"/>
      <c r="O148" s="784"/>
      <c r="P148" s="785"/>
    </row>
    <row r="149" spans="1:16" ht="15">
      <c r="A149" s="783"/>
      <c r="B149" s="784"/>
      <c r="C149" s="784"/>
      <c r="D149" s="784"/>
      <c r="E149" s="784"/>
      <c r="F149" s="784"/>
      <c r="G149" s="784"/>
      <c r="H149" s="784"/>
      <c r="I149" s="784"/>
      <c r="J149" s="784"/>
      <c r="K149" s="784"/>
      <c r="L149" s="784"/>
      <c r="M149" s="784"/>
      <c r="N149" s="784"/>
      <c r="O149" s="784"/>
      <c r="P149" s="785"/>
    </row>
    <row r="150" spans="1:16" ht="15">
      <c r="A150" s="783"/>
      <c r="B150" s="784"/>
      <c r="C150" s="784"/>
      <c r="D150" s="784"/>
      <c r="E150" s="784"/>
      <c r="F150" s="784"/>
      <c r="G150" s="784"/>
      <c r="H150" s="784"/>
      <c r="I150" s="784"/>
      <c r="J150" s="784"/>
      <c r="K150" s="784"/>
      <c r="L150" s="784"/>
      <c r="M150" s="784"/>
      <c r="N150" s="784"/>
      <c r="O150" s="784"/>
      <c r="P150" s="785"/>
    </row>
    <row r="151" spans="1:16" ht="15">
      <c r="A151" s="783"/>
      <c r="B151" s="784"/>
      <c r="C151" s="784"/>
      <c r="D151" s="784"/>
      <c r="E151" s="784"/>
      <c r="F151" s="784"/>
      <c r="G151" s="784"/>
      <c r="H151" s="784"/>
      <c r="I151" s="784"/>
      <c r="J151" s="784"/>
      <c r="K151" s="784"/>
      <c r="L151" s="784"/>
      <c r="M151" s="784"/>
      <c r="N151" s="784"/>
      <c r="O151" s="784"/>
      <c r="P151" s="785"/>
    </row>
    <row r="152" spans="1:16" ht="15">
      <c r="A152" s="783"/>
      <c r="B152" s="784"/>
      <c r="C152" s="784"/>
      <c r="D152" s="784"/>
      <c r="E152" s="784"/>
      <c r="F152" s="784"/>
      <c r="G152" s="784"/>
      <c r="H152" s="784"/>
      <c r="I152" s="784"/>
      <c r="J152" s="784"/>
      <c r="K152" s="784"/>
      <c r="L152" s="784"/>
      <c r="M152" s="784"/>
      <c r="N152" s="784"/>
      <c r="O152" s="784"/>
      <c r="P152" s="785"/>
    </row>
    <row r="153" spans="1:16" ht="147" customHeight="1">
      <c r="A153" s="783"/>
      <c r="B153" s="784"/>
      <c r="C153" s="784"/>
      <c r="D153" s="784"/>
      <c r="E153" s="784"/>
      <c r="F153" s="784"/>
      <c r="G153" s="784"/>
      <c r="H153" s="784"/>
      <c r="I153" s="784"/>
      <c r="J153" s="784"/>
      <c r="K153" s="784"/>
      <c r="L153" s="784"/>
      <c r="M153" s="784"/>
      <c r="N153" s="784"/>
      <c r="O153" s="784"/>
      <c r="P153" s="785"/>
    </row>
    <row r="154" spans="1:16" ht="18.75" customHeight="1">
      <c r="A154" s="789" t="s">
        <v>1225</v>
      </c>
      <c r="B154" s="790"/>
      <c r="C154" s="790"/>
      <c r="D154" s="790"/>
      <c r="E154" s="790"/>
      <c r="F154" s="790"/>
      <c r="G154" s="790"/>
      <c r="H154" s="790"/>
      <c r="I154" s="790"/>
      <c r="J154" s="790"/>
      <c r="K154" s="790"/>
      <c r="L154" s="790"/>
      <c r="M154" s="790"/>
      <c r="N154" s="790"/>
      <c r="O154" s="790"/>
      <c r="P154" s="791"/>
    </row>
    <row r="155" spans="1:16" ht="18.75" customHeight="1">
      <c r="A155" s="789"/>
      <c r="B155" s="790"/>
      <c r="C155" s="790"/>
      <c r="D155" s="790"/>
      <c r="E155" s="790"/>
      <c r="F155" s="790"/>
      <c r="G155" s="790"/>
      <c r="H155" s="790"/>
      <c r="I155" s="790"/>
      <c r="J155" s="790"/>
      <c r="K155" s="790"/>
      <c r="L155" s="790"/>
      <c r="M155" s="790"/>
      <c r="N155" s="790"/>
      <c r="O155" s="790"/>
      <c r="P155" s="791"/>
    </row>
    <row r="156" spans="1:16" ht="18.75" customHeight="1">
      <c r="A156" s="789"/>
      <c r="B156" s="790"/>
      <c r="C156" s="790"/>
      <c r="D156" s="790"/>
      <c r="E156" s="790"/>
      <c r="F156" s="790"/>
      <c r="G156" s="790"/>
      <c r="H156" s="790"/>
      <c r="I156" s="790"/>
      <c r="J156" s="790"/>
      <c r="K156" s="790"/>
      <c r="L156" s="790"/>
      <c r="M156" s="790"/>
      <c r="N156" s="790"/>
      <c r="O156" s="790"/>
      <c r="P156" s="791"/>
    </row>
    <row r="157" spans="1:16" ht="18.75" customHeight="1">
      <c r="A157" s="789"/>
      <c r="B157" s="790"/>
      <c r="C157" s="790"/>
      <c r="D157" s="790"/>
      <c r="E157" s="790"/>
      <c r="F157" s="790"/>
      <c r="G157" s="790"/>
      <c r="H157" s="790"/>
      <c r="I157" s="790"/>
      <c r="J157" s="790"/>
      <c r="K157" s="790"/>
      <c r="L157" s="790"/>
      <c r="M157" s="790"/>
      <c r="N157" s="790"/>
      <c r="O157" s="790"/>
      <c r="P157" s="791"/>
    </row>
    <row r="158" spans="1:16" ht="120" customHeight="1">
      <c r="A158" s="789"/>
      <c r="B158" s="790"/>
      <c r="C158" s="790"/>
      <c r="D158" s="790"/>
      <c r="E158" s="790"/>
      <c r="F158" s="790"/>
      <c r="G158" s="790"/>
      <c r="H158" s="790"/>
      <c r="I158" s="790"/>
      <c r="J158" s="790"/>
      <c r="K158" s="790"/>
      <c r="L158" s="790"/>
      <c r="M158" s="790"/>
      <c r="N158" s="790"/>
      <c r="O158" s="790"/>
      <c r="P158" s="791"/>
    </row>
    <row r="159" spans="1:16" ht="18.75" customHeight="1">
      <c r="A159" s="789"/>
      <c r="B159" s="790"/>
      <c r="C159" s="790"/>
      <c r="D159" s="790"/>
      <c r="E159" s="790"/>
      <c r="F159" s="790"/>
      <c r="G159" s="790"/>
      <c r="H159" s="790"/>
      <c r="I159" s="790"/>
      <c r="J159" s="790"/>
      <c r="K159" s="790"/>
      <c r="L159" s="790"/>
      <c r="M159" s="790"/>
      <c r="N159" s="790"/>
      <c r="O159" s="790"/>
      <c r="P159" s="791"/>
    </row>
    <row r="160" spans="1:16" ht="18.75" customHeight="1">
      <c r="A160" s="789"/>
      <c r="B160" s="790"/>
      <c r="C160" s="790"/>
      <c r="D160" s="790"/>
      <c r="E160" s="790"/>
      <c r="F160" s="790"/>
      <c r="G160" s="790"/>
      <c r="H160" s="790"/>
      <c r="I160" s="790"/>
      <c r="J160" s="790"/>
      <c r="K160" s="790"/>
      <c r="L160" s="790"/>
      <c r="M160" s="790"/>
      <c r="N160" s="790"/>
      <c r="O160" s="790"/>
      <c r="P160" s="791"/>
    </row>
    <row r="161" spans="1:16" ht="18.75" customHeight="1">
      <c r="A161" s="789"/>
      <c r="B161" s="790"/>
      <c r="C161" s="790"/>
      <c r="D161" s="790"/>
      <c r="E161" s="790"/>
      <c r="F161" s="790"/>
      <c r="G161" s="790"/>
      <c r="H161" s="790"/>
      <c r="I161" s="790"/>
      <c r="J161" s="790"/>
      <c r="K161" s="790"/>
      <c r="L161" s="790"/>
      <c r="M161" s="790"/>
      <c r="N161" s="790"/>
      <c r="O161" s="790"/>
      <c r="P161" s="791"/>
    </row>
    <row r="162" spans="1:16" ht="18.75" customHeight="1">
      <c r="A162" s="789"/>
      <c r="B162" s="790"/>
      <c r="C162" s="790"/>
      <c r="D162" s="790"/>
      <c r="E162" s="790"/>
      <c r="F162" s="790"/>
      <c r="G162" s="790"/>
      <c r="H162" s="790"/>
      <c r="I162" s="790"/>
      <c r="J162" s="790"/>
      <c r="K162" s="790"/>
      <c r="L162" s="790"/>
      <c r="M162" s="790"/>
      <c r="N162" s="790"/>
      <c r="O162" s="790"/>
      <c r="P162" s="791"/>
    </row>
    <row r="163" spans="1:16" ht="18.75" customHeight="1">
      <c r="A163" s="789"/>
      <c r="B163" s="790"/>
      <c r="C163" s="790"/>
      <c r="D163" s="790"/>
      <c r="E163" s="790"/>
      <c r="F163" s="790"/>
      <c r="G163" s="790"/>
      <c r="H163" s="790"/>
      <c r="I163" s="790"/>
      <c r="J163" s="790"/>
      <c r="K163" s="790"/>
      <c r="L163" s="790"/>
      <c r="M163" s="790"/>
      <c r="N163" s="790"/>
      <c r="O163" s="790"/>
      <c r="P163" s="791"/>
    </row>
    <row r="164" spans="1:16" ht="18.75" customHeight="1">
      <c r="A164" s="789"/>
      <c r="B164" s="790"/>
      <c r="C164" s="790"/>
      <c r="D164" s="790"/>
      <c r="E164" s="790"/>
      <c r="F164" s="790"/>
      <c r="G164" s="790"/>
      <c r="H164" s="790"/>
      <c r="I164" s="790"/>
      <c r="J164" s="790"/>
      <c r="K164" s="790"/>
      <c r="L164" s="790"/>
      <c r="M164" s="790"/>
      <c r="N164" s="790"/>
      <c r="O164" s="790"/>
      <c r="P164" s="791"/>
    </row>
    <row r="165" spans="1:16" ht="120.75" customHeight="1">
      <c r="A165" s="789"/>
      <c r="B165" s="790"/>
      <c r="C165" s="790"/>
      <c r="D165" s="790"/>
      <c r="E165" s="790"/>
      <c r="F165" s="790"/>
      <c r="G165" s="790"/>
      <c r="H165" s="790"/>
      <c r="I165" s="790"/>
      <c r="J165" s="790"/>
      <c r="K165" s="790"/>
      <c r="L165" s="790"/>
      <c r="M165" s="790"/>
      <c r="N165" s="790"/>
      <c r="O165" s="790"/>
      <c r="P165" s="791"/>
    </row>
    <row r="166" spans="1:16" ht="18.75" customHeight="1">
      <c r="A166" s="789"/>
      <c r="B166" s="790"/>
      <c r="C166" s="790"/>
      <c r="D166" s="790"/>
      <c r="E166" s="790"/>
      <c r="F166" s="790"/>
      <c r="G166" s="790"/>
      <c r="H166" s="790"/>
      <c r="I166" s="790"/>
      <c r="J166" s="790"/>
      <c r="K166" s="790"/>
      <c r="L166" s="790"/>
      <c r="M166" s="790"/>
      <c r="N166" s="790"/>
      <c r="O166" s="790"/>
      <c r="P166" s="791"/>
    </row>
    <row r="167" spans="1:16" ht="18.75" customHeight="1">
      <c r="A167" s="789"/>
      <c r="B167" s="790"/>
      <c r="C167" s="790"/>
      <c r="D167" s="790"/>
      <c r="E167" s="790"/>
      <c r="F167" s="790"/>
      <c r="G167" s="790"/>
      <c r="H167" s="790"/>
      <c r="I167" s="790"/>
      <c r="J167" s="790"/>
      <c r="K167" s="790"/>
      <c r="L167" s="790"/>
      <c r="M167" s="790"/>
      <c r="N167" s="790"/>
      <c r="O167" s="790"/>
      <c r="P167" s="791"/>
    </row>
    <row r="168" spans="1:16" ht="18.75" customHeight="1">
      <c r="A168" s="789"/>
      <c r="B168" s="790"/>
      <c r="C168" s="790"/>
      <c r="D168" s="790"/>
      <c r="E168" s="790"/>
      <c r="F168" s="790"/>
      <c r="G168" s="790"/>
      <c r="H168" s="790"/>
      <c r="I168" s="790"/>
      <c r="J168" s="790"/>
      <c r="K168" s="790"/>
      <c r="L168" s="790"/>
      <c r="M168" s="790"/>
      <c r="N168" s="790"/>
      <c r="O168" s="790"/>
      <c r="P168" s="791"/>
    </row>
    <row r="169" spans="1:16" ht="95.25" customHeight="1">
      <c r="A169" s="789"/>
      <c r="B169" s="790"/>
      <c r="C169" s="790"/>
      <c r="D169" s="790"/>
      <c r="E169" s="790"/>
      <c r="F169" s="790"/>
      <c r="G169" s="790"/>
      <c r="H169" s="790"/>
      <c r="I169" s="790"/>
      <c r="J169" s="790"/>
      <c r="K169" s="790"/>
      <c r="L169" s="790"/>
      <c r="M169" s="790"/>
      <c r="N169" s="790"/>
      <c r="O169" s="790"/>
      <c r="P169" s="791"/>
    </row>
    <row r="170" spans="1:16" ht="18.75" customHeight="1">
      <c r="A170" s="789"/>
      <c r="B170" s="790"/>
      <c r="C170" s="790"/>
      <c r="D170" s="790"/>
      <c r="E170" s="790"/>
      <c r="F170" s="790"/>
      <c r="G170" s="790"/>
      <c r="H170" s="790"/>
      <c r="I170" s="790"/>
      <c r="J170" s="790"/>
      <c r="K170" s="790"/>
      <c r="L170" s="790"/>
      <c r="M170" s="790"/>
      <c r="N170" s="790"/>
      <c r="O170" s="790"/>
      <c r="P170" s="791"/>
    </row>
    <row r="171" spans="1:16" ht="18.75" customHeight="1">
      <c r="A171" s="789"/>
      <c r="B171" s="790"/>
      <c r="C171" s="790"/>
      <c r="D171" s="790"/>
      <c r="E171" s="790"/>
      <c r="F171" s="790"/>
      <c r="G171" s="790"/>
      <c r="H171" s="790"/>
      <c r="I171" s="790"/>
      <c r="J171" s="790"/>
      <c r="K171" s="790"/>
      <c r="L171" s="790"/>
      <c r="M171" s="790"/>
      <c r="N171" s="790"/>
      <c r="O171" s="790"/>
      <c r="P171" s="791"/>
    </row>
    <row r="172" spans="1:16" ht="18.75" customHeight="1">
      <c r="A172" s="789"/>
      <c r="B172" s="790"/>
      <c r="C172" s="790"/>
      <c r="D172" s="790"/>
      <c r="E172" s="790"/>
      <c r="F172" s="790"/>
      <c r="G172" s="790"/>
      <c r="H172" s="790"/>
      <c r="I172" s="790"/>
      <c r="J172" s="790"/>
      <c r="K172" s="790"/>
      <c r="L172" s="790"/>
      <c r="M172" s="790"/>
      <c r="N172" s="790"/>
      <c r="O172" s="790"/>
      <c r="P172" s="791"/>
    </row>
    <row r="173" spans="1:16" ht="165.75" customHeight="1">
      <c r="A173" s="789"/>
      <c r="B173" s="790"/>
      <c r="C173" s="790"/>
      <c r="D173" s="790"/>
      <c r="E173" s="790"/>
      <c r="F173" s="790"/>
      <c r="G173" s="790"/>
      <c r="H173" s="790"/>
      <c r="I173" s="790"/>
      <c r="J173" s="790"/>
      <c r="K173" s="790"/>
      <c r="L173" s="790"/>
      <c r="M173" s="790"/>
      <c r="N173" s="790"/>
      <c r="O173" s="790"/>
      <c r="P173" s="791"/>
    </row>
    <row r="174" spans="1:16" ht="18.75" customHeight="1">
      <c r="A174" s="789"/>
      <c r="B174" s="790"/>
      <c r="C174" s="790"/>
      <c r="D174" s="790"/>
      <c r="E174" s="790"/>
      <c r="F174" s="790"/>
      <c r="G174" s="790"/>
      <c r="H174" s="790"/>
      <c r="I174" s="790"/>
      <c r="J174" s="790"/>
      <c r="K174" s="790"/>
      <c r="L174" s="790"/>
      <c r="M174" s="790"/>
      <c r="N174" s="790"/>
      <c r="O174" s="790"/>
      <c r="P174" s="791"/>
    </row>
    <row r="175" spans="1:16" ht="20.25" customHeight="1">
      <c r="A175" s="789"/>
      <c r="B175" s="790"/>
      <c r="C175" s="790"/>
      <c r="D175" s="790"/>
      <c r="E175" s="790"/>
      <c r="F175" s="790"/>
      <c r="G175" s="790"/>
      <c r="H175" s="790"/>
      <c r="I175" s="790"/>
      <c r="J175" s="790"/>
      <c r="K175" s="790"/>
      <c r="L175" s="790"/>
      <c r="M175" s="790"/>
      <c r="N175" s="790"/>
      <c r="O175" s="790"/>
      <c r="P175" s="791"/>
    </row>
    <row r="176" spans="1:16" ht="18.75" customHeight="1">
      <c r="A176" s="789"/>
      <c r="B176" s="790"/>
      <c r="C176" s="790"/>
      <c r="D176" s="790"/>
      <c r="E176" s="790"/>
      <c r="F176" s="790"/>
      <c r="G176" s="790"/>
      <c r="H176" s="790"/>
      <c r="I176" s="790"/>
      <c r="J176" s="790"/>
      <c r="K176" s="790"/>
      <c r="L176" s="790"/>
      <c r="M176" s="790"/>
      <c r="N176" s="790"/>
      <c r="O176" s="790"/>
      <c r="P176" s="791"/>
    </row>
    <row r="177" spans="1:16" ht="18.75" customHeight="1">
      <c r="A177" s="789"/>
      <c r="B177" s="790"/>
      <c r="C177" s="790"/>
      <c r="D177" s="790"/>
      <c r="E177" s="790"/>
      <c r="F177" s="790"/>
      <c r="G177" s="790"/>
      <c r="H177" s="790"/>
      <c r="I177" s="790"/>
      <c r="J177" s="790"/>
      <c r="K177" s="790"/>
      <c r="L177" s="790"/>
      <c r="M177" s="790"/>
      <c r="N177" s="790"/>
      <c r="O177" s="790"/>
      <c r="P177" s="791"/>
    </row>
    <row r="178" spans="1:16" ht="18.75" customHeight="1">
      <c r="A178" s="789"/>
      <c r="B178" s="790"/>
      <c r="C178" s="790"/>
      <c r="D178" s="790"/>
      <c r="E178" s="790"/>
      <c r="F178" s="790"/>
      <c r="G178" s="790"/>
      <c r="H178" s="790"/>
      <c r="I178" s="790"/>
      <c r="J178" s="790"/>
      <c r="K178" s="790"/>
      <c r="L178" s="790"/>
      <c r="M178" s="790"/>
      <c r="N178" s="790"/>
      <c r="O178" s="790"/>
      <c r="P178" s="791"/>
    </row>
    <row r="179" spans="1:16" ht="18.75" customHeight="1">
      <c r="A179" s="789"/>
      <c r="B179" s="790"/>
      <c r="C179" s="790"/>
      <c r="D179" s="790"/>
      <c r="E179" s="790"/>
      <c r="F179" s="790"/>
      <c r="G179" s="790"/>
      <c r="H179" s="790"/>
      <c r="I179" s="790"/>
      <c r="J179" s="790"/>
      <c r="K179" s="790"/>
      <c r="L179" s="790"/>
      <c r="M179" s="790"/>
      <c r="N179" s="790"/>
      <c r="O179" s="790"/>
      <c r="P179" s="791"/>
    </row>
    <row r="180" spans="1:16" ht="18.75" customHeight="1">
      <c r="A180" s="789"/>
      <c r="B180" s="790"/>
      <c r="C180" s="790"/>
      <c r="D180" s="790"/>
      <c r="E180" s="790"/>
      <c r="F180" s="790"/>
      <c r="G180" s="790"/>
      <c r="H180" s="790"/>
      <c r="I180" s="790"/>
      <c r="J180" s="790"/>
      <c r="K180" s="790"/>
      <c r="L180" s="790"/>
      <c r="M180" s="790"/>
      <c r="N180" s="790"/>
      <c r="O180" s="790"/>
      <c r="P180" s="791"/>
    </row>
    <row r="181" spans="1:16" ht="18.75" customHeight="1">
      <c r="A181" s="789"/>
      <c r="B181" s="790"/>
      <c r="C181" s="790"/>
      <c r="D181" s="790"/>
      <c r="E181" s="790"/>
      <c r="F181" s="790"/>
      <c r="G181" s="790"/>
      <c r="H181" s="790"/>
      <c r="I181" s="790"/>
      <c r="J181" s="790"/>
      <c r="K181" s="790"/>
      <c r="L181" s="790"/>
      <c r="M181" s="790"/>
      <c r="N181" s="790"/>
      <c r="O181" s="790"/>
      <c r="P181" s="791"/>
    </row>
    <row r="182" spans="1:16" ht="18.75" customHeight="1" thickBot="1">
      <c r="A182" s="792"/>
      <c r="B182" s="793"/>
      <c r="C182" s="793"/>
      <c r="D182" s="793"/>
      <c r="E182" s="793"/>
      <c r="F182" s="793"/>
      <c r="G182" s="793"/>
      <c r="H182" s="793"/>
      <c r="I182" s="793"/>
      <c r="J182" s="793"/>
      <c r="K182" s="793"/>
      <c r="L182" s="793"/>
      <c r="M182" s="793"/>
      <c r="N182" s="793"/>
      <c r="O182" s="793"/>
      <c r="P182" s="794"/>
    </row>
    <row r="183" spans="1:16" ht="18.75" customHeight="1">
      <c r="A183" s="780" t="s">
        <v>1189</v>
      </c>
      <c r="B183" s="781"/>
      <c r="C183" s="781"/>
      <c r="D183" s="781"/>
      <c r="E183" s="781"/>
      <c r="F183" s="781"/>
      <c r="G183" s="781"/>
      <c r="H183" s="781"/>
      <c r="I183" s="781"/>
      <c r="J183" s="781"/>
      <c r="K183" s="781"/>
      <c r="L183" s="781"/>
      <c r="M183" s="781"/>
      <c r="N183" s="781"/>
      <c r="O183" s="781"/>
      <c r="P183" s="782"/>
    </row>
    <row r="184" spans="1:16" ht="98.25" customHeight="1">
      <c r="A184" s="783"/>
      <c r="B184" s="784"/>
      <c r="C184" s="784"/>
      <c r="D184" s="784"/>
      <c r="E184" s="784"/>
      <c r="F184" s="784"/>
      <c r="G184" s="784"/>
      <c r="H184" s="784"/>
      <c r="I184" s="784"/>
      <c r="J184" s="784"/>
      <c r="K184" s="784"/>
      <c r="L184" s="784"/>
      <c r="M184" s="784"/>
      <c r="N184" s="784"/>
      <c r="O184" s="784"/>
      <c r="P184" s="785"/>
    </row>
    <row r="185" spans="1:16" ht="18.75" customHeight="1">
      <c r="A185" s="783" t="s">
        <v>1748</v>
      </c>
      <c r="B185" s="784"/>
      <c r="C185" s="784"/>
      <c r="D185" s="784"/>
      <c r="E185" s="784"/>
      <c r="F185" s="784"/>
      <c r="G185" s="784"/>
      <c r="H185" s="784"/>
      <c r="I185" s="784"/>
      <c r="J185" s="784"/>
      <c r="K185" s="784"/>
      <c r="L185" s="784"/>
      <c r="M185" s="784"/>
      <c r="N185" s="784"/>
      <c r="O185" s="784"/>
      <c r="P185" s="785"/>
    </row>
    <row r="186" spans="1:16" ht="18.75" customHeight="1">
      <c r="A186" s="783"/>
      <c r="B186" s="784"/>
      <c r="C186" s="784"/>
      <c r="D186" s="784"/>
      <c r="E186" s="784"/>
      <c r="F186" s="784"/>
      <c r="G186" s="784"/>
      <c r="H186" s="784"/>
      <c r="I186" s="784"/>
      <c r="J186" s="784"/>
      <c r="K186" s="784"/>
      <c r="L186" s="784"/>
      <c r="M186" s="784"/>
      <c r="N186" s="784"/>
      <c r="O186" s="784"/>
      <c r="P186" s="785"/>
    </row>
    <row r="187" spans="1:16" ht="18.75" customHeight="1">
      <c r="A187" s="783"/>
      <c r="B187" s="784"/>
      <c r="C187" s="784"/>
      <c r="D187" s="784"/>
      <c r="E187" s="784"/>
      <c r="F187" s="784"/>
      <c r="G187" s="784"/>
      <c r="H187" s="784"/>
      <c r="I187" s="784"/>
      <c r="J187" s="784"/>
      <c r="K187" s="784"/>
      <c r="L187" s="784"/>
      <c r="M187" s="784"/>
      <c r="N187" s="784"/>
      <c r="O187" s="784"/>
      <c r="P187" s="785"/>
    </row>
    <row r="188" spans="1:16" ht="18.75" customHeight="1">
      <c r="A188" s="783"/>
      <c r="B188" s="784"/>
      <c r="C188" s="784"/>
      <c r="D188" s="784"/>
      <c r="E188" s="784"/>
      <c r="F188" s="784"/>
      <c r="G188" s="784"/>
      <c r="H188" s="784"/>
      <c r="I188" s="784"/>
      <c r="J188" s="784"/>
      <c r="K188" s="784"/>
      <c r="L188" s="784"/>
      <c r="M188" s="784"/>
      <c r="N188" s="784"/>
      <c r="O188" s="784"/>
      <c r="P188" s="785"/>
    </row>
    <row r="189" spans="1:16" ht="18.75" customHeight="1">
      <c r="A189" s="783"/>
      <c r="B189" s="784"/>
      <c r="C189" s="784"/>
      <c r="D189" s="784"/>
      <c r="E189" s="784"/>
      <c r="F189" s="784"/>
      <c r="G189" s="784"/>
      <c r="H189" s="784"/>
      <c r="I189" s="784"/>
      <c r="J189" s="784"/>
      <c r="K189" s="784"/>
      <c r="L189" s="784"/>
      <c r="M189" s="784"/>
      <c r="N189" s="784"/>
      <c r="O189" s="784"/>
      <c r="P189" s="785"/>
    </row>
    <row r="190" spans="1:16" ht="18.75" customHeight="1">
      <c r="A190" s="783"/>
      <c r="B190" s="784"/>
      <c r="C190" s="784"/>
      <c r="D190" s="784"/>
      <c r="E190" s="784"/>
      <c r="F190" s="784"/>
      <c r="G190" s="784"/>
      <c r="H190" s="784"/>
      <c r="I190" s="784"/>
      <c r="J190" s="784"/>
      <c r="K190" s="784"/>
      <c r="L190" s="784"/>
      <c r="M190" s="784"/>
      <c r="N190" s="784"/>
      <c r="O190" s="784"/>
      <c r="P190" s="785"/>
    </row>
    <row r="191" spans="1:16" ht="18.75" customHeight="1">
      <c r="A191" s="783"/>
      <c r="B191" s="784"/>
      <c r="C191" s="784"/>
      <c r="D191" s="784"/>
      <c r="E191" s="784"/>
      <c r="F191" s="784"/>
      <c r="G191" s="784"/>
      <c r="H191" s="784"/>
      <c r="I191" s="784"/>
      <c r="J191" s="784"/>
      <c r="K191" s="784"/>
      <c r="L191" s="784"/>
      <c r="M191" s="784"/>
      <c r="N191" s="784"/>
      <c r="O191" s="784"/>
      <c r="P191" s="785"/>
    </row>
    <row r="192" spans="1:16" ht="35.25" customHeight="1">
      <c r="A192" s="783"/>
      <c r="B192" s="784"/>
      <c r="C192" s="784"/>
      <c r="D192" s="784"/>
      <c r="E192" s="784"/>
      <c r="F192" s="784"/>
      <c r="G192" s="784"/>
      <c r="H192" s="784"/>
      <c r="I192" s="784"/>
      <c r="J192" s="784"/>
      <c r="K192" s="784"/>
      <c r="L192" s="784"/>
      <c r="M192" s="784"/>
      <c r="N192" s="784"/>
      <c r="O192" s="784"/>
      <c r="P192" s="785"/>
    </row>
    <row r="193" spans="1:16" ht="93" customHeight="1">
      <c r="A193" s="783"/>
      <c r="B193" s="784"/>
      <c r="C193" s="784"/>
      <c r="D193" s="784"/>
      <c r="E193" s="784"/>
      <c r="F193" s="784"/>
      <c r="G193" s="784"/>
      <c r="H193" s="784"/>
      <c r="I193" s="784"/>
      <c r="J193" s="784"/>
      <c r="K193" s="784"/>
      <c r="L193" s="784"/>
      <c r="M193" s="784"/>
      <c r="N193" s="784"/>
      <c r="O193" s="784"/>
      <c r="P193" s="785"/>
    </row>
    <row r="194" spans="1:16" ht="18.75" customHeight="1">
      <c r="A194" s="783" t="s">
        <v>1749</v>
      </c>
      <c r="B194" s="784"/>
      <c r="C194" s="784"/>
      <c r="D194" s="784"/>
      <c r="E194" s="784"/>
      <c r="F194" s="784"/>
      <c r="G194" s="784"/>
      <c r="H194" s="784"/>
      <c r="I194" s="784"/>
      <c r="J194" s="784"/>
      <c r="K194" s="784"/>
      <c r="L194" s="784"/>
      <c r="M194" s="784"/>
      <c r="N194" s="784"/>
      <c r="O194" s="784"/>
      <c r="P194" s="785"/>
    </row>
    <row r="195" spans="1:16" ht="18.75" customHeight="1">
      <c r="A195" s="783"/>
      <c r="B195" s="784"/>
      <c r="C195" s="784"/>
      <c r="D195" s="784"/>
      <c r="E195" s="784"/>
      <c r="F195" s="784"/>
      <c r="G195" s="784"/>
      <c r="H195" s="784"/>
      <c r="I195" s="784"/>
      <c r="J195" s="784"/>
      <c r="K195" s="784"/>
      <c r="L195" s="784"/>
      <c r="M195" s="784"/>
      <c r="N195" s="784"/>
      <c r="O195" s="784"/>
      <c r="P195" s="785"/>
    </row>
    <row r="196" spans="1:16" ht="18.75" customHeight="1">
      <c r="A196" s="783"/>
      <c r="B196" s="784"/>
      <c r="C196" s="784"/>
      <c r="D196" s="784"/>
      <c r="E196" s="784"/>
      <c r="F196" s="784"/>
      <c r="G196" s="784"/>
      <c r="H196" s="784"/>
      <c r="I196" s="784"/>
      <c r="J196" s="784"/>
      <c r="K196" s="784"/>
      <c r="L196" s="784"/>
      <c r="M196" s="784"/>
      <c r="N196" s="784"/>
      <c r="O196" s="784"/>
      <c r="P196" s="785"/>
    </row>
    <row r="197" spans="1:16" ht="18.75" customHeight="1">
      <c r="A197" s="783"/>
      <c r="B197" s="784"/>
      <c r="C197" s="784"/>
      <c r="D197" s="784"/>
      <c r="E197" s="784"/>
      <c r="F197" s="784"/>
      <c r="G197" s="784"/>
      <c r="H197" s="784"/>
      <c r="I197" s="784"/>
      <c r="J197" s="784"/>
      <c r="K197" s="784"/>
      <c r="L197" s="784"/>
      <c r="M197" s="784"/>
      <c r="N197" s="784"/>
      <c r="O197" s="784"/>
      <c r="P197" s="785"/>
    </row>
    <row r="198" spans="1:16" ht="18.75" customHeight="1">
      <c r="A198" s="783"/>
      <c r="B198" s="784"/>
      <c r="C198" s="784"/>
      <c r="D198" s="784"/>
      <c r="E198" s="784"/>
      <c r="F198" s="784"/>
      <c r="G198" s="784"/>
      <c r="H198" s="784"/>
      <c r="I198" s="784"/>
      <c r="J198" s="784"/>
      <c r="K198" s="784"/>
      <c r="L198" s="784"/>
      <c r="M198" s="784"/>
      <c r="N198" s="784"/>
      <c r="O198" s="784"/>
      <c r="P198" s="785"/>
    </row>
    <row r="199" spans="1:16" ht="18.75" customHeight="1">
      <c r="A199" s="783"/>
      <c r="B199" s="784"/>
      <c r="C199" s="784"/>
      <c r="D199" s="784"/>
      <c r="E199" s="784"/>
      <c r="F199" s="784"/>
      <c r="G199" s="784"/>
      <c r="H199" s="784"/>
      <c r="I199" s="784"/>
      <c r="J199" s="784"/>
      <c r="K199" s="784"/>
      <c r="L199" s="784"/>
      <c r="M199" s="784"/>
      <c r="N199" s="784"/>
      <c r="O199" s="784"/>
      <c r="P199" s="785"/>
    </row>
    <row r="200" spans="1:16" ht="18.75" customHeight="1">
      <c r="A200" s="783"/>
      <c r="B200" s="784"/>
      <c r="C200" s="784"/>
      <c r="D200" s="784"/>
      <c r="E200" s="784"/>
      <c r="F200" s="784"/>
      <c r="G200" s="784"/>
      <c r="H200" s="784"/>
      <c r="I200" s="784"/>
      <c r="J200" s="784"/>
      <c r="K200" s="784"/>
      <c r="L200" s="784"/>
      <c r="M200" s="784"/>
      <c r="N200" s="784"/>
      <c r="O200" s="784"/>
      <c r="P200" s="785"/>
    </row>
    <row r="201" spans="1:16" ht="18.75" customHeight="1">
      <c r="A201" s="783"/>
      <c r="B201" s="784"/>
      <c r="C201" s="784"/>
      <c r="D201" s="784"/>
      <c r="E201" s="784"/>
      <c r="F201" s="784"/>
      <c r="G201" s="784"/>
      <c r="H201" s="784"/>
      <c r="I201" s="784"/>
      <c r="J201" s="784"/>
      <c r="K201" s="784"/>
      <c r="L201" s="784"/>
      <c r="M201" s="784"/>
      <c r="N201" s="784"/>
      <c r="O201" s="784"/>
      <c r="P201" s="785"/>
    </row>
    <row r="202" spans="1:16" ht="18.75" customHeight="1">
      <c r="A202" s="783"/>
      <c r="B202" s="784"/>
      <c r="C202" s="784"/>
      <c r="D202" s="784"/>
      <c r="E202" s="784"/>
      <c r="F202" s="784"/>
      <c r="G202" s="784"/>
      <c r="H202" s="784"/>
      <c r="I202" s="784"/>
      <c r="J202" s="784"/>
      <c r="K202" s="784"/>
      <c r="L202" s="784"/>
      <c r="M202" s="784"/>
      <c r="N202" s="784"/>
      <c r="O202" s="784"/>
      <c r="P202" s="785"/>
    </row>
    <row r="203" spans="1:16" ht="18.75" customHeight="1">
      <c r="A203" s="783"/>
      <c r="B203" s="784"/>
      <c r="C203" s="784"/>
      <c r="D203" s="784"/>
      <c r="E203" s="784"/>
      <c r="F203" s="784"/>
      <c r="G203" s="784"/>
      <c r="H203" s="784"/>
      <c r="I203" s="784"/>
      <c r="J203" s="784"/>
      <c r="K203" s="784"/>
      <c r="L203" s="784"/>
      <c r="M203" s="784"/>
      <c r="N203" s="784"/>
      <c r="O203" s="784"/>
      <c r="P203" s="785"/>
    </row>
    <row r="204" spans="1:16" ht="18.75" customHeight="1">
      <c r="A204" s="783"/>
      <c r="B204" s="784"/>
      <c r="C204" s="784"/>
      <c r="D204" s="784"/>
      <c r="E204" s="784"/>
      <c r="F204" s="784"/>
      <c r="G204" s="784"/>
      <c r="H204" s="784"/>
      <c r="I204" s="784"/>
      <c r="J204" s="784"/>
      <c r="K204" s="784"/>
      <c r="L204" s="784"/>
      <c r="M204" s="784"/>
      <c r="N204" s="784"/>
      <c r="O204" s="784"/>
      <c r="P204" s="785"/>
    </row>
    <row r="205" spans="1:16" ht="18.75" customHeight="1">
      <c r="A205" s="783"/>
      <c r="B205" s="784"/>
      <c r="C205" s="784"/>
      <c r="D205" s="784"/>
      <c r="E205" s="784"/>
      <c r="F205" s="784"/>
      <c r="G205" s="784"/>
      <c r="H205" s="784"/>
      <c r="I205" s="784"/>
      <c r="J205" s="784"/>
      <c r="K205" s="784"/>
      <c r="L205" s="784"/>
      <c r="M205" s="784"/>
      <c r="N205" s="784"/>
      <c r="O205" s="784"/>
      <c r="P205" s="785"/>
    </row>
    <row r="206" spans="1:16" ht="18.75" customHeight="1">
      <c r="A206" s="783"/>
      <c r="B206" s="784"/>
      <c r="C206" s="784"/>
      <c r="D206" s="784"/>
      <c r="E206" s="784"/>
      <c r="F206" s="784"/>
      <c r="G206" s="784"/>
      <c r="H206" s="784"/>
      <c r="I206" s="784"/>
      <c r="J206" s="784"/>
      <c r="K206" s="784"/>
      <c r="L206" s="784"/>
      <c r="M206" s="784"/>
      <c r="N206" s="784"/>
      <c r="O206" s="784"/>
      <c r="P206" s="785"/>
    </row>
    <row r="207" spans="1:16" ht="18.75" customHeight="1">
      <c r="A207" s="783"/>
      <c r="B207" s="784"/>
      <c r="C207" s="784"/>
      <c r="D207" s="784"/>
      <c r="E207" s="784"/>
      <c r="F207" s="784"/>
      <c r="G207" s="784"/>
      <c r="H207" s="784"/>
      <c r="I207" s="784"/>
      <c r="J207" s="784"/>
      <c r="K207" s="784"/>
      <c r="L207" s="784"/>
      <c r="M207" s="784"/>
      <c r="N207" s="784"/>
      <c r="O207" s="784"/>
      <c r="P207" s="785"/>
    </row>
    <row r="208" spans="1:16" ht="18.75" customHeight="1">
      <c r="A208" s="783"/>
      <c r="B208" s="784"/>
      <c r="C208" s="784"/>
      <c r="D208" s="784"/>
      <c r="E208" s="784"/>
      <c r="F208" s="784"/>
      <c r="G208" s="784"/>
      <c r="H208" s="784"/>
      <c r="I208" s="784"/>
      <c r="J208" s="784"/>
      <c r="K208" s="784"/>
      <c r="L208" s="784"/>
      <c r="M208" s="784"/>
      <c r="N208" s="784"/>
      <c r="O208" s="784"/>
      <c r="P208" s="785"/>
    </row>
    <row r="209" spans="1:16" ht="18.75" customHeight="1">
      <c r="A209" s="783"/>
      <c r="B209" s="784"/>
      <c r="C209" s="784"/>
      <c r="D209" s="784"/>
      <c r="E209" s="784"/>
      <c r="F209" s="784"/>
      <c r="G209" s="784"/>
      <c r="H209" s="784"/>
      <c r="I209" s="784"/>
      <c r="J209" s="784"/>
      <c r="K209" s="784"/>
      <c r="L209" s="784"/>
      <c r="M209" s="784"/>
      <c r="N209" s="784"/>
      <c r="O209" s="784"/>
      <c r="P209" s="785"/>
    </row>
    <row r="210" spans="1:16" ht="201.75" customHeight="1">
      <c r="A210" s="783"/>
      <c r="B210" s="784"/>
      <c r="C210" s="784"/>
      <c r="D210" s="784"/>
      <c r="E210" s="784"/>
      <c r="F210" s="784"/>
      <c r="G210" s="784"/>
      <c r="H210" s="784"/>
      <c r="I210" s="784"/>
      <c r="J210" s="784"/>
      <c r="K210" s="784"/>
      <c r="L210" s="784"/>
      <c r="M210" s="784"/>
      <c r="N210" s="784"/>
      <c r="O210" s="784"/>
      <c r="P210" s="785"/>
    </row>
    <row r="211" spans="1:16" ht="18.75" customHeight="1">
      <c r="A211" s="783"/>
      <c r="B211" s="784"/>
      <c r="C211" s="784"/>
      <c r="D211" s="784"/>
      <c r="E211" s="784"/>
      <c r="F211" s="784"/>
      <c r="G211" s="784"/>
      <c r="H211" s="784"/>
      <c r="I211" s="784"/>
      <c r="J211" s="784"/>
      <c r="K211" s="784"/>
      <c r="L211" s="784"/>
      <c r="M211" s="784"/>
      <c r="N211" s="784"/>
      <c r="O211" s="784"/>
      <c r="P211" s="785"/>
    </row>
    <row r="212" spans="1:16" ht="18.75" customHeight="1">
      <c r="A212" s="783"/>
      <c r="B212" s="784"/>
      <c r="C212" s="784"/>
      <c r="D212" s="784"/>
      <c r="E212" s="784"/>
      <c r="F212" s="784"/>
      <c r="G212" s="784"/>
      <c r="H212" s="784"/>
      <c r="I212" s="784"/>
      <c r="J212" s="784"/>
      <c r="K212" s="784"/>
      <c r="L212" s="784"/>
      <c r="M212" s="784"/>
      <c r="N212" s="784"/>
      <c r="O212" s="784"/>
      <c r="P212" s="785"/>
    </row>
    <row r="213" spans="1:16" ht="18.75" customHeight="1">
      <c r="A213" s="783"/>
      <c r="B213" s="784"/>
      <c r="C213" s="784"/>
      <c r="D213" s="784"/>
      <c r="E213" s="784"/>
      <c r="F213" s="784"/>
      <c r="G213" s="784"/>
      <c r="H213" s="784"/>
      <c r="I213" s="784"/>
      <c r="J213" s="784"/>
      <c r="K213" s="784"/>
      <c r="L213" s="784"/>
      <c r="M213" s="784"/>
      <c r="N213" s="784"/>
      <c r="O213" s="784"/>
      <c r="P213" s="785"/>
    </row>
    <row r="214" spans="1:16" ht="18.75" customHeight="1">
      <c r="A214" s="783"/>
      <c r="B214" s="784"/>
      <c r="C214" s="784"/>
      <c r="D214" s="784"/>
      <c r="E214" s="784"/>
      <c r="F214" s="784"/>
      <c r="G214" s="784"/>
      <c r="H214" s="784"/>
      <c r="I214" s="784"/>
      <c r="J214" s="784"/>
      <c r="K214" s="784"/>
      <c r="L214" s="784"/>
      <c r="M214" s="784"/>
      <c r="N214" s="784"/>
      <c r="O214" s="784"/>
      <c r="P214" s="785"/>
    </row>
    <row r="215" spans="1:16" ht="18.75" customHeight="1">
      <c r="A215" s="783"/>
      <c r="B215" s="784"/>
      <c r="C215" s="784"/>
      <c r="D215" s="784"/>
      <c r="E215" s="784"/>
      <c r="F215" s="784"/>
      <c r="G215" s="784"/>
      <c r="H215" s="784"/>
      <c r="I215" s="784"/>
      <c r="J215" s="784"/>
      <c r="K215" s="784"/>
      <c r="L215" s="784"/>
      <c r="M215" s="784"/>
      <c r="N215" s="784"/>
      <c r="O215" s="784"/>
      <c r="P215" s="785"/>
    </row>
    <row r="216" spans="1:16" ht="18.75" customHeight="1">
      <c r="A216" s="783"/>
      <c r="B216" s="784"/>
      <c r="C216" s="784"/>
      <c r="D216" s="784"/>
      <c r="E216" s="784"/>
      <c r="F216" s="784"/>
      <c r="G216" s="784"/>
      <c r="H216" s="784"/>
      <c r="I216" s="784"/>
      <c r="J216" s="784"/>
      <c r="K216" s="784"/>
      <c r="L216" s="784"/>
      <c r="M216" s="784"/>
      <c r="N216" s="784"/>
      <c r="O216" s="784"/>
      <c r="P216" s="785"/>
    </row>
    <row r="217" spans="1:16" ht="18.75" customHeight="1">
      <c r="A217" s="783"/>
      <c r="B217" s="784"/>
      <c r="C217" s="784"/>
      <c r="D217" s="784"/>
      <c r="E217" s="784"/>
      <c r="F217" s="784"/>
      <c r="G217" s="784"/>
      <c r="H217" s="784"/>
      <c r="I217" s="784"/>
      <c r="J217" s="784"/>
      <c r="K217" s="784"/>
      <c r="L217" s="784"/>
      <c r="M217" s="784"/>
      <c r="N217" s="784"/>
      <c r="O217" s="784"/>
      <c r="P217" s="785"/>
    </row>
    <row r="218" spans="1:16" ht="127.5" customHeight="1">
      <c r="A218" s="783"/>
      <c r="B218" s="784"/>
      <c r="C218" s="784"/>
      <c r="D218" s="784"/>
      <c r="E218" s="784"/>
      <c r="F218" s="784"/>
      <c r="G218" s="784"/>
      <c r="H218" s="784"/>
      <c r="I218" s="784"/>
      <c r="J218" s="784"/>
      <c r="K218" s="784"/>
      <c r="L218" s="784"/>
      <c r="M218" s="784"/>
      <c r="N218" s="784"/>
      <c r="O218" s="784"/>
      <c r="P218" s="785"/>
    </row>
    <row r="219" spans="1:16" ht="18.75" customHeight="1">
      <c r="A219" s="783"/>
      <c r="B219" s="784"/>
      <c r="C219" s="784"/>
      <c r="D219" s="784"/>
      <c r="E219" s="784"/>
      <c r="F219" s="784"/>
      <c r="G219" s="784"/>
      <c r="H219" s="784"/>
      <c r="I219" s="784"/>
      <c r="J219" s="784"/>
      <c r="K219" s="784"/>
      <c r="L219" s="784"/>
      <c r="M219" s="784"/>
      <c r="N219" s="784"/>
      <c r="O219" s="784"/>
      <c r="P219" s="785"/>
    </row>
    <row r="220" spans="1:16" ht="18.75" customHeight="1">
      <c r="A220" s="783"/>
      <c r="B220" s="784"/>
      <c r="C220" s="784"/>
      <c r="D220" s="784"/>
      <c r="E220" s="784"/>
      <c r="F220" s="784"/>
      <c r="G220" s="784"/>
      <c r="H220" s="784"/>
      <c r="I220" s="784"/>
      <c r="J220" s="784"/>
      <c r="K220" s="784"/>
      <c r="L220" s="784"/>
      <c r="M220" s="784"/>
      <c r="N220" s="784"/>
      <c r="O220" s="784"/>
      <c r="P220" s="785"/>
    </row>
    <row r="221" spans="1:16" ht="18.75" customHeight="1">
      <c r="A221" s="783"/>
      <c r="B221" s="784"/>
      <c r="C221" s="784"/>
      <c r="D221" s="784"/>
      <c r="E221" s="784"/>
      <c r="F221" s="784"/>
      <c r="G221" s="784"/>
      <c r="H221" s="784"/>
      <c r="I221" s="784"/>
      <c r="J221" s="784"/>
      <c r="K221" s="784"/>
      <c r="L221" s="784"/>
      <c r="M221" s="784"/>
      <c r="N221" s="784"/>
      <c r="O221" s="784"/>
      <c r="P221" s="785"/>
    </row>
    <row r="222" spans="1:16" ht="18.75" customHeight="1">
      <c r="A222" s="783"/>
      <c r="B222" s="784"/>
      <c r="C222" s="784"/>
      <c r="D222" s="784"/>
      <c r="E222" s="784"/>
      <c r="F222" s="784"/>
      <c r="G222" s="784"/>
      <c r="H222" s="784"/>
      <c r="I222" s="784"/>
      <c r="J222" s="784"/>
      <c r="K222" s="784"/>
      <c r="L222" s="784"/>
      <c r="M222" s="784"/>
      <c r="N222" s="784"/>
      <c r="O222" s="784"/>
      <c r="P222" s="785"/>
    </row>
    <row r="223" spans="1:16" ht="18.75" customHeight="1">
      <c r="A223" s="783"/>
      <c r="B223" s="784"/>
      <c r="C223" s="784"/>
      <c r="D223" s="784"/>
      <c r="E223" s="784"/>
      <c r="F223" s="784"/>
      <c r="G223" s="784"/>
      <c r="H223" s="784"/>
      <c r="I223" s="784"/>
      <c r="J223" s="784"/>
      <c r="K223" s="784"/>
      <c r="L223" s="784"/>
      <c r="M223" s="784"/>
      <c r="N223" s="784"/>
      <c r="O223" s="784"/>
      <c r="P223" s="785"/>
    </row>
    <row r="224" spans="1:16" ht="18.75" customHeight="1">
      <c r="A224" s="783"/>
      <c r="B224" s="784"/>
      <c r="C224" s="784"/>
      <c r="D224" s="784"/>
      <c r="E224" s="784"/>
      <c r="F224" s="784"/>
      <c r="G224" s="784"/>
      <c r="H224" s="784"/>
      <c r="I224" s="784"/>
      <c r="J224" s="784"/>
      <c r="K224" s="784"/>
      <c r="L224" s="784"/>
      <c r="M224" s="784"/>
      <c r="N224" s="784"/>
      <c r="O224" s="784"/>
      <c r="P224" s="785"/>
    </row>
    <row r="225" spans="1:16" ht="18.75" customHeight="1">
      <c r="A225" s="783"/>
      <c r="B225" s="784"/>
      <c r="C225" s="784"/>
      <c r="D225" s="784"/>
      <c r="E225" s="784"/>
      <c r="F225" s="784"/>
      <c r="G225" s="784"/>
      <c r="H225" s="784"/>
      <c r="I225" s="784"/>
      <c r="J225" s="784"/>
      <c r="K225" s="784"/>
      <c r="L225" s="784"/>
      <c r="M225" s="784"/>
      <c r="N225" s="784"/>
      <c r="O225" s="784"/>
      <c r="P225" s="785"/>
    </row>
    <row r="226" spans="1:16" ht="36.75" customHeight="1">
      <c r="A226" s="783"/>
      <c r="B226" s="784"/>
      <c r="C226" s="784"/>
      <c r="D226" s="784"/>
      <c r="E226" s="784"/>
      <c r="F226" s="784"/>
      <c r="G226" s="784"/>
      <c r="H226" s="784"/>
      <c r="I226" s="784"/>
      <c r="J226" s="784"/>
      <c r="K226" s="784"/>
      <c r="L226" s="784"/>
      <c r="M226" s="784"/>
      <c r="N226" s="784"/>
      <c r="O226" s="784"/>
      <c r="P226" s="785"/>
    </row>
    <row r="227" spans="1:16" ht="18.75" customHeight="1">
      <c r="A227" s="783" t="s">
        <v>239</v>
      </c>
      <c r="B227" s="784"/>
      <c r="C227" s="784"/>
      <c r="D227" s="784"/>
      <c r="E227" s="784"/>
      <c r="F227" s="784"/>
      <c r="G227" s="784"/>
      <c r="H227" s="784"/>
      <c r="I227" s="784"/>
      <c r="J227" s="784"/>
      <c r="K227" s="784"/>
      <c r="L227" s="784"/>
      <c r="M227" s="784"/>
      <c r="N227" s="784"/>
      <c r="O227" s="784"/>
      <c r="P227" s="785"/>
    </row>
    <row r="228" spans="1:16" ht="18.75" customHeight="1">
      <c r="A228" s="783"/>
      <c r="B228" s="784"/>
      <c r="C228" s="784"/>
      <c r="D228" s="784"/>
      <c r="E228" s="784"/>
      <c r="F228" s="784"/>
      <c r="G228" s="784"/>
      <c r="H228" s="784"/>
      <c r="I228" s="784"/>
      <c r="J228" s="784"/>
      <c r="K228" s="784"/>
      <c r="L228" s="784"/>
      <c r="M228" s="784"/>
      <c r="N228" s="784"/>
      <c r="O228" s="784"/>
      <c r="P228" s="785"/>
    </row>
    <row r="229" spans="1:16" ht="18.75" customHeight="1">
      <c r="A229" s="783"/>
      <c r="B229" s="784"/>
      <c r="C229" s="784"/>
      <c r="D229" s="784"/>
      <c r="E229" s="784"/>
      <c r="F229" s="784"/>
      <c r="G229" s="784"/>
      <c r="H229" s="784"/>
      <c r="I229" s="784"/>
      <c r="J229" s="784"/>
      <c r="K229" s="784"/>
      <c r="L229" s="784"/>
      <c r="M229" s="784"/>
      <c r="N229" s="784"/>
      <c r="O229" s="784"/>
      <c r="P229" s="785"/>
    </row>
    <row r="230" spans="1:16" ht="18.75" customHeight="1">
      <c r="A230" s="783"/>
      <c r="B230" s="784"/>
      <c r="C230" s="784"/>
      <c r="D230" s="784"/>
      <c r="E230" s="784"/>
      <c r="F230" s="784"/>
      <c r="G230" s="784"/>
      <c r="H230" s="784"/>
      <c r="I230" s="784"/>
      <c r="J230" s="784"/>
      <c r="K230" s="784"/>
      <c r="L230" s="784"/>
      <c r="M230" s="784"/>
      <c r="N230" s="784"/>
      <c r="O230" s="784"/>
      <c r="P230" s="785"/>
    </row>
    <row r="231" spans="1:16" ht="18.75" customHeight="1">
      <c r="A231" s="783"/>
      <c r="B231" s="784"/>
      <c r="C231" s="784"/>
      <c r="D231" s="784"/>
      <c r="E231" s="784"/>
      <c r="F231" s="784"/>
      <c r="G231" s="784"/>
      <c r="H231" s="784"/>
      <c r="I231" s="784"/>
      <c r="J231" s="784"/>
      <c r="K231" s="784"/>
      <c r="L231" s="784"/>
      <c r="M231" s="784"/>
      <c r="N231" s="784"/>
      <c r="O231" s="784"/>
      <c r="P231" s="785"/>
    </row>
    <row r="232" spans="1:16" ht="18.75" customHeight="1">
      <c r="A232" s="783"/>
      <c r="B232" s="784"/>
      <c r="C232" s="784"/>
      <c r="D232" s="784"/>
      <c r="E232" s="784"/>
      <c r="F232" s="784"/>
      <c r="G232" s="784"/>
      <c r="H232" s="784"/>
      <c r="I232" s="784"/>
      <c r="J232" s="784"/>
      <c r="K232" s="784"/>
      <c r="L232" s="784"/>
      <c r="M232" s="784"/>
      <c r="N232" s="784"/>
      <c r="O232" s="784"/>
      <c r="P232" s="785"/>
    </row>
    <row r="233" spans="1:16" ht="18.75" customHeight="1">
      <c r="A233" s="783"/>
      <c r="B233" s="784"/>
      <c r="C233" s="784"/>
      <c r="D233" s="784"/>
      <c r="E233" s="784"/>
      <c r="F233" s="784"/>
      <c r="G233" s="784"/>
      <c r="H233" s="784"/>
      <c r="I233" s="784"/>
      <c r="J233" s="784"/>
      <c r="K233" s="784"/>
      <c r="L233" s="784"/>
      <c r="M233" s="784"/>
      <c r="N233" s="784"/>
      <c r="O233" s="784"/>
      <c r="P233" s="785"/>
    </row>
    <row r="234" spans="1:16" ht="18.75" customHeight="1">
      <c r="A234" s="789" t="s">
        <v>1190</v>
      </c>
      <c r="B234" s="790"/>
      <c r="C234" s="790"/>
      <c r="D234" s="790"/>
      <c r="E234" s="790"/>
      <c r="F234" s="790"/>
      <c r="G234" s="790"/>
      <c r="H234" s="790"/>
      <c r="I234" s="790"/>
      <c r="J234" s="790"/>
      <c r="K234" s="790"/>
      <c r="L234" s="790"/>
      <c r="M234" s="790"/>
      <c r="N234" s="790"/>
      <c r="O234" s="790"/>
      <c r="P234" s="791"/>
    </row>
    <row r="235" spans="1:16" ht="15">
      <c r="A235" s="789"/>
      <c r="B235" s="790"/>
      <c r="C235" s="790"/>
      <c r="D235" s="790"/>
      <c r="E235" s="790"/>
      <c r="F235" s="790"/>
      <c r="G235" s="790"/>
      <c r="H235" s="790"/>
      <c r="I235" s="790"/>
      <c r="J235" s="790"/>
      <c r="K235" s="790"/>
      <c r="L235" s="790"/>
      <c r="M235" s="790"/>
      <c r="N235" s="790"/>
      <c r="O235" s="790"/>
      <c r="P235" s="791"/>
    </row>
    <row r="236" spans="1:16" ht="60" customHeight="1" thickBot="1">
      <c r="A236" s="792"/>
      <c r="B236" s="793"/>
      <c r="C236" s="793"/>
      <c r="D236" s="793"/>
      <c r="E236" s="793"/>
      <c r="F236" s="793"/>
      <c r="G236" s="793"/>
      <c r="H236" s="793"/>
      <c r="I236" s="793"/>
      <c r="J236" s="793"/>
      <c r="K236" s="793"/>
      <c r="L236" s="793"/>
      <c r="M236" s="793"/>
      <c r="N236" s="793"/>
      <c r="O236" s="793"/>
      <c r="P236" s="794"/>
    </row>
    <row r="237" spans="1:16" ht="18.75" customHeight="1">
      <c r="A237" s="780" t="s">
        <v>1233</v>
      </c>
      <c r="B237" s="781"/>
      <c r="C237" s="781"/>
      <c r="D237" s="781"/>
      <c r="E237" s="781"/>
      <c r="F237" s="781"/>
      <c r="G237" s="781"/>
      <c r="H237" s="781"/>
      <c r="I237" s="781"/>
      <c r="J237" s="781"/>
      <c r="K237" s="781"/>
      <c r="L237" s="781"/>
      <c r="M237" s="781"/>
      <c r="N237" s="781"/>
      <c r="O237" s="781"/>
      <c r="P237" s="782"/>
    </row>
    <row r="238" spans="1:16" ht="15">
      <c r="A238" s="783"/>
      <c r="B238" s="784"/>
      <c r="C238" s="784"/>
      <c r="D238" s="784"/>
      <c r="E238" s="784"/>
      <c r="F238" s="784"/>
      <c r="G238" s="784"/>
      <c r="H238" s="784"/>
      <c r="I238" s="784"/>
      <c r="J238" s="784"/>
      <c r="K238" s="784"/>
      <c r="L238" s="784"/>
      <c r="M238" s="784"/>
      <c r="N238" s="784"/>
      <c r="O238" s="784"/>
      <c r="P238" s="785"/>
    </row>
    <row r="239" spans="1:16" ht="15">
      <c r="A239" s="783"/>
      <c r="B239" s="784"/>
      <c r="C239" s="784"/>
      <c r="D239" s="784"/>
      <c r="E239" s="784"/>
      <c r="F239" s="784"/>
      <c r="G239" s="784"/>
      <c r="H239" s="784"/>
      <c r="I239" s="784"/>
      <c r="J239" s="784"/>
      <c r="K239" s="784"/>
      <c r="L239" s="784"/>
      <c r="M239" s="784"/>
      <c r="N239" s="784"/>
      <c r="O239" s="784"/>
      <c r="P239" s="785"/>
    </row>
    <row r="240" spans="1:16" ht="15">
      <c r="A240" s="783"/>
      <c r="B240" s="784"/>
      <c r="C240" s="784"/>
      <c r="D240" s="784"/>
      <c r="E240" s="784"/>
      <c r="F240" s="784"/>
      <c r="G240" s="784"/>
      <c r="H240" s="784"/>
      <c r="I240" s="784"/>
      <c r="J240" s="784"/>
      <c r="K240" s="784"/>
      <c r="L240" s="784"/>
      <c r="M240" s="784"/>
      <c r="N240" s="784"/>
      <c r="O240" s="784"/>
      <c r="P240" s="785"/>
    </row>
    <row r="241" spans="1:16" ht="15">
      <c r="A241" s="783"/>
      <c r="B241" s="784"/>
      <c r="C241" s="784"/>
      <c r="D241" s="784"/>
      <c r="E241" s="784"/>
      <c r="F241" s="784"/>
      <c r="G241" s="784"/>
      <c r="H241" s="784"/>
      <c r="I241" s="784"/>
      <c r="J241" s="784"/>
      <c r="K241" s="784"/>
      <c r="L241" s="784"/>
      <c r="M241" s="784"/>
      <c r="N241" s="784"/>
      <c r="O241" s="784"/>
      <c r="P241" s="785"/>
    </row>
    <row r="242" spans="1:16" ht="15">
      <c r="A242" s="783"/>
      <c r="B242" s="784"/>
      <c r="C242" s="784"/>
      <c r="D242" s="784"/>
      <c r="E242" s="784"/>
      <c r="F242" s="784"/>
      <c r="G242" s="784"/>
      <c r="H242" s="784"/>
      <c r="I242" s="784"/>
      <c r="J242" s="784"/>
      <c r="K242" s="784"/>
      <c r="L242" s="784"/>
      <c r="M242" s="784"/>
      <c r="N242" s="784"/>
      <c r="O242" s="784"/>
      <c r="P242" s="785"/>
    </row>
    <row r="243" spans="1:16" ht="15">
      <c r="A243" s="783"/>
      <c r="B243" s="784"/>
      <c r="C243" s="784"/>
      <c r="D243" s="784"/>
      <c r="E243" s="784"/>
      <c r="F243" s="784"/>
      <c r="G243" s="784"/>
      <c r="H243" s="784"/>
      <c r="I243" s="784"/>
      <c r="J243" s="784"/>
      <c r="K243" s="784"/>
      <c r="L243" s="784"/>
      <c r="M243" s="784"/>
      <c r="N243" s="784"/>
      <c r="O243" s="784"/>
      <c r="P243" s="785"/>
    </row>
    <row r="244" spans="1:16" ht="15">
      <c r="A244" s="783"/>
      <c r="B244" s="784"/>
      <c r="C244" s="784"/>
      <c r="D244" s="784"/>
      <c r="E244" s="784"/>
      <c r="F244" s="784"/>
      <c r="G244" s="784"/>
      <c r="H244" s="784"/>
      <c r="I244" s="784"/>
      <c r="J244" s="784"/>
      <c r="K244" s="784"/>
      <c r="L244" s="784"/>
      <c r="M244" s="784"/>
      <c r="N244" s="784"/>
      <c r="O244" s="784"/>
      <c r="P244" s="785"/>
    </row>
    <row r="245" spans="1:16" ht="15">
      <c r="A245" s="783"/>
      <c r="B245" s="784"/>
      <c r="C245" s="784"/>
      <c r="D245" s="784"/>
      <c r="E245" s="784"/>
      <c r="F245" s="784"/>
      <c r="G245" s="784"/>
      <c r="H245" s="784"/>
      <c r="I245" s="784"/>
      <c r="J245" s="784"/>
      <c r="K245" s="784"/>
      <c r="L245" s="784"/>
      <c r="M245" s="784"/>
      <c r="N245" s="784"/>
      <c r="O245" s="784"/>
      <c r="P245" s="785"/>
    </row>
    <row r="246" spans="1:16" ht="15">
      <c r="A246" s="783"/>
      <c r="B246" s="784"/>
      <c r="C246" s="784"/>
      <c r="D246" s="784"/>
      <c r="E246" s="784"/>
      <c r="F246" s="784"/>
      <c r="G246" s="784"/>
      <c r="H246" s="784"/>
      <c r="I246" s="784"/>
      <c r="J246" s="784"/>
      <c r="K246" s="784"/>
      <c r="L246" s="784"/>
      <c r="M246" s="784"/>
      <c r="N246" s="784"/>
      <c r="O246" s="784"/>
      <c r="P246" s="785"/>
    </row>
    <row r="247" spans="1:16" ht="15">
      <c r="A247" s="783"/>
      <c r="B247" s="784"/>
      <c r="C247" s="784"/>
      <c r="D247" s="784"/>
      <c r="E247" s="784"/>
      <c r="F247" s="784"/>
      <c r="G247" s="784"/>
      <c r="H247" s="784"/>
      <c r="I247" s="784"/>
      <c r="J247" s="784"/>
      <c r="K247" s="784"/>
      <c r="L247" s="784"/>
      <c r="M247" s="784"/>
      <c r="N247" s="784"/>
      <c r="O247" s="784"/>
      <c r="P247" s="785"/>
    </row>
    <row r="248" spans="1:16" ht="15">
      <c r="A248" s="783"/>
      <c r="B248" s="784"/>
      <c r="C248" s="784"/>
      <c r="D248" s="784"/>
      <c r="E248" s="784"/>
      <c r="F248" s="784"/>
      <c r="G248" s="784"/>
      <c r="H248" s="784"/>
      <c r="I248" s="784"/>
      <c r="J248" s="784"/>
      <c r="K248" s="784"/>
      <c r="L248" s="784"/>
      <c r="M248" s="784"/>
      <c r="N248" s="784"/>
      <c r="O248" s="784"/>
      <c r="P248" s="785"/>
    </row>
    <row r="249" spans="1:16" ht="15">
      <c r="A249" s="783"/>
      <c r="B249" s="784"/>
      <c r="C249" s="784"/>
      <c r="D249" s="784"/>
      <c r="E249" s="784"/>
      <c r="F249" s="784"/>
      <c r="G249" s="784"/>
      <c r="H249" s="784"/>
      <c r="I249" s="784"/>
      <c r="J249" s="784"/>
      <c r="K249" s="784"/>
      <c r="L249" s="784"/>
      <c r="M249" s="784"/>
      <c r="N249" s="784"/>
      <c r="O249" s="784"/>
      <c r="P249" s="785"/>
    </row>
    <row r="250" spans="1:16" ht="15">
      <c r="A250" s="783"/>
      <c r="B250" s="784"/>
      <c r="C250" s="784"/>
      <c r="D250" s="784"/>
      <c r="E250" s="784"/>
      <c r="F250" s="784"/>
      <c r="G250" s="784"/>
      <c r="H250" s="784"/>
      <c r="I250" s="784"/>
      <c r="J250" s="784"/>
      <c r="K250" s="784"/>
      <c r="L250" s="784"/>
      <c r="M250" s="784"/>
      <c r="N250" s="784"/>
      <c r="O250" s="784"/>
      <c r="P250" s="785"/>
    </row>
    <row r="251" spans="1:16" ht="15">
      <c r="A251" s="783"/>
      <c r="B251" s="784"/>
      <c r="C251" s="784"/>
      <c r="D251" s="784"/>
      <c r="E251" s="784"/>
      <c r="F251" s="784"/>
      <c r="G251" s="784"/>
      <c r="H251" s="784"/>
      <c r="I251" s="784"/>
      <c r="J251" s="784"/>
      <c r="K251" s="784"/>
      <c r="L251" s="784"/>
      <c r="M251" s="784"/>
      <c r="N251" s="784"/>
      <c r="O251" s="784"/>
      <c r="P251" s="785"/>
    </row>
    <row r="252" spans="1:16" ht="15">
      <c r="A252" s="783"/>
      <c r="B252" s="784"/>
      <c r="C252" s="784"/>
      <c r="D252" s="784"/>
      <c r="E252" s="784"/>
      <c r="F252" s="784"/>
      <c r="G252" s="784"/>
      <c r="H252" s="784"/>
      <c r="I252" s="784"/>
      <c r="J252" s="784"/>
      <c r="K252" s="784"/>
      <c r="L252" s="784"/>
      <c r="M252" s="784"/>
      <c r="N252" s="784"/>
      <c r="O252" s="784"/>
      <c r="P252" s="785"/>
    </row>
    <row r="253" spans="1:16" ht="15">
      <c r="A253" s="783"/>
      <c r="B253" s="784"/>
      <c r="C253" s="784"/>
      <c r="D253" s="784"/>
      <c r="E253" s="784"/>
      <c r="F253" s="784"/>
      <c r="G253" s="784"/>
      <c r="H253" s="784"/>
      <c r="I253" s="784"/>
      <c r="J253" s="784"/>
      <c r="K253" s="784"/>
      <c r="L253" s="784"/>
      <c r="M253" s="784"/>
      <c r="N253" s="784"/>
      <c r="O253" s="784"/>
      <c r="P253" s="785"/>
    </row>
    <row r="254" spans="1:16" ht="15">
      <c r="A254" s="783"/>
      <c r="B254" s="784"/>
      <c r="C254" s="784"/>
      <c r="D254" s="784"/>
      <c r="E254" s="784"/>
      <c r="F254" s="784"/>
      <c r="G254" s="784"/>
      <c r="H254" s="784"/>
      <c r="I254" s="784"/>
      <c r="J254" s="784"/>
      <c r="K254" s="784"/>
      <c r="L254" s="784"/>
      <c r="M254" s="784"/>
      <c r="N254" s="784"/>
      <c r="O254" s="784"/>
      <c r="P254" s="785"/>
    </row>
    <row r="255" spans="1:16" ht="15">
      <c r="A255" s="783"/>
      <c r="B255" s="784"/>
      <c r="C255" s="784"/>
      <c r="D255" s="784"/>
      <c r="E255" s="784"/>
      <c r="F255" s="784"/>
      <c r="G255" s="784"/>
      <c r="H255" s="784"/>
      <c r="I255" s="784"/>
      <c r="J255" s="784"/>
      <c r="K255" s="784"/>
      <c r="L255" s="784"/>
      <c r="M255" s="784"/>
      <c r="N255" s="784"/>
      <c r="O255" s="784"/>
      <c r="P255" s="785"/>
    </row>
    <row r="256" spans="1:16" ht="15">
      <c r="A256" s="783"/>
      <c r="B256" s="784"/>
      <c r="C256" s="784"/>
      <c r="D256" s="784"/>
      <c r="E256" s="784"/>
      <c r="F256" s="784"/>
      <c r="G256" s="784"/>
      <c r="H256" s="784"/>
      <c r="I256" s="784"/>
      <c r="J256" s="784"/>
      <c r="K256" s="784"/>
      <c r="L256" s="784"/>
      <c r="M256" s="784"/>
      <c r="N256" s="784"/>
      <c r="O256" s="784"/>
      <c r="P256" s="785"/>
    </row>
    <row r="257" spans="1:16" ht="15">
      <c r="A257" s="783"/>
      <c r="B257" s="784"/>
      <c r="C257" s="784"/>
      <c r="D257" s="784"/>
      <c r="E257" s="784"/>
      <c r="F257" s="784"/>
      <c r="G257" s="784"/>
      <c r="H257" s="784"/>
      <c r="I257" s="784"/>
      <c r="J257" s="784"/>
      <c r="K257" s="784"/>
      <c r="L257" s="784"/>
      <c r="M257" s="784"/>
      <c r="N257" s="784"/>
      <c r="O257" s="784"/>
      <c r="P257" s="785"/>
    </row>
    <row r="258" spans="1:16" ht="15">
      <c r="A258" s="783"/>
      <c r="B258" s="784"/>
      <c r="C258" s="784"/>
      <c r="D258" s="784"/>
      <c r="E258" s="784"/>
      <c r="F258" s="784"/>
      <c r="G258" s="784"/>
      <c r="H258" s="784"/>
      <c r="I258" s="784"/>
      <c r="J258" s="784"/>
      <c r="K258" s="784"/>
      <c r="L258" s="784"/>
      <c r="M258" s="784"/>
      <c r="N258" s="784"/>
      <c r="O258" s="784"/>
      <c r="P258" s="785"/>
    </row>
    <row r="259" spans="1:16" ht="15">
      <c r="A259" s="783"/>
      <c r="B259" s="784"/>
      <c r="C259" s="784"/>
      <c r="D259" s="784"/>
      <c r="E259" s="784"/>
      <c r="F259" s="784"/>
      <c r="G259" s="784"/>
      <c r="H259" s="784"/>
      <c r="I259" s="784"/>
      <c r="J259" s="784"/>
      <c r="K259" s="784"/>
      <c r="L259" s="784"/>
      <c r="M259" s="784"/>
      <c r="N259" s="784"/>
      <c r="O259" s="784"/>
      <c r="P259" s="785"/>
    </row>
    <row r="260" spans="1:16" ht="15">
      <c r="A260" s="783"/>
      <c r="B260" s="784"/>
      <c r="C260" s="784"/>
      <c r="D260" s="784"/>
      <c r="E260" s="784"/>
      <c r="F260" s="784"/>
      <c r="G260" s="784"/>
      <c r="H260" s="784"/>
      <c r="I260" s="784"/>
      <c r="J260" s="784"/>
      <c r="K260" s="784"/>
      <c r="L260" s="784"/>
      <c r="M260" s="784"/>
      <c r="N260" s="784"/>
      <c r="O260" s="784"/>
      <c r="P260" s="785"/>
    </row>
    <row r="261" spans="1:16" ht="15">
      <c r="A261" s="783"/>
      <c r="B261" s="784"/>
      <c r="C261" s="784"/>
      <c r="D261" s="784"/>
      <c r="E261" s="784"/>
      <c r="F261" s="784"/>
      <c r="G261" s="784"/>
      <c r="H261" s="784"/>
      <c r="I261" s="784"/>
      <c r="J261" s="784"/>
      <c r="K261" s="784"/>
      <c r="L261" s="784"/>
      <c r="M261" s="784"/>
      <c r="N261" s="784"/>
      <c r="O261" s="784"/>
      <c r="P261" s="785"/>
    </row>
    <row r="262" spans="1:16" ht="15.75" thickBot="1">
      <c r="A262" s="786"/>
      <c r="B262" s="787"/>
      <c r="C262" s="787"/>
      <c r="D262" s="787"/>
      <c r="E262" s="787"/>
      <c r="F262" s="787"/>
      <c r="G262" s="787"/>
      <c r="H262" s="787"/>
      <c r="I262" s="787"/>
      <c r="J262" s="787"/>
      <c r="K262" s="787"/>
      <c r="L262" s="787"/>
      <c r="M262" s="787"/>
      <c r="N262" s="787"/>
      <c r="O262" s="787"/>
      <c r="P262" s="788"/>
    </row>
  </sheetData>
  <sheetProtection formatCells="0" formatColumns="0" formatRows="0" insertRows="0" selectLockedCells="1"/>
  <mergeCells count="24">
    <mergeCell ref="A7:P7"/>
    <mergeCell ref="A1:P1"/>
    <mergeCell ref="A3:P3"/>
    <mergeCell ref="A4:P4"/>
    <mergeCell ref="A5:P5"/>
    <mergeCell ref="A6:P6"/>
    <mergeCell ref="A11:P34"/>
    <mergeCell ref="A35:P47"/>
    <mergeCell ref="A48:P57"/>
    <mergeCell ref="A9:P10"/>
    <mergeCell ref="A8:P8"/>
    <mergeCell ref="A237:P262"/>
    <mergeCell ref="A137:P137"/>
    <mergeCell ref="A138:P153"/>
    <mergeCell ref="A154:P182"/>
    <mergeCell ref="A58:P74"/>
    <mergeCell ref="A75:P105"/>
    <mergeCell ref="A106:P131"/>
    <mergeCell ref="A132:P136"/>
    <mergeCell ref="A183:P184"/>
    <mergeCell ref="A185:P193"/>
    <mergeCell ref="A194:P226"/>
    <mergeCell ref="A227:P233"/>
    <mergeCell ref="A234:P236"/>
  </mergeCells>
  <pageMargins left="0.70866141732283472" right="0.70866141732283472" top="0.74803149606299213" bottom="0.74803149606299213" header="0.31496062992125984" footer="0.31496062992125984"/>
  <pageSetup paperSize="9" scale="71" orientation="landscape" horizontalDpi="300" verticalDpi="300" r:id="rId1"/>
  <rowBreaks count="6" manualBreakCount="6">
    <brk id="57" max="16383" man="1"/>
    <brk id="74" max="16383" man="1"/>
    <brk id="103" max="16383" man="1"/>
    <brk id="105" max="16383" man="1"/>
    <brk id="153" max="16383" man="1"/>
    <brk id="18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9">
    <tabColor rgb="FFFFC000"/>
    <pageSetUpPr fitToPage="1"/>
  </sheetPr>
  <dimension ref="A1:L47"/>
  <sheetViews>
    <sheetView view="pageBreakPreview" zoomScale="75" zoomScaleNormal="70" zoomScaleSheetLayoutView="75" zoomScalePageLayoutView="20" workbookViewId="0">
      <selection activeCell="B21" sqref="B21:H21"/>
    </sheetView>
  </sheetViews>
  <sheetFormatPr defaultColWidth="9.140625" defaultRowHeight="15"/>
  <cols>
    <col min="1" max="1" width="3.5703125" style="550" customWidth="1"/>
    <col min="2" max="2" width="29.28515625" style="566" customWidth="1"/>
    <col min="3" max="3" width="45.28515625" style="550" customWidth="1"/>
    <col min="4" max="4" width="33.42578125" style="550" customWidth="1"/>
    <col min="5" max="5" width="25.140625" style="550" customWidth="1"/>
    <col min="6" max="6" width="29.28515625" style="550" customWidth="1"/>
    <col min="7" max="7" width="27.42578125" style="550" customWidth="1"/>
    <col min="8" max="8" width="27.42578125" style="675" customWidth="1"/>
    <col min="9" max="9" width="9.140625" style="550"/>
    <col min="10" max="10" width="140.5703125" style="530" customWidth="1"/>
    <col min="11" max="11" width="3.42578125" style="530" customWidth="1"/>
    <col min="12" max="12" width="80.85546875" style="530" hidden="1" customWidth="1"/>
    <col min="13" max="16384" width="9.140625" style="550"/>
  </cols>
  <sheetData>
    <row r="1" spans="1:12" ht="142.5" customHeight="1" thickTop="1" thickBot="1">
      <c r="A1" s="530"/>
      <c r="B1" s="991" t="s">
        <v>228</v>
      </c>
      <c r="C1" s="992"/>
      <c r="D1" s="992"/>
      <c r="E1" s="992"/>
      <c r="F1" s="992"/>
      <c r="G1" s="992"/>
      <c r="H1" s="1082"/>
      <c r="J1" s="546" t="s">
        <v>141</v>
      </c>
      <c r="L1" s="528" t="s">
        <v>132</v>
      </c>
    </row>
    <row r="2" spans="1:12" ht="75" customHeight="1" thickBot="1">
      <c r="A2" s="530"/>
      <c r="B2" s="1067" t="s">
        <v>234</v>
      </c>
      <c r="C2" s="1068"/>
      <c r="D2" s="1068"/>
      <c r="E2" s="1068"/>
      <c r="F2" s="1068"/>
      <c r="G2" s="1068"/>
      <c r="H2" s="1069"/>
      <c r="J2" s="830" t="s">
        <v>1167</v>
      </c>
      <c r="L2" s="888" t="s">
        <v>469</v>
      </c>
    </row>
    <row r="3" spans="1:12" ht="30" customHeight="1" thickBot="1">
      <c r="A3" s="565">
        <v>1000</v>
      </c>
      <c r="B3" s="548" t="s">
        <v>0</v>
      </c>
      <c r="C3" s="652">
        <f>LEN(B4)</f>
        <v>0</v>
      </c>
      <c r="D3" s="843" t="str">
        <f>IF(C3&gt;A3,CONCATENATE("Karaktertúllépés! Kérjük, válaszát maximum ",A3," karakterben foglalja össze!"),CONCATENATE("Még beírható karakterek száma:   ",A3-C3))</f>
        <v>Még beírható karakterek száma:   1000</v>
      </c>
      <c r="E3" s="934"/>
      <c r="F3" s="934"/>
      <c r="G3" s="934"/>
      <c r="H3" s="1071"/>
      <c r="J3" s="897"/>
      <c r="K3" s="550"/>
      <c r="L3" s="936"/>
    </row>
    <row r="4" spans="1:12" ht="297" customHeight="1" thickBot="1">
      <c r="A4" s="530"/>
      <c r="B4" s="870"/>
      <c r="C4" s="871"/>
      <c r="D4" s="871"/>
      <c r="E4" s="871"/>
      <c r="F4" s="871"/>
      <c r="G4" s="871"/>
      <c r="H4" s="1070"/>
      <c r="J4" s="897"/>
      <c r="L4" s="937"/>
    </row>
    <row r="5" spans="1:12" ht="23.25" customHeight="1" thickBot="1">
      <c r="A5" s="530"/>
      <c r="B5" s="862" t="str">
        <f>IF(C3=0, "Kötelező a kitöltés!", "")</f>
        <v>Kötelező a kitöltés!</v>
      </c>
      <c r="C5" s="863"/>
      <c r="D5" s="863"/>
      <c r="E5" s="863"/>
      <c r="F5" s="863"/>
      <c r="G5" s="863"/>
      <c r="H5" s="864"/>
      <c r="J5" s="897"/>
      <c r="L5" s="937"/>
    </row>
    <row r="6" spans="1:12" ht="41.25" customHeight="1" thickBot="1">
      <c r="A6" s="530"/>
      <c r="B6" s="1094" t="s">
        <v>361</v>
      </c>
      <c r="C6" s="1095"/>
      <c r="D6" s="1095"/>
      <c r="E6" s="1095"/>
      <c r="F6" s="1095"/>
      <c r="G6" s="1095"/>
      <c r="H6" s="1096"/>
      <c r="J6" s="897"/>
      <c r="L6" s="937"/>
    </row>
    <row r="7" spans="1:12" s="654" customFormat="1" ht="33.75" customHeight="1">
      <c r="A7" s="653"/>
      <c r="B7" s="1087" t="s">
        <v>125</v>
      </c>
      <c r="C7" s="1085" t="s">
        <v>9</v>
      </c>
      <c r="D7" s="1083" t="s">
        <v>10</v>
      </c>
      <c r="E7" s="1083" t="s">
        <v>127</v>
      </c>
      <c r="F7" s="1089" t="s">
        <v>126</v>
      </c>
      <c r="G7" s="1090"/>
      <c r="H7" s="1091"/>
      <c r="J7" s="897"/>
      <c r="K7" s="530"/>
      <c r="L7" s="937"/>
    </row>
    <row r="8" spans="1:12" s="654" customFormat="1" ht="57" customHeight="1" thickBot="1">
      <c r="A8" s="653"/>
      <c r="B8" s="1088"/>
      <c r="C8" s="1086"/>
      <c r="D8" s="1084"/>
      <c r="E8" s="1084"/>
      <c r="F8" s="1072" t="s">
        <v>19</v>
      </c>
      <c r="G8" s="1073"/>
      <c r="H8" s="655" t="s">
        <v>360</v>
      </c>
      <c r="J8" s="897"/>
      <c r="K8" s="530"/>
      <c r="L8" s="937"/>
    </row>
    <row r="9" spans="1:12" ht="30" customHeight="1">
      <c r="A9" s="530"/>
      <c r="B9" s="609" t="s">
        <v>11</v>
      </c>
      <c r="C9" s="656" t="s">
        <v>97</v>
      </c>
      <c r="D9" s="657"/>
      <c r="E9" s="657"/>
      <c r="F9" s="1078"/>
      <c r="G9" s="1079"/>
      <c r="H9" s="658">
        <f>SUM(H10:H12)</f>
        <v>0</v>
      </c>
      <c r="J9" s="897"/>
      <c r="L9" s="937"/>
    </row>
    <row r="10" spans="1:12" ht="45" customHeight="1">
      <c r="A10" s="530"/>
      <c r="B10" s="659" t="s">
        <v>12</v>
      </c>
      <c r="C10" s="487"/>
      <c r="D10" s="488"/>
      <c r="E10" s="489"/>
      <c r="F10" s="1074"/>
      <c r="G10" s="1075"/>
      <c r="H10" s="490"/>
      <c r="J10" s="897"/>
      <c r="L10" s="937"/>
    </row>
    <row r="11" spans="1:12" ht="57" customHeight="1">
      <c r="A11" s="530"/>
      <c r="B11" s="659" t="s">
        <v>20</v>
      </c>
      <c r="C11" s="487"/>
      <c r="D11" s="488"/>
      <c r="E11" s="489"/>
      <c r="F11" s="1074"/>
      <c r="G11" s="1075"/>
      <c r="H11" s="490"/>
      <c r="J11" s="897"/>
      <c r="L11" s="937"/>
    </row>
    <row r="12" spans="1:12" ht="45" customHeight="1">
      <c r="A12" s="530"/>
      <c r="B12" s="659" t="s">
        <v>21</v>
      </c>
      <c r="C12" s="487"/>
      <c r="D12" s="488"/>
      <c r="E12" s="489"/>
      <c r="F12" s="1074"/>
      <c r="G12" s="1075"/>
      <c r="H12" s="490"/>
      <c r="J12" s="897"/>
      <c r="L12" s="889"/>
    </row>
    <row r="13" spans="1:12" ht="31.5" customHeight="1">
      <c r="A13" s="530"/>
      <c r="B13" s="605" t="s">
        <v>13</v>
      </c>
      <c r="C13" s="660" t="s">
        <v>97</v>
      </c>
      <c r="D13" s="661"/>
      <c r="E13" s="661"/>
      <c r="F13" s="1080"/>
      <c r="G13" s="1081"/>
      <c r="H13" s="662">
        <f>SUM(H14:H17)</f>
        <v>0</v>
      </c>
      <c r="J13" s="897"/>
      <c r="L13" s="889"/>
    </row>
    <row r="14" spans="1:12" ht="66.75" customHeight="1">
      <c r="A14" s="530"/>
      <c r="B14" s="659" t="s">
        <v>1238</v>
      </c>
      <c r="C14" s="487"/>
      <c r="D14" s="488"/>
      <c r="E14" s="489"/>
      <c r="F14" s="1074"/>
      <c r="G14" s="1075"/>
      <c r="H14" s="490"/>
      <c r="J14" s="897"/>
      <c r="L14" s="889"/>
    </row>
    <row r="15" spans="1:12" ht="61.5" customHeight="1">
      <c r="A15" s="530"/>
      <c r="B15" s="659" t="s">
        <v>235</v>
      </c>
      <c r="C15" s="487"/>
      <c r="D15" s="488"/>
      <c r="E15" s="489"/>
      <c r="F15" s="1074"/>
      <c r="G15" s="1075"/>
      <c r="H15" s="490"/>
      <c r="J15" s="897"/>
    </row>
    <row r="16" spans="1:12" ht="57.75" customHeight="1">
      <c r="A16" s="530"/>
      <c r="B16" s="659" t="s">
        <v>14</v>
      </c>
      <c r="C16" s="487"/>
      <c r="D16" s="488"/>
      <c r="E16" s="489"/>
      <c r="F16" s="1074"/>
      <c r="G16" s="1075"/>
      <c r="H16" s="490"/>
      <c r="J16" s="897"/>
    </row>
    <row r="17" spans="1:10" ht="44.25" customHeight="1" thickBot="1">
      <c r="A17" s="530"/>
      <c r="B17" s="663" t="s">
        <v>15</v>
      </c>
      <c r="C17" s="491"/>
      <c r="D17" s="492"/>
      <c r="E17" s="469"/>
      <c r="F17" s="1076"/>
      <c r="G17" s="1077"/>
      <c r="H17" s="493"/>
      <c r="J17" s="898"/>
    </row>
    <row r="18" spans="1:10" ht="15" customHeight="1" thickBot="1">
      <c r="A18" s="530"/>
      <c r="B18" s="664"/>
      <c r="C18" s="530"/>
      <c r="D18" s="530"/>
      <c r="E18" s="530"/>
      <c r="F18" s="530"/>
      <c r="G18" s="530"/>
      <c r="H18" s="665"/>
    </row>
    <row r="19" spans="1:10" ht="73.5" customHeight="1" thickBot="1">
      <c r="A19" s="530"/>
      <c r="B19" s="867" t="s">
        <v>464</v>
      </c>
      <c r="C19" s="1006"/>
      <c r="D19" s="1006"/>
      <c r="E19" s="1006"/>
      <c r="F19" s="1006"/>
      <c r="G19" s="1006"/>
      <c r="H19" s="1007"/>
      <c r="J19" s="894" t="s">
        <v>1767</v>
      </c>
    </row>
    <row r="20" spans="1:10" ht="35.25" customHeight="1" thickBot="1">
      <c r="A20" s="530">
        <v>2000</v>
      </c>
      <c r="B20" s="548" t="s">
        <v>0</v>
      </c>
      <c r="C20" s="549">
        <f>LEN(B21)</f>
        <v>0</v>
      </c>
      <c r="D20" s="843" t="str">
        <f>IF(C20&gt;A20,CONCATENATE("Karaktertúllépés! Kérjük, válaszát maximum ",A20," karakterben foglalja össze!"),CONCATENATE("Még beírható karakterek száma:   ",A20-C20))</f>
        <v>Még beírható karakterek száma:   2000</v>
      </c>
      <c r="E20" s="934"/>
      <c r="F20" s="934"/>
      <c r="G20" s="934"/>
      <c r="H20" s="844"/>
      <c r="J20" s="897"/>
    </row>
    <row r="21" spans="1:10" ht="408.75" customHeight="1" thickBot="1">
      <c r="A21" s="530"/>
      <c r="B21" s="1014"/>
      <c r="C21" s="1000"/>
      <c r="D21" s="1000"/>
      <c r="E21" s="1000"/>
      <c r="F21" s="1000"/>
      <c r="G21" s="1000"/>
      <c r="H21" s="1001"/>
      <c r="J21" s="897"/>
    </row>
    <row r="22" spans="1:10" ht="23.25" customHeight="1" thickBot="1">
      <c r="A22" s="530"/>
      <c r="B22" s="862" t="str">
        <f>IF(C20=0, "Kötelező a kitöltés!", "")</f>
        <v>Kötelező a kitöltés!</v>
      </c>
      <c r="C22" s="863"/>
      <c r="D22" s="863"/>
      <c r="E22" s="863"/>
      <c r="F22" s="863"/>
      <c r="G22" s="863"/>
      <c r="H22" s="864"/>
      <c r="J22" s="897"/>
    </row>
    <row r="23" spans="1:10" ht="48" customHeight="1" thickBot="1">
      <c r="A23" s="530"/>
      <c r="B23" s="980" t="s">
        <v>362</v>
      </c>
      <c r="C23" s="1092"/>
      <c r="D23" s="1092"/>
      <c r="E23" s="1092"/>
      <c r="F23" s="1092"/>
      <c r="G23" s="1092"/>
      <c r="H23" s="1093"/>
      <c r="J23" s="897"/>
    </row>
    <row r="24" spans="1:10" ht="59.25" customHeight="1" thickBot="1">
      <c r="A24" s="530"/>
      <c r="B24" s="886" t="s">
        <v>236</v>
      </c>
      <c r="C24" s="577" t="s">
        <v>16</v>
      </c>
      <c r="D24" s="666" t="s">
        <v>363</v>
      </c>
      <c r="E24" s="603" t="s">
        <v>158</v>
      </c>
      <c r="F24" s="603" t="s">
        <v>364</v>
      </c>
      <c r="G24" s="603" t="s">
        <v>365</v>
      </c>
      <c r="H24" s="604" t="s">
        <v>366</v>
      </c>
      <c r="J24" s="897"/>
    </row>
    <row r="25" spans="1:10" ht="24.75" customHeight="1">
      <c r="A25" s="530"/>
      <c r="B25" s="990"/>
      <c r="C25" s="640" t="str">
        <f>'Működés jellemzői'!C11</f>
        <v>támogatott</v>
      </c>
      <c r="D25" s="494"/>
      <c r="E25" s="495"/>
      <c r="F25" s="667">
        <f>D25*E25</f>
        <v>0</v>
      </c>
      <c r="G25" s="496"/>
      <c r="H25" s="658">
        <f>F25+G25</f>
        <v>0</v>
      </c>
      <c r="J25" s="897"/>
    </row>
    <row r="26" spans="1:10" ht="24" customHeight="1">
      <c r="A26" s="530"/>
      <c r="B26" s="990"/>
      <c r="C26" s="659" t="str">
        <f>'Működés jellemzői'!C12</f>
        <v>alkalmazott 1</v>
      </c>
      <c r="D26" s="497"/>
      <c r="E26" s="488"/>
      <c r="F26" s="668">
        <f t="shared" ref="F26:F30" si="0">D26*E26</f>
        <v>0</v>
      </c>
      <c r="G26" s="501"/>
      <c r="H26" s="658">
        <f t="shared" ref="H26:H30" si="1">F26+G26</f>
        <v>0</v>
      </c>
      <c r="J26" s="897"/>
    </row>
    <row r="27" spans="1:10" ht="24.75" customHeight="1">
      <c r="A27" s="530"/>
      <c r="B27" s="990"/>
      <c r="C27" s="659" t="str">
        <f>'Működés jellemzői'!C13</f>
        <v>alkalmazott 2</v>
      </c>
      <c r="D27" s="498"/>
      <c r="E27" s="489"/>
      <c r="F27" s="668">
        <f t="shared" si="0"/>
        <v>0</v>
      </c>
      <c r="G27" s="501"/>
      <c r="H27" s="658">
        <f t="shared" si="1"/>
        <v>0</v>
      </c>
      <c r="J27" s="897"/>
    </row>
    <row r="28" spans="1:10" ht="24.75" customHeight="1">
      <c r="A28" s="530"/>
      <c r="B28" s="990"/>
      <c r="C28" s="659" t="str">
        <f>'Működés jellemzői'!C14</f>
        <v>alkalmazott 3</v>
      </c>
      <c r="D28" s="498"/>
      <c r="E28" s="489"/>
      <c r="F28" s="668">
        <f t="shared" si="0"/>
        <v>0</v>
      </c>
      <c r="G28" s="501"/>
      <c r="H28" s="658">
        <f t="shared" si="1"/>
        <v>0</v>
      </c>
      <c r="J28" s="897"/>
    </row>
    <row r="29" spans="1:10" ht="23.25" customHeight="1">
      <c r="A29" s="530"/>
      <c r="B29" s="990"/>
      <c r="C29" s="659" t="str">
        <f>'Működés jellemzői'!C15</f>
        <v>alkalmazott 4</v>
      </c>
      <c r="D29" s="497"/>
      <c r="E29" s="488"/>
      <c r="F29" s="668">
        <f t="shared" si="0"/>
        <v>0</v>
      </c>
      <c r="G29" s="501"/>
      <c r="H29" s="658">
        <f t="shared" si="1"/>
        <v>0</v>
      </c>
      <c r="J29" s="897"/>
    </row>
    <row r="30" spans="1:10" ht="21" customHeight="1" thickBot="1">
      <c r="A30" s="530"/>
      <c r="B30" s="990"/>
      <c r="C30" s="641" t="str">
        <f>'Működés jellemzői'!C16</f>
        <v>alkalmazott 5</v>
      </c>
      <c r="D30" s="499"/>
      <c r="E30" s="500"/>
      <c r="F30" s="668">
        <f t="shared" si="0"/>
        <v>0</v>
      </c>
      <c r="G30" s="502"/>
      <c r="H30" s="658">
        <f t="shared" si="1"/>
        <v>0</v>
      </c>
      <c r="J30" s="897"/>
    </row>
    <row r="31" spans="1:10" ht="44.25" customHeight="1" thickBot="1">
      <c r="A31" s="530"/>
      <c r="B31" s="887"/>
      <c r="C31" s="561" t="s">
        <v>97</v>
      </c>
      <c r="D31" s="669">
        <f>SUM(D25:D30)</f>
        <v>0</v>
      </c>
      <c r="E31" s="670"/>
      <c r="F31" s="671">
        <f t="shared" ref="F31:H31" si="2">SUM(F25:F30)</f>
        <v>0</v>
      </c>
      <c r="G31" s="671">
        <f>SUM(G25:G30)</f>
        <v>0</v>
      </c>
      <c r="H31" s="672">
        <f t="shared" si="2"/>
        <v>0</v>
      </c>
      <c r="J31" s="897"/>
    </row>
    <row r="32" spans="1:10" ht="39.75" customHeight="1" thickBot="1">
      <c r="A32" s="530"/>
      <c r="B32" s="886" t="s">
        <v>337</v>
      </c>
      <c r="C32" s="623" t="s">
        <v>99</v>
      </c>
      <c r="D32" s="603" t="s">
        <v>367</v>
      </c>
      <c r="E32" s="1102" t="s">
        <v>100</v>
      </c>
      <c r="F32" s="1103"/>
      <c r="G32" s="1103"/>
      <c r="H32" s="1104"/>
      <c r="J32" s="897"/>
    </row>
    <row r="33" spans="1:10" ht="31.5" customHeight="1">
      <c r="A33" s="530"/>
      <c r="B33" s="990"/>
      <c r="C33" s="503" t="s">
        <v>1753</v>
      </c>
      <c r="D33" s="496"/>
      <c r="E33" s="1097"/>
      <c r="F33" s="1098"/>
      <c r="G33" s="1098"/>
      <c r="H33" s="1099"/>
      <c r="J33" s="897"/>
    </row>
    <row r="34" spans="1:10" ht="34.5" customHeight="1">
      <c r="A34" s="530"/>
      <c r="B34" s="990"/>
      <c r="C34" s="505" t="s">
        <v>241</v>
      </c>
      <c r="D34" s="496"/>
      <c r="E34" s="1097"/>
      <c r="F34" s="1098"/>
      <c r="G34" s="1098"/>
      <c r="H34" s="1099"/>
      <c r="J34" s="897"/>
    </row>
    <row r="35" spans="1:10" ht="33" customHeight="1">
      <c r="A35" s="530"/>
      <c r="B35" s="990"/>
      <c r="C35" s="504" t="s">
        <v>1754</v>
      </c>
      <c r="D35" s="496"/>
      <c r="E35" s="1097"/>
      <c r="F35" s="1098"/>
      <c r="G35" s="1098"/>
      <c r="H35" s="1099"/>
      <c r="J35" s="897"/>
    </row>
    <row r="36" spans="1:10" ht="31.5" customHeight="1">
      <c r="A36" s="530"/>
      <c r="B36" s="990"/>
      <c r="C36" s="505" t="s">
        <v>342</v>
      </c>
      <c r="D36" s="496"/>
      <c r="E36" s="1097"/>
      <c r="F36" s="1098"/>
      <c r="G36" s="1098"/>
      <c r="H36" s="1099"/>
      <c r="J36" s="897"/>
    </row>
    <row r="37" spans="1:10" ht="66.75" customHeight="1">
      <c r="A37" s="530"/>
      <c r="B37" s="990"/>
      <c r="C37" s="773" t="s">
        <v>1760</v>
      </c>
      <c r="D37" s="496"/>
      <c r="E37" s="1097"/>
      <c r="F37" s="1098"/>
      <c r="G37" s="1098"/>
      <c r="H37" s="1099"/>
      <c r="J37" s="897"/>
    </row>
    <row r="38" spans="1:10" ht="78.75" customHeight="1" thickBot="1">
      <c r="A38" s="530"/>
      <c r="B38" s="990"/>
      <c r="C38" s="505" t="s">
        <v>1756</v>
      </c>
      <c r="D38" s="496"/>
      <c r="E38" s="1097"/>
      <c r="F38" s="1098"/>
      <c r="G38" s="1098"/>
      <c r="H38" s="1099"/>
      <c r="J38" s="897"/>
    </row>
    <row r="39" spans="1:10" ht="30" customHeight="1" thickBot="1">
      <c r="A39" s="530"/>
      <c r="B39" s="887"/>
      <c r="C39" s="673" t="s">
        <v>97</v>
      </c>
      <c r="D39" s="674">
        <f>SUM(D33:D38)</f>
        <v>0</v>
      </c>
      <c r="E39" s="1100"/>
      <c r="F39" s="1100"/>
      <c r="G39" s="1100"/>
      <c r="H39" s="1101"/>
      <c r="J39" s="897"/>
    </row>
    <row r="40" spans="1:10" ht="42" customHeight="1" thickBot="1">
      <c r="A40" s="530"/>
      <c r="B40" s="886" t="s">
        <v>237</v>
      </c>
      <c r="C40" s="623" t="s">
        <v>99</v>
      </c>
      <c r="D40" s="603" t="s">
        <v>367</v>
      </c>
      <c r="E40" s="1102" t="s">
        <v>100</v>
      </c>
      <c r="F40" s="1103"/>
      <c r="G40" s="1103"/>
      <c r="H40" s="1104"/>
      <c r="J40" s="897"/>
    </row>
    <row r="41" spans="1:10" ht="31.5" customHeight="1">
      <c r="A41" s="530"/>
      <c r="B41" s="990"/>
      <c r="C41" s="503" t="s">
        <v>128</v>
      </c>
      <c r="D41" s="496"/>
      <c r="E41" s="1097"/>
      <c r="F41" s="1098"/>
      <c r="G41" s="1098"/>
      <c r="H41" s="1099"/>
      <c r="J41" s="897"/>
    </row>
    <row r="42" spans="1:10" ht="28.5" customHeight="1">
      <c r="A42" s="530"/>
      <c r="B42" s="990"/>
      <c r="C42" s="504" t="s">
        <v>129</v>
      </c>
      <c r="D42" s="496"/>
      <c r="E42" s="1097"/>
      <c r="F42" s="1098"/>
      <c r="G42" s="1098"/>
      <c r="H42" s="1099"/>
      <c r="J42" s="897"/>
    </row>
    <row r="43" spans="1:10" ht="27" customHeight="1">
      <c r="A43" s="530"/>
      <c r="B43" s="990"/>
      <c r="C43" s="505" t="s">
        <v>130</v>
      </c>
      <c r="D43" s="496"/>
      <c r="E43" s="1097"/>
      <c r="F43" s="1098"/>
      <c r="G43" s="1098"/>
      <c r="H43" s="1099"/>
      <c r="J43" s="897"/>
    </row>
    <row r="44" spans="1:10" ht="27" customHeight="1">
      <c r="A44" s="530"/>
      <c r="B44" s="990"/>
      <c r="C44" s="505" t="s">
        <v>168</v>
      </c>
      <c r="D44" s="496"/>
      <c r="E44" s="1097"/>
      <c r="F44" s="1098"/>
      <c r="G44" s="1098"/>
      <c r="H44" s="1099"/>
      <c r="J44" s="897"/>
    </row>
    <row r="45" spans="1:10" ht="23.25" customHeight="1">
      <c r="A45" s="530"/>
      <c r="B45" s="990"/>
      <c r="C45" s="505" t="s">
        <v>169</v>
      </c>
      <c r="D45" s="496"/>
      <c r="E45" s="1097"/>
      <c r="F45" s="1098"/>
      <c r="G45" s="1098"/>
      <c r="H45" s="1099"/>
      <c r="J45" s="897"/>
    </row>
    <row r="46" spans="1:10" ht="57" customHeight="1" thickBot="1">
      <c r="A46" s="530"/>
      <c r="B46" s="990"/>
      <c r="C46" s="505" t="s">
        <v>101</v>
      </c>
      <c r="D46" s="496"/>
      <c r="E46" s="1097"/>
      <c r="F46" s="1098"/>
      <c r="G46" s="1098"/>
      <c r="H46" s="1099"/>
      <c r="J46" s="897"/>
    </row>
    <row r="47" spans="1:10" ht="31.5" customHeight="1" thickBot="1">
      <c r="A47" s="530"/>
      <c r="B47" s="887"/>
      <c r="C47" s="673" t="s">
        <v>97</v>
      </c>
      <c r="D47" s="674">
        <f>SUM(D41:D46)</f>
        <v>0</v>
      </c>
      <c r="E47" s="1100"/>
      <c r="F47" s="1100"/>
      <c r="G47" s="1100"/>
      <c r="H47" s="1101"/>
      <c r="J47" s="897"/>
    </row>
  </sheetData>
  <sheetProtection password="F2DA" sheet="1" objects="1" scenarios="1" formatCells="0" formatColumns="0" formatRows="0" insertRows="0" selectLockedCells="1"/>
  <mergeCells count="36">
    <mergeCell ref="J19:J47"/>
    <mergeCell ref="B23:H23"/>
    <mergeCell ref="B6:H6"/>
    <mergeCell ref="B32:B39"/>
    <mergeCell ref="E33:H39"/>
    <mergeCell ref="E32:H32"/>
    <mergeCell ref="B40:B47"/>
    <mergeCell ref="E40:H40"/>
    <mergeCell ref="E41:H47"/>
    <mergeCell ref="B19:H19"/>
    <mergeCell ref="D20:H20"/>
    <mergeCell ref="B21:H21"/>
    <mergeCell ref="B24:B31"/>
    <mergeCell ref="B22:H22"/>
    <mergeCell ref="B1:H1"/>
    <mergeCell ref="E7:E8"/>
    <mergeCell ref="D7:D8"/>
    <mergeCell ref="C7:C8"/>
    <mergeCell ref="B7:B8"/>
    <mergeCell ref="F7:H7"/>
    <mergeCell ref="L2:L14"/>
    <mergeCell ref="B2:H2"/>
    <mergeCell ref="B4:H4"/>
    <mergeCell ref="D3:H3"/>
    <mergeCell ref="J2:J17"/>
    <mergeCell ref="F8:G8"/>
    <mergeCell ref="F10:G10"/>
    <mergeCell ref="F11:G11"/>
    <mergeCell ref="F12:G12"/>
    <mergeCell ref="F14:G14"/>
    <mergeCell ref="F15:G15"/>
    <mergeCell ref="F16:G16"/>
    <mergeCell ref="F17:G17"/>
    <mergeCell ref="F9:G9"/>
    <mergeCell ref="F13:G13"/>
    <mergeCell ref="B5:H5"/>
  </mergeCells>
  <conditionalFormatting sqref="D3">
    <cfRule type="expression" dxfId="54" priority="6">
      <formula>C3&gt;A3</formula>
    </cfRule>
  </conditionalFormatting>
  <conditionalFormatting sqref="B4:H4">
    <cfRule type="expression" dxfId="53" priority="5">
      <formula>$B$4=""</formula>
    </cfRule>
  </conditionalFormatting>
  <conditionalFormatting sqref="B21:H21">
    <cfRule type="expression" dxfId="52" priority="4">
      <formula>$B$21=""</formula>
    </cfRule>
  </conditionalFormatting>
  <conditionalFormatting sqref="D25">
    <cfRule type="expression" dxfId="51" priority="3">
      <formula>$D$25=""</formula>
    </cfRule>
  </conditionalFormatting>
  <conditionalFormatting sqref="E25">
    <cfRule type="expression" dxfId="50" priority="2">
      <formula>$E$25=""</formula>
    </cfRule>
  </conditionalFormatting>
  <conditionalFormatting sqref="G25">
    <cfRule type="expression" dxfId="49" priority="1">
      <formula>$G$25=""</formula>
    </cfRule>
  </conditionalFormatting>
  <dataValidations count="1">
    <dataValidation type="whole" operator="greaterThanOrEqual" allowBlank="1" showInputMessage="1" showErrorMessage="1" sqref="H10:H12 D33:D38 D41:D46">
      <formula1>0</formula1>
    </dataValidation>
  </dataValidations>
  <printOptions horizontalCentered="1" verticalCentered="1"/>
  <pageMargins left="0.23622047244094491" right="0.23622047244094491" top="0.74803149606299213" bottom="0.94488188976377963" header="0.31496062992125984" footer="0.31496062992125984"/>
  <pageSetup paperSize="9" scale="26" orientation="portrait" r:id="rId1"/>
  <headerFooter scaleWithDoc="0">
    <oddFooter>&amp;L&amp;"Arial,Normál"&amp;9Lezárva: &amp;D.   &amp;T
Munkalap: &amp;A
Fájlnév: &amp;F&amp;C&amp;"Arial,Normál"&amp;9&amp;P/&amp;N
&amp;R&amp;G</oddFooter>
    <firstFooter>&amp;L&amp;"Arial,Normál"&amp;9Lezárva: &amp;D.   &amp;T
Munkalap: &amp;A
Fájlnév: &amp;F&amp;C&amp;"Arial,Normál"&amp;9&amp;P/&amp;N
&amp;R&amp;"Arial,Normál"&amp;9.............................................
a programban részt vevő fiatal szignója</firstFooter>
  </headerFooter>
  <rowBreaks count="1" manualBreakCount="1">
    <brk id="18" min="1" max="7" man="1"/>
  </rowBreaks>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belso!$AJ$5:$AJ$6</xm:f>
          </x14:formula1>
          <xm:sqref>E10:E12 E14:E17</xm:sqref>
        </x14:dataValidation>
        <x14:dataValidation type="list" allowBlank="1" showInputMessage="1" showErrorMessage="1">
          <x14:formula1>
            <xm:f>belso!$AL$5:$AL$8</xm:f>
          </x14:formula1>
          <xm:sqref>F10:G12 F14:G17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pageSetUpPr fitToPage="1"/>
  </sheetPr>
  <dimension ref="A1:S78"/>
  <sheetViews>
    <sheetView view="pageBreakPreview" topLeftCell="C3" zoomScale="75" zoomScaleNormal="70" zoomScaleSheetLayoutView="75" zoomScalePageLayoutView="20" workbookViewId="0">
      <selection activeCell="J41" sqref="J41"/>
    </sheetView>
  </sheetViews>
  <sheetFormatPr defaultColWidth="9.140625" defaultRowHeight="15"/>
  <cols>
    <col min="1" max="1" width="2" style="677" customWidth="1"/>
    <col min="2" max="2" width="41.5703125" style="677" customWidth="1"/>
    <col min="3" max="6" width="14.7109375" style="730" customWidth="1"/>
    <col min="7" max="7" width="14.7109375" style="733" customWidth="1"/>
    <col min="8" max="13" width="15.7109375" style="733" bestFit="1" customWidth="1"/>
    <col min="14" max="14" width="15" style="733" customWidth="1"/>
    <col min="15" max="15" width="16.85546875" style="734" customWidth="1"/>
    <col min="16" max="16" width="46.42578125" style="677" customWidth="1"/>
    <col min="17" max="17" width="140.5703125" style="530" customWidth="1"/>
    <col min="18" max="18" width="3.42578125" style="530" customWidth="1"/>
    <col min="19" max="19" width="80.85546875" style="530" hidden="1" customWidth="1"/>
    <col min="20" max="16384" width="9.140625" style="677"/>
  </cols>
  <sheetData>
    <row r="1" spans="1:19" ht="118.5" customHeight="1" thickBot="1">
      <c r="A1" s="676"/>
      <c r="B1" s="1106" t="s">
        <v>1227</v>
      </c>
      <c r="C1" s="1107"/>
      <c r="D1" s="1107"/>
      <c r="E1" s="1107"/>
      <c r="F1" s="1107"/>
      <c r="G1" s="1107"/>
      <c r="H1" s="1107"/>
      <c r="I1" s="1107"/>
      <c r="J1" s="1107"/>
      <c r="K1" s="1107"/>
      <c r="L1" s="1107"/>
      <c r="M1" s="1107"/>
      <c r="N1" s="1107"/>
      <c r="O1" s="1108"/>
      <c r="Q1" s="546" t="s">
        <v>141</v>
      </c>
      <c r="S1" s="528" t="s">
        <v>132</v>
      </c>
    </row>
    <row r="2" spans="1:19" ht="123.75" customHeight="1" thickBot="1">
      <c r="A2" s="676"/>
      <c r="B2" s="1067" t="s">
        <v>1230</v>
      </c>
      <c r="C2" s="1109"/>
      <c r="D2" s="1109"/>
      <c r="E2" s="1109"/>
      <c r="F2" s="1109"/>
      <c r="G2" s="1109"/>
      <c r="H2" s="1109"/>
      <c r="I2" s="1109"/>
      <c r="J2" s="1109"/>
      <c r="K2" s="1109"/>
      <c r="L2" s="1109"/>
      <c r="M2" s="1109"/>
      <c r="N2" s="1109"/>
      <c r="O2" s="1110"/>
      <c r="Q2" s="830" t="s">
        <v>1228</v>
      </c>
      <c r="S2" s="888" t="s">
        <v>470</v>
      </c>
    </row>
    <row r="3" spans="1:19" ht="20.25" customHeight="1" thickBot="1">
      <c r="A3" s="676"/>
      <c r="B3" s="678" t="s">
        <v>1232</v>
      </c>
      <c r="C3" s="679">
        <v>1</v>
      </c>
      <c r="D3" s="679">
        <v>2</v>
      </c>
      <c r="E3" s="679">
        <v>3</v>
      </c>
      <c r="F3" s="679">
        <v>4</v>
      </c>
      <c r="G3" s="680">
        <v>5</v>
      </c>
      <c r="H3" s="680">
        <v>6</v>
      </c>
      <c r="I3" s="680">
        <v>7</v>
      </c>
      <c r="J3" s="680">
        <v>8</v>
      </c>
      <c r="K3" s="680">
        <v>9</v>
      </c>
      <c r="L3" s="680">
        <v>10</v>
      </c>
      <c r="M3" s="680">
        <v>11</v>
      </c>
      <c r="N3" s="680">
        <v>12</v>
      </c>
      <c r="O3" s="681" t="s">
        <v>23</v>
      </c>
      <c r="Q3" s="834"/>
      <c r="R3" s="550"/>
      <c r="S3" s="936"/>
    </row>
    <row r="4" spans="1:19" ht="45" customHeight="1">
      <c r="A4" s="676"/>
      <c r="B4" s="682" t="s">
        <v>37</v>
      </c>
      <c r="C4" s="683"/>
      <c r="D4" s="683"/>
      <c r="E4" s="683"/>
      <c r="F4" s="683"/>
      <c r="G4" s="684"/>
      <c r="H4" s="684"/>
      <c r="I4" s="684"/>
      <c r="J4" s="684"/>
      <c r="K4" s="684"/>
      <c r="L4" s="684"/>
      <c r="M4" s="684"/>
      <c r="N4" s="684"/>
      <c r="O4" s="685"/>
      <c r="Q4" s="830" t="s">
        <v>1747</v>
      </c>
      <c r="S4" s="937"/>
    </row>
    <row r="5" spans="1:19" ht="40.5" customHeight="1">
      <c r="A5" s="676"/>
      <c r="B5" s="686" t="s">
        <v>38</v>
      </c>
      <c r="C5" s="506"/>
      <c r="D5" s="687">
        <f>C67</f>
        <v>0</v>
      </c>
      <c r="E5" s="687">
        <f>D67</f>
        <v>0</v>
      </c>
      <c r="F5" s="687">
        <f t="shared" ref="F5" si="0">E67</f>
        <v>0</v>
      </c>
      <c r="G5" s="687">
        <f t="shared" ref="G5" si="1">F67</f>
        <v>0</v>
      </c>
      <c r="H5" s="687">
        <f t="shared" ref="H5" si="2">G67</f>
        <v>0</v>
      </c>
      <c r="I5" s="687">
        <f t="shared" ref="I5" si="3">H67</f>
        <v>0</v>
      </c>
      <c r="J5" s="687">
        <f t="shared" ref="J5" si="4">I67</f>
        <v>0</v>
      </c>
      <c r="K5" s="687">
        <f t="shared" ref="K5" si="5">J67</f>
        <v>0</v>
      </c>
      <c r="L5" s="687">
        <f t="shared" ref="L5" si="6">K67</f>
        <v>0</v>
      </c>
      <c r="M5" s="687">
        <f t="shared" ref="M5" si="7">L67</f>
        <v>0</v>
      </c>
      <c r="N5" s="687">
        <f t="shared" ref="N5" si="8">M67</f>
        <v>0</v>
      </c>
      <c r="O5" s="688"/>
      <c r="Q5" s="831"/>
      <c r="S5" s="937"/>
    </row>
    <row r="6" spans="1:19" ht="27" customHeight="1">
      <c r="A6" s="676"/>
      <c r="B6" s="686" t="s">
        <v>39</v>
      </c>
      <c r="C6" s="506"/>
      <c r="D6" s="506"/>
      <c r="E6" s="506"/>
      <c r="F6" s="506"/>
      <c r="G6" s="506"/>
      <c r="H6" s="506"/>
      <c r="I6" s="506"/>
      <c r="J6" s="506"/>
      <c r="K6" s="506"/>
      <c r="L6" s="506"/>
      <c r="M6" s="506"/>
      <c r="N6" s="506"/>
      <c r="O6" s="689">
        <f>SUM(C6:N6)</f>
        <v>0</v>
      </c>
      <c r="Q6" s="831"/>
      <c r="S6" s="937"/>
    </row>
    <row r="7" spans="1:19" ht="32.25" customHeight="1">
      <c r="A7" s="676"/>
      <c r="B7" s="686" t="s">
        <v>40</v>
      </c>
      <c r="C7" s="506"/>
      <c r="D7" s="506"/>
      <c r="E7" s="506"/>
      <c r="F7" s="506"/>
      <c r="G7" s="506"/>
      <c r="H7" s="506"/>
      <c r="I7" s="506"/>
      <c r="J7" s="506"/>
      <c r="K7" s="506"/>
      <c r="L7" s="506"/>
      <c r="M7" s="506"/>
      <c r="N7" s="506"/>
      <c r="O7" s="689">
        <f t="shared" ref="O7:O11" si="9">SUM(C7:N7)</f>
        <v>0</v>
      </c>
      <c r="Q7" s="831"/>
      <c r="S7" s="937"/>
    </row>
    <row r="8" spans="1:19" ht="42" customHeight="1">
      <c r="A8" s="676"/>
      <c r="B8" s="686" t="s">
        <v>41</v>
      </c>
      <c r="C8" s="506"/>
      <c r="D8" s="506"/>
      <c r="E8" s="506"/>
      <c r="F8" s="506"/>
      <c r="G8" s="506"/>
      <c r="H8" s="506"/>
      <c r="I8" s="506"/>
      <c r="J8" s="506"/>
      <c r="K8" s="506"/>
      <c r="L8" s="506"/>
      <c r="M8" s="506"/>
      <c r="N8" s="506"/>
      <c r="O8" s="689">
        <f t="shared" si="9"/>
        <v>0</v>
      </c>
      <c r="Q8" s="831"/>
      <c r="S8" s="937"/>
    </row>
    <row r="9" spans="1:19" ht="42" customHeight="1">
      <c r="A9" s="676"/>
      <c r="B9" s="686" t="s">
        <v>42</v>
      </c>
      <c r="C9" s="506"/>
      <c r="D9" s="506"/>
      <c r="E9" s="506"/>
      <c r="F9" s="506"/>
      <c r="G9" s="506"/>
      <c r="H9" s="506"/>
      <c r="I9" s="506"/>
      <c r="J9" s="506"/>
      <c r="K9" s="506"/>
      <c r="L9" s="506"/>
      <c r="M9" s="506"/>
      <c r="N9" s="506"/>
      <c r="O9" s="689">
        <f t="shared" si="9"/>
        <v>0</v>
      </c>
      <c r="P9" s="690"/>
      <c r="Q9" s="831"/>
      <c r="S9" s="937"/>
    </row>
    <row r="10" spans="1:19" ht="41.25" customHeight="1">
      <c r="A10" s="676"/>
      <c r="B10" s="686" t="s">
        <v>43</v>
      </c>
      <c r="C10" s="506"/>
      <c r="D10" s="506"/>
      <c r="E10" s="506"/>
      <c r="F10" s="506"/>
      <c r="G10" s="506"/>
      <c r="H10" s="506"/>
      <c r="I10" s="506"/>
      <c r="J10" s="506"/>
      <c r="K10" s="506"/>
      <c r="L10" s="506"/>
      <c r="M10" s="506"/>
      <c r="N10" s="506"/>
      <c r="O10" s="689">
        <f t="shared" si="9"/>
        <v>0</v>
      </c>
      <c r="P10" s="690"/>
      <c r="Q10" s="831"/>
      <c r="S10" s="937"/>
    </row>
    <row r="11" spans="1:19" ht="36" customHeight="1">
      <c r="A11" s="676"/>
      <c r="B11" s="686" t="s">
        <v>44</v>
      </c>
      <c r="C11" s="506"/>
      <c r="D11" s="506"/>
      <c r="E11" s="506"/>
      <c r="F11" s="506"/>
      <c r="G11" s="506"/>
      <c r="H11" s="506"/>
      <c r="I11" s="506"/>
      <c r="J11" s="506"/>
      <c r="K11" s="506"/>
      <c r="L11" s="506"/>
      <c r="M11" s="506"/>
      <c r="N11" s="506"/>
      <c r="O11" s="689">
        <f t="shared" si="9"/>
        <v>0</v>
      </c>
      <c r="Q11" s="831"/>
      <c r="S11" s="937"/>
    </row>
    <row r="12" spans="1:19" ht="45" customHeight="1" thickBot="1">
      <c r="A12" s="676"/>
      <c r="B12" s="691" t="s">
        <v>45</v>
      </c>
      <c r="C12" s="692">
        <f>SUM(C6:C11)</f>
        <v>0</v>
      </c>
      <c r="D12" s="692">
        <f>SUM(D6:D11)</f>
        <v>0</v>
      </c>
      <c r="E12" s="692">
        <f t="shared" ref="E12:N12" si="10">SUM(E6:E11)</f>
        <v>0</v>
      </c>
      <c r="F12" s="692">
        <f t="shared" si="10"/>
        <v>0</v>
      </c>
      <c r="G12" s="692">
        <f t="shared" si="10"/>
        <v>0</v>
      </c>
      <c r="H12" s="692">
        <f t="shared" si="10"/>
        <v>0</v>
      </c>
      <c r="I12" s="692">
        <f t="shared" si="10"/>
        <v>0</v>
      </c>
      <c r="J12" s="692">
        <f t="shared" si="10"/>
        <v>0</v>
      </c>
      <c r="K12" s="692">
        <f t="shared" si="10"/>
        <v>0</v>
      </c>
      <c r="L12" s="692">
        <f t="shared" si="10"/>
        <v>0</v>
      </c>
      <c r="M12" s="692">
        <f t="shared" si="10"/>
        <v>0</v>
      </c>
      <c r="N12" s="692">
        <f t="shared" si="10"/>
        <v>0</v>
      </c>
      <c r="O12" s="693">
        <f t="shared" ref="O12" si="11">SUM(C12:N12)</f>
        <v>0</v>
      </c>
      <c r="Q12" s="1113"/>
      <c r="S12" s="937"/>
    </row>
    <row r="13" spans="1:19" ht="9" customHeight="1" thickBot="1">
      <c r="A13" s="676"/>
      <c r="B13" s="694"/>
      <c r="C13" s="1111"/>
      <c r="D13" s="1111"/>
      <c r="E13" s="1111"/>
      <c r="F13" s="1111"/>
      <c r="G13" s="1111"/>
      <c r="H13" s="1111"/>
      <c r="I13" s="1111"/>
      <c r="J13" s="1111"/>
      <c r="K13" s="1111"/>
      <c r="L13" s="1111"/>
      <c r="M13" s="1111"/>
      <c r="N13" s="1111"/>
      <c r="O13" s="1112"/>
      <c r="Q13" s="454"/>
      <c r="S13" s="937"/>
    </row>
    <row r="14" spans="1:19" ht="42" customHeight="1" thickBot="1">
      <c r="A14" s="676"/>
      <c r="B14" s="695" t="s">
        <v>46</v>
      </c>
      <c r="C14" s="696"/>
      <c r="D14" s="696"/>
      <c r="E14" s="696"/>
      <c r="F14" s="696"/>
      <c r="G14" s="697"/>
      <c r="H14" s="697"/>
      <c r="I14" s="697"/>
      <c r="J14" s="697"/>
      <c r="K14" s="697"/>
      <c r="L14" s="697"/>
      <c r="M14" s="697"/>
      <c r="N14" s="697"/>
      <c r="O14" s="698"/>
      <c r="Q14" s="830" t="s">
        <v>1746</v>
      </c>
      <c r="S14" s="937"/>
    </row>
    <row r="15" spans="1:19" ht="32.25" customHeight="1" thickBot="1">
      <c r="A15" s="676"/>
      <c r="B15" s="699" t="s">
        <v>176</v>
      </c>
      <c r="C15" s="700">
        <f>C16+C19+C22+C24+C27+C29+C31+C35+C38+C41+C43</f>
        <v>0</v>
      </c>
      <c r="D15" s="700">
        <f t="shared" ref="D15:M15" si="12">D16+D19+D22+D24+D27+D29+D31+D35+D38+D41+D43</f>
        <v>0</v>
      </c>
      <c r="E15" s="700">
        <f t="shared" si="12"/>
        <v>0</v>
      </c>
      <c r="F15" s="700">
        <f t="shared" si="12"/>
        <v>0</v>
      </c>
      <c r="G15" s="700">
        <f t="shared" si="12"/>
        <v>0</v>
      </c>
      <c r="H15" s="700">
        <f t="shared" si="12"/>
        <v>0</v>
      </c>
      <c r="I15" s="700">
        <f t="shared" si="12"/>
        <v>0</v>
      </c>
      <c r="J15" s="700">
        <f t="shared" si="12"/>
        <v>0</v>
      </c>
      <c r="K15" s="700">
        <f t="shared" si="12"/>
        <v>0</v>
      </c>
      <c r="L15" s="700">
        <f t="shared" si="12"/>
        <v>0</v>
      </c>
      <c r="M15" s="700">
        <f t="shared" si="12"/>
        <v>0</v>
      </c>
      <c r="N15" s="700">
        <f>N16+N19+N22+N24+N27+N29+N31+N35+N38+N41+N43</f>
        <v>0</v>
      </c>
      <c r="O15" s="701">
        <f t="shared" ref="O15:O66" si="13">SUM(C15:N15)</f>
        <v>0</v>
      </c>
      <c r="Q15" s="1115"/>
      <c r="S15" s="937"/>
    </row>
    <row r="16" spans="1:19" ht="69.75" customHeight="1">
      <c r="A16" s="676"/>
      <c r="B16" s="702" t="s">
        <v>166</v>
      </c>
      <c r="C16" s="703">
        <f>SUM(C17:C18)</f>
        <v>0</v>
      </c>
      <c r="D16" s="703">
        <f t="shared" ref="D16:N16" si="14">SUM(D17:D18)</f>
        <v>0</v>
      </c>
      <c r="E16" s="703">
        <f t="shared" si="14"/>
        <v>0</v>
      </c>
      <c r="F16" s="703">
        <f t="shared" si="14"/>
        <v>0</v>
      </c>
      <c r="G16" s="703">
        <f t="shared" si="14"/>
        <v>0</v>
      </c>
      <c r="H16" s="703">
        <f t="shared" si="14"/>
        <v>0</v>
      </c>
      <c r="I16" s="703">
        <f t="shared" si="14"/>
        <v>0</v>
      </c>
      <c r="J16" s="703">
        <f t="shared" si="14"/>
        <v>0</v>
      </c>
      <c r="K16" s="703">
        <f t="shared" si="14"/>
        <v>0</v>
      </c>
      <c r="L16" s="703">
        <f t="shared" si="14"/>
        <v>0</v>
      </c>
      <c r="M16" s="703">
        <f t="shared" si="14"/>
        <v>0</v>
      </c>
      <c r="N16" s="703">
        <f t="shared" si="14"/>
        <v>0</v>
      </c>
      <c r="O16" s="704">
        <f t="shared" si="13"/>
        <v>0</v>
      </c>
      <c r="Q16" s="1115"/>
      <c r="S16" s="937"/>
    </row>
    <row r="17" spans="1:19" ht="48.95" customHeight="1">
      <c r="A17" s="676"/>
      <c r="B17" s="705" t="s">
        <v>105</v>
      </c>
      <c r="C17" s="506"/>
      <c r="D17" s="506"/>
      <c r="E17" s="506"/>
      <c r="F17" s="506"/>
      <c r="G17" s="506"/>
      <c r="H17" s="506"/>
      <c r="I17" s="506"/>
      <c r="J17" s="506"/>
      <c r="K17" s="506"/>
      <c r="L17" s="506"/>
      <c r="M17" s="506"/>
      <c r="N17" s="506"/>
      <c r="O17" s="689">
        <f t="shared" si="13"/>
        <v>0</v>
      </c>
      <c r="Q17" s="1115"/>
      <c r="S17" s="889"/>
    </row>
    <row r="18" spans="1:19" ht="48.95" customHeight="1">
      <c r="A18" s="676"/>
      <c r="B18" s="705" t="s">
        <v>159</v>
      </c>
      <c r="C18" s="506"/>
      <c r="D18" s="506"/>
      <c r="E18" s="506"/>
      <c r="F18" s="506"/>
      <c r="G18" s="506"/>
      <c r="H18" s="506"/>
      <c r="I18" s="506"/>
      <c r="J18" s="506"/>
      <c r="K18" s="506"/>
      <c r="L18" s="506"/>
      <c r="M18" s="506"/>
      <c r="N18" s="506"/>
      <c r="O18" s="689">
        <f t="shared" si="13"/>
        <v>0</v>
      </c>
      <c r="Q18" s="1115"/>
      <c r="S18" s="889"/>
    </row>
    <row r="19" spans="1:19" ht="69.75" customHeight="1">
      <c r="A19" s="676"/>
      <c r="B19" s="706" t="s">
        <v>106</v>
      </c>
      <c r="C19" s="687">
        <f t="shared" ref="C19:N19" si="15">SUM(C20:C21)</f>
        <v>0</v>
      </c>
      <c r="D19" s="687">
        <f t="shared" si="15"/>
        <v>0</v>
      </c>
      <c r="E19" s="687">
        <f t="shared" si="15"/>
        <v>0</v>
      </c>
      <c r="F19" s="687">
        <f t="shared" si="15"/>
        <v>0</v>
      </c>
      <c r="G19" s="687">
        <f t="shared" si="15"/>
        <v>0</v>
      </c>
      <c r="H19" s="687">
        <f t="shared" si="15"/>
        <v>0</v>
      </c>
      <c r="I19" s="687">
        <f t="shared" si="15"/>
        <v>0</v>
      </c>
      <c r="J19" s="687">
        <f t="shared" si="15"/>
        <v>0</v>
      </c>
      <c r="K19" s="687">
        <f t="shared" si="15"/>
        <v>0</v>
      </c>
      <c r="L19" s="687">
        <f t="shared" si="15"/>
        <v>0</v>
      </c>
      <c r="M19" s="687">
        <f t="shared" si="15"/>
        <v>0</v>
      </c>
      <c r="N19" s="687">
        <f t="shared" si="15"/>
        <v>0</v>
      </c>
      <c r="O19" s="689">
        <f t="shared" si="13"/>
        <v>0</v>
      </c>
      <c r="Q19" s="1115"/>
      <c r="S19" s="889"/>
    </row>
    <row r="20" spans="1:19" ht="37.5" customHeight="1">
      <c r="A20" s="676"/>
      <c r="B20" s="705" t="s">
        <v>160</v>
      </c>
      <c r="C20" s="506"/>
      <c r="D20" s="506"/>
      <c r="E20" s="506"/>
      <c r="F20" s="506"/>
      <c r="G20" s="506"/>
      <c r="H20" s="506"/>
      <c r="I20" s="506"/>
      <c r="J20" s="506"/>
      <c r="K20" s="506"/>
      <c r="L20" s="506"/>
      <c r="M20" s="506"/>
      <c r="N20" s="506"/>
      <c r="O20" s="689">
        <f t="shared" si="13"/>
        <v>0</v>
      </c>
      <c r="P20" s="690"/>
      <c r="Q20" s="1115"/>
      <c r="S20" s="889"/>
    </row>
    <row r="21" spans="1:19" ht="39.75" customHeight="1">
      <c r="A21" s="676"/>
      <c r="B21" s="705" t="s">
        <v>47</v>
      </c>
      <c r="C21" s="506"/>
      <c r="D21" s="506"/>
      <c r="E21" s="506"/>
      <c r="F21" s="506"/>
      <c r="G21" s="506"/>
      <c r="H21" s="506"/>
      <c r="I21" s="506"/>
      <c r="J21" s="506"/>
      <c r="K21" s="506"/>
      <c r="L21" s="506"/>
      <c r="M21" s="506"/>
      <c r="N21" s="506"/>
      <c r="O21" s="689">
        <f t="shared" si="13"/>
        <v>0</v>
      </c>
      <c r="P21" s="690"/>
      <c r="Q21" s="1115"/>
      <c r="S21" s="889"/>
    </row>
    <row r="22" spans="1:19" ht="75" customHeight="1">
      <c r="A22" s="676"/>
      <c r="B22" s="707" t="s">
        <v>162</v>
      </c>
      <c r="C22" s="687">
        <f>C23</f>
        <v>0</v>
      </c>
      <c r="D22" s="687">
        <f t="shared" ref="D22:N22" si="16">D23</f>
        <v>0</v>
      </c>
      <c r="E22" s="687">
        <f t="shared" si="16"/>
        <v>0</v>
      </c>
      <c r="F22" s="687">
        <f t="shared" si="16"/>
        <v>0</v>
      </c>
      <c r="G22" s="687">
        <f t="shared" si="16"/>
        <v>0</v>
      </c>
      <c r="H22" s="687">
        <f t="shared" si="16"/>
        <v>0</v>
      </c>
      <c r="I22" s="687">
        <f t="shared" si="16"/>
        <v>0</v>
      </c>
      <c r="J22" s="687">
        <f t="shared" si="16"/>
        <v>0</v>
      </c>
      <c r="K22" s="687">
        <f t="shared" si="16"/>
        <v>0</v>
      </c>
      <c r="L22" s="687">
        <f t="shared" si="16"/>
        <v>0</v>
      </c>
      <c r="M22" s="687">
        <f t="shared" si="16"/>
        <v>0</v>
      </c>
      <c r="N22" s="687">
        <f t="shared" si="16"/>
        <v>0</v>
      </c>
      <c r="O22" s="689">
        <f t="shared" si="13"/>
        <v>0</v>
      </c>
      <c r="Q22" s="1115"/>
      <c r="S22" s="889"/>
    </row>
    <row r="23" spans="1:19" ht="33.75" customHeight="1">
      <c r="A23" s="676"/>
      <c r="B23" s="705" t="s">
        <v>161</v>
      </c>
      <c r="C23" s="506"/>
      <c r="D23" s="506"/>
      <c r="E23" s="506"/>
      <c r="F23" s="506"/>
      <c r="G23" s="506"/>
      <c r="H23" s="506"/>
      <c r="I23" s="506"/>
      <c r="J23" s="506"/>
      <c r="K23" s="506"/>
      <c r="L23" s="506"/>
      <c r="M23" s="506"/>
      <c r="N23" s="506"/>
      <c r="O23" s="689">
        <f t="shared" si="13"/>
        <v>0</v>
      </c>
      <c r="Q23" s="1115"/>
      <c r="S23" s="889"/>
    </row>
    <row r="24" spans="1:19" ht="48.95" customHeight="1">
      <c r="A24" s="676"/>
      <c r="B24" s="706" t="s">
        <v>107</v>
      </c>
      <c r="C24" s="687">
        <f>SUM(C25:C26)</f>
        <v>0</v>
      </c>
      <c r="D24" s="687">
        <f t="shared" ref="D24:N24" si="17">SUM(D25:D26)</f>
        <v>0</v>
      </c>
      <c r="E24" s="687">
        <f t="shared" si="17"/>
        <v>0</v>
      </c>
      <c r="F24" s="687">
        <f t="shared" si="17"/>
        <v>0</v>
      </c>
      <c r="G24" s="687">
        <f t="shared" si="17"/>
        <v>0</v>
      </c>
      <c r="H24" s="687">
        <f t="shared" si="17"/>
        <v>0</v>
      </c>
      <c r="I24" s="687">
        <f t="shared" si="17"/>
        <v>0</v>
      </c>
      <c r="J24" s="687">
        <f t="shared" si="17"/>
        <v>0</v>
      </c>
      <c r="K24" s="687">
        <f t="shared" si="17"/>
        <v>0</v>
      </c>
      <c r="L24" s="687">
        <f t="shared" si="17"/>
        <v>0</v>
      </c>
      <c r="M24" s="687">
        <f t="shared" si="17"/>
        <v>0</v>
      </c>
      <c r="N24" s="687">
        <f t="shared" si="17"/>
        <v>0</v>
      </c>
      <c r="O24" s="689">
        <f t="shared" si="13"/>
        <v>0</v>
      </c>
      <c r="Q24" s="1115"/>
      <c r="S24" s="889"/>
    </row>
    <row r="25" spans="1:19" ht="39" customHeight="1">
      <c r="A25" s="676"/>
      <c r="B25" s="705" t="s">
        <v>108</v>
      </c>
      <c r="C25" s="506"/>
      <c r="D25" s="506"/>
      <c r="E25" s="506"/>
      <c r="F25" s="506"/>
      <c r="G25" s="506"/>
      <c r="H25" s="506"/>
      <c r="I25" s="506"/>
      <c r="J25" s="506"/>
      <c r="K25" s="506"/>
      <c r="L25" s="506"/>
      <c r="M25" s="506"/>
      <c r="N25" s="506"/>
      <c r="O25" s="689">
        <f t="shared" si="13"/>
        <v>0</v>
      </c>
      <c r="Q25" s="1115"/>
      <c r="S25" s="889"/>
    </row>
    <row r="26" spans="1:19" ht="41.25" customHeight="1">
      <c r="A26" s="676"/>
      <c r="B26" s="705" t="s">
        <v>109</v>
      </c>
      <c r="C26" s="506"/>
      <c r="D26" s="506"/>
      <c r="E26" s="506"/>
      <c r="F26" s="506"/>
      <c r="G26" s="506"/>
      <c r="H26" s="506"/>
      <c r="I26" s="506"/>
      <c r="J26" s="506"/>
      <c r="K26" s="506"/>
      <c r="L26" s="506"/>
      <c r="M26" s="506"/>
      <c r="N26" s="506"/>
      <c r="O26" s="689">
        <f t="shared" si="13"/>
        <v>0</v>
      </c>
      <c r="Q26" s="1115"/>
      <c r="S26" s="889"/>
    </row>
    <row r="27" spans="1:19" ht="57" customHeight="1">
      <c r="A27" s="676"/>
      <c r="B27" s="707" t="s">
        <v>164</v>
      </c>
      <c r="C27" s="687">
        <f>C28</f>
        <v>0</v>
      </c>
      <c r="D27" s="687">
        <f t="shared" ref="D27:N27" si="18">D28</f>
        <v>0</v>
      </c>
      <c r="E27" s="687">
        <f t="shared" si="18"/>
        <v>0</v>
      </c>
      <c r="F27" s="687">
        <f t="shared" si="18"/>
        <v>0</v>
      </c>
      <c r="G27" s="687">
        <f t="shared" si="18"/>
        <v>0</v>
      </c>
      <c r="H27" s="687">
        <f t="shared" si="18"/>
        <v>0</v>
      </c>
      <c r="I27" s="687">
        <f t="shared" si="18"/>
        <v>0</v>
      </c>
      <c r="J27" s="687">
        <f t="shared" si="18"/>
        <v>0</v>
      </c>
      <c r="K27" s="687">
        <f t="shared" si="18"/>
        <v>0</v>
      </c>
      <c r="L27" s="687">
        <f t="shared" si="18"/>
        <v>0</v>
      </c>
      <c r="M27" s="687">
        <f t="shared" si="18"/>
        <v>0</v>
      </c>
      <c r="N27" s="687">
        <f t="shared" si="18"/>
        <v>0</v>
      </c>
      <c r="O27" s="689">
        <f t="shared" si="13"/>
        <v>0</v>
      </c>
      <c r="Q27" s="1115"/>
      <c r="S27" s="889"/>
    </row>
    <row r="28" spans="1:19" ht="30" customHeight="1">
      <c r="A28" s="676"/>
      <c r="B28" s="705" t="s">
        <v>163</v>
      </c>
      <c r="C28" s="506"/>
      <c r="D28" s="506"/>
      <c r="E28" s="506"/>
      <c r="F28" s="506"/>
      <c r="G28" s="506"/>
      <c r="H28" s="506"/>
      <c r="I28" s="506"/>
      <c r="J28" s="506"/>
      <c r="K28" s="506"/>
      <c r="L28" s="506"/>
      <c r="M28" s="506"/>
      <c r="N28" s="506"/>
      <c r="O28" s="689">
        <f t="shared" si="13"/>
        <v>0</v>
      </c>
      <c r="Q28" s="1115"/>
      <c r="S28" s="889"/>
    </row>
    <row r="29" spans="1:19" ht="66" customHeight="1">
      <c r="A29" s="676"/>
      <c r="B29" s="707" t="s">
        <v>165</v>
      </c>
      <c r="C29" s="687">
        <f>C30</f>
        <v>0</v>
      </c>
      <c r="D29" s="687">
        <f t="shared" ref="D29:N29" si="19">D30</f>
        <v>0</v>
      </c>
      <c r="E29" s="687">
        <f t="shared" si="19"/>
        <v>0</v>
      </c>
      <c r="F29" s="687">
        <f t="shared" si="19"/>
        <v>0</v>
      </c>
      <c r="G29" s="687">
        <f t="shared" si="19"/>
        <v>0</v>
      </c>
      <c r="H29" s="687">
        <f t="shared" si="19"/>
        <v>0</v>
      </c>
      <c r="I29" s="687">
        <f t="shared" si="19"/>
        <v>0</v>
      </c>
      <c r="J29" s="687">
        <f t="shared" si="19"/>
        <v>0</v>
      </c>
      <c r="K29" s="687">
        <f t="shared" si="19"/>
        <v>0</v>
      </c>
      <c r="L29" s="687">
        <f t="shared" si="19"/>
        <v>0</v>
      </c>
      <c r="M29" s="687">
        <f t="shared" si="19"/>
        <v>0</v>
      </c>
      <c r="N29" s="687">
        <f t="shared" si="19"/>
        <v>0</v>
      </c>
      <c r="O29" s="689">
        <f t="shared" si="13"/>
        <v>0</v>
      </c>
      <c r="Q29" s="1115"/>
      <c r="S29" s="889"/>
    </row>
    <row r="30" spans="1:19" ht="26.25" customHeight="1">
      <c r="A30" s="676"/>
      <c r="B30" s="705" t="s">
        <v>163</v>
      </c>
      <c r="C30" s="506"/>
      <c r="D30" s="506"/>
      <c r="E30" s="506"/>
      <c r="F30" s="506"/>
      <c r="G30" s="506"/>
      <c r="H30" s="506"/>
      <c r="I30" s="506"/>
      <c r="J30" s="506"/>
      <c r="K30" s="506"/>
      <c r="L30" s="506"/>
      <c r="M30" s="506"/>
      <c r="N30" s="506"/>
      <c r="O30" s="689">
        <f t="shared" si="13"/>
        <v>0</v>
      </c>
      <c r="Q30" s="1115"/>
      <c r="S30" s="889"/>
    </row>
    <row r="31" spans="1:19" ht="37.5" customHeight="1">
      <c r="A31" s="676"/>
      <c r="B31" s="708" t="s">
        <v>110</v>
      </c>
      <c r="C31" s="687">
        <f>SUM(C32:C34)</f>
        <v>0</v>
      </c>
      <c r="D31" s="687">
        <f t="shared" ref="D31:N31" si="20">SUM(D32:D34)</f>
        <v>0</v>
      </c>
      <c r="E31" s="687">
        <f t="shared" si="20"/>
        <v>0</v>
      </c>
      <c r="F31" s="687">
        <f t="shared" si="20"/>
        <v>0</v>
      </c>
      <c r="G31" s="687">
        <f t="shared" si="20"/>
        <v>0</v>
      </c>
      <c r="H31" s="687">
        <f t="shared" si="20"/>
        <v>0</v>
      </c>
      <c r="I31" s="687">
        <f t="shared" si="20"/>
        <v>0</v>
      </c>
      <c r="J31" s="687">
        <f t="shared" si="20"/>
        <v>0</v>
      </c>
      <c r="K31" s="687">
        <f t="shared" si="20"/>
        <v>0</v>
      </c>
      <c r="L31" s="687">
        <f t="shared" si="20"/>
        <v>0</v>
      </c>
      <c r="M31" s="687">
        <f t="shared" si="20"/>
        <v>0</v>
      </c>
      <c r="N31" s="687">
        <f t="shared" si="20"/>
        <v>0</v>
      </c>
      <c r="O31" s="689">
        <f t="shared" si="13"/>
        <v>0</v>
      </c>
      <c r="Q31" s="1115"/>
      <c r="S31" s="889"/>
    </row>
    <row r="32" spans="1:19" ht="39.75" customHeight="1">
      <c r="A32" s="676"/>
      <c r="B32" s="705" t="s">
        <v>167</v>
      </c>
      <c r="C32" s="506"/>
      <c r="D32" s="506"/>
      <c r="E32" s="506"/>
      <c r="F32" s="506"/>
      <c r="G32" s="506"/>
      <c r="H32" s="506"/>
      <c r="I32" s="506"/>
      <c r="J32" s="506"/>
      <c r="K32" s="506"/>
      <c r="L32" s="506"/>
      <c r="M32" s="506"/>
      <c r="N32" s="506"/>
      <c r="O32" s="689">
        <f t="shared" si="13"/>
        <v>0</v>
      </c>
      <c r="Q32" s="1115"/>
      <c r="S32" s="889"/>
    </row>
    <row r="33" spans="1:19" ht="24.75" customHeight="1">
      <c r="A33" s="676"/>
      <c r="B33" s="705" t="s">
        <v>113</v>
      </c>
      <c r="C33" s="506"/>
      <c r="D33" s="506"/>
      <c r="E33" s="506"/>
      <c r="F33" s="506"/>
      <c r="G33" s="506"/>
      <c r="H33" s="506"/>
      <c r="I33" s="506"/>
      <c r="J33" s="506"/>
      <c r="K33" s="506"/>
      <c r="L33" s="506"/>
      <c r="M33" s="506"/>
      <c r="N33" s="506"/>
      <c r="O33" s="689">
        <f t="shared" si="13"/>
        <v>0</v>
      </c>
      <c r="Q33" s="1115"/>
      <c r="S33" s="889"/>
    </row>
    <row r="34" spans="1:19" ht="36" customHeight="1">
      <c r="A34" s="676"/>
      <c r="B34" s="705" t="s">
        <v>170</v>
      </c>
      <c r="C34" s="506"/>
      <c r="D34" s="506"/>
      <c r="E34" s="506"/>
      <c r="F34" s="506"/>
      <c r="G34" s="506"/>
      <c r="H34" s="506"/>
      <c r="I34" s="506"/>
      <c r="J34" s="506"/>
      <c r="K34" s="506"/>
      <c r="L34" s="506"/>
      <c r="M34" s="506"/>
      <c r="N34" s="506"/>
      <c r="O34" s="689">
        <f t="shared" si="13"/>
        <v>0</v>
      </c>
      <c r="Q34" s="1115"/>
      <c r="S34" s="889"/>
    </row>
    <row r="35" spans="1:19" ht="42.75" customHeight="1">
      <c r="A35" s="676"/>
      <c r="B35" s="708" t="s">
        <v>111</v>
      </c>
      <c r="C35" s="687">
        <f>SUM(C36:C37)</f>
        <v>0</v>
      </c>
      <c r="D35" s="687">
        <f t="shared" ref="D35:N35" si="21">SUM(D36:D37)</f>
        <v>0</v>
      </c>
      <c r="E35" s="687">
        <f t="shared" si="21"/>
        <v>0</v>
      </c>
      <c r="F35" s="687">
        <f t="shared" si="21"/>
        <v>0</v>
      </c>
      <c r="G35" s="687">
        <f t="shared" si="21"/>
        <v>0</v>
      </c>
      <c r="H35" s="687">
        <f t="shared" si="21"/>
        <v>0</v>
      </c>
      <c r="I35" s="687">
        <f t="shared" si="21"/>
        <v>0</v>
      </c>
      <c r="J35" s="687">
        <f t="shared" si="21"/>
        <v>0</v>
      </c>
      <c r="K35" s="687">
        <f t="shared" si="21"/>
        <v>0</v>
      </c>
      <c r="L35" s="687">
        <f t="shared" si="21"/>
        <v>0</v>
      </c>
      <c r="M35" s="687">
        <f t="shared" si="21"/>
        <v>0</v>
      </c>
      <c r="N35" s="687">
        <f t="shared" si="21"/>
        <v>0</v>
      </c>
      <c r="O35" s="689">
        <f t="shared" si="13"/>
        <v>0</v>
      </c>
      <c r="Q35" s="1115"/>
      <c r="S35" s="889"/>
    </row>
    <row r="36" spans="1:19" ht="26.25" customHeight="1">
      <c r="A36" s="676"/>
      <c r="B36" s="705" t="s">
        <v>112</v>
      </c>
      <c r="C36" s="506"/>
      <c r="D36" s="506"/>
      <c r="E36" s="506"/>
      <c r="F36" s="506"/>
      <c r="G36" s="506"/>
      <c r="H36" s="506"/>
      <c r="I36" s="506"/>
      <c r="J36" s="506"/>
      <c r="K36" s="506"/>
      <c r="L36" s="506"/>
      <c r="M36" s="506"/>
      <c r="N36" s="506"/>
      <c r="O36" s="689">
        <f t="shared" si="13"/>
        <v>0</v>
      </c>
      <c r="Q36" s="1115"/>
      <c r="S36" s="889"/>
    </row>
    <row r="37" spans="1:19" ht="28.5" customHeight="1">
      <c r="A37" s="676"/>
      <c r="B37" s="705" t="s">
        <v>113</v>
      </c>
      <c r="C37" s="506"/>
      <c r="D37" s="506"/>
      <c r="E37" s="506"/>
      <c r="F37" s="506"/>
      <c r="G37" s="506"/>
      <c r="H37" s="506"/>
      <c r="I37" s="506"/>
      <c r="J37" s="506"/>
      <c r="K37" s="506"/>
      <c r="L37" s="506"/>
      <c r="M37" s="506"/>
      <c r="N37" s="506"/>
      <c r="O37" s="689">
        <f t="shared" si="13"/>
        <v>0</v>
      </c>
      <c r="Q37" s="1115"/>
      <c r="S37" s="889"/>
    </row>
    <row r="38" spans="1:19" ht="60" customHeight="1">
      <c r="A38" s="676"/>
      <c r="B38" s="707" t="s">
        <v>171</v>
      </c>
      <c r="C38" s="687">
        <f>SUM(C39:C40)</f>
        <v>0</v>
      </c>
      <c r="D38" s="687">
        <f t="shared" ref="D38:N38" si="22">SUM(D39:D40)</f>
        <v>0</v>
      </c>
      <c r="E38" s="687">
        <f t="shared" si="22"/>
        <v>0</v>
      </c>
      <c r="F38" s="687">
        <f t="shared" si="22"/>
        <v>0</v>
      </c>
      <c r="G38" s="687">
        <f t="shared" si="22"/>
        <v>0</v>
      </c>
      <c r="H38" s="687">
        <f t="shared" si="22"/>
        <v>0</v>
      </c>
      <c r="I38" s="687">
        <f t="shared" si="22"/>
        <v>0</v>
      </c>
      <c r="J38" s="687">
        <f t="shared" si="22"/>
        <v>0</v>
      </c>
      <c r="K38" s="687">
        <f t="shared" si="22"/>
        <v>0</v>
      </c>
      <c r="L38" s="687">
        <f t="shared" si="22"/>
        <v>0</v>
      </c>
      <c r="M38" s="687">
        <f t="shared" si="22"/>
        <v>0</v>
      </c>
      <c r="N38" s="687">
        <f t="shared" si="22"/>
        <v>0</v>
      </c>
      <c r="O38" s="689">
        <f t="shared" si="13"/>
        <v>0</v>
      </c>
      <c r="Q38" s="1115"/>
      <c r="S38" s="889"/>
    </row>
    <row r="39" spans="1:19" ht="43.5" customHeight="1">
      <c r="A39" s="676"/>
      <c r="B39" s="705" t="s">
        <v>161</v>
      </c>
      <c r="C39" s="506"/>
      <c r="D39" s="506"/>
      <c r="E39" s="506"/>
      <c r="F39" s="506"/>
      <c r="G39" s="506"/>
      <c r="H39" s="506"/>
      <c r="I39" s="506"/>
      <c r="J39" s="506"/>
      <c r="K39" s="506"/>
      <c r="L39" s="506"/>
      <c r="M39" s="506"/>
      <c r="N39" s="506"/>
      <c r="O39" s="689">
        <f t="shared" si="13"/>
        <v>0</v>
      </c>
      <c r="Q39" s="1115"/>
      <c r="S39" s="889"/>
    </row>
    <row r="40" spans="1:19" ht="47.25" customHeight="1">
      <c r="A40" s="676"/>
      <c r="B40" s="705" t="s">
        <v>172</v>
      </c>
      <c r="C40" s="506"/>
      <c r="D40" s="506"/>
      <c r="E40" s="506"/>
      <c r="F40" s="506"/>
      <c r="G40" s="506"/>
      <c r="H40" s="506"/>
      <c r="I40" s="506"/>
      <c r="J40" s="506"/>
      <c r="K40" s="506"/>
      <c r="L40" s="506"/>
      <c r="M40" s="506"/>
      <c r="N40" s="506"/>
      <c r="O40" s="689">
        <f t="shared" si="13"/>
        <v>0</v>
      </c>
      <c r="Q40" s="1115"/>
      <c r="S40" s="889"/>
    </row>
    <row r="41" spans="1:19" ht="64.5" customHeight="1">
      <c r="A41" s="676"/>
      <c r="B41" s="706" t="s">
        <v>173</v>
      </c>
      <c r="C41" s="687">
        <f t="shared" ref="C41:N41" si="23">SUM(C42:C42)</f>
        <v>0</v>
      </c>
      <c r="D41" s="687">
        <f t="shared" si="23"/>
        <v>0</v>
      </c>
      <c r="E41" s="687">
        <f t="shared" si="23"/>
        <v>0</v>
      </c>
      <c r="F41" s="687">
        <f t="shared" si="23"/>
        <v>0</v>
      </c>
      <c r="G41" s="687">
        <f t="shared" si="23"/>
        <v>0</v>
      </c>
      <c r="H41" s="687">
        <f t="shared" si="23"/>
        <v>0</v>
      </c>
      <c r="I41" s="687">
        <f t="shared" si="23"/>
        <v>0</v>
      </c>
      <c r="J41" s="687">
        <f t="shared" si="23"/>
        <v>0</v>
      </c>
      <c r="K41" s="687">
        <f t="shared" si="23"/>
        <v>0</v>
      </c>
      <c r="L41" s="687">
        <f t="shared" si="23"/>
        <v>0</v>
      </c>
      <c r="M41" s="687">
        <f t="shared" si="23"/>
        <v>0</v>
      </c>
      <c r="N41" s="687">
        <f t="shared" si="23"/>
        <v>0</v>
      </c>
      <c r="O41" s="689">
        <f t="shared" si="13"/>
        <v>0</v>
      </c>
      <c r="Q41" s="1115"/>
      <c r="S41" s="889"/>
    </row>
    <row r="42" spans="1:19" ht="28.5" customHeight="1">
      <c r="A42" s="676"/>
      <c r="B42" s="705" t="s">
        <v>174</v>
      </c>
      <c r="C42" s="506"/>
      <c r="D42" s="506"/>
      <c r="E42" s="506"/>
      <c r="F42" s="506"/>
      <c r="G42" s="506"/>
      <c r="H42" s="506"/>
      <c r="I42" s="506"/>
      <c r="J42" s="506"/>
      <c r="K42" s="506"/>
      <c r="L42" s="506"/>
      <c r="M42" s="506"/>
      <c r="N42" s="506"/>
      <c r="O42" s="689">
        <f t="shared" si="13"/>
        <v>0</v>
      </c>
      <c r="Q42" s="1115"/>
      <c r="S42" s="889"/>
    </row>
    <row r="43" spans="1:19" ht="51" customHeight="1">
      <c r="A43" s="676"/>
      <c r="B43" s="709" t="s">
        <v>175</v>
      </c>
      <c r="C43" s="687">
        <f t="shared" ref="C43:N43" si="24">SUM(C44:C45)</f>
        <v>0</v>
      </c>
      <c r="D43" s="687">
        <f t="shared" si="24"/>
        <v>0</v>
      </c>
      <c r="E43" s="687">
        <f t="shared" si="24"/>
        <v>0</v>
      </c>
      <c r="F43" s="687">
        <f t="shared" si="24"/>
        <v>0</v>
      </c>
      <c r="G43" s="687">
        <f t="shared" si="24"/>
        <v>0</v>
      </c>
      <c r="H43" s="687">
        <f t="shared" si="24"/>
        <v>0</v>
      </c>
      <c r="I43" s="687">
        <f t="shared" si="24"/>
        <v>0</v>
      </c>
      <c r="J43" s="687">
        <f t="shared" si="24"/>
        <v>0</v>
      </c>
      <c r="K43" s="687">
        <f t="shared" si="24"/>
        <v>0</v>
      </c>
      <c r="L43" s="687">
        <f t="shared" si="24"/>
        <v>0</v>
      </c>
      <c r="M43" s="687">
        <f t="shared" si="24"/>
        <v>0</v>
      </c>
      <c r="N43" s="687">
        <f t="shared" si="24"/>
        <v>0</v>
      </c>
      <c r="O43" s="689">
        <f t="shared" si="13"/>
        <v>0</v>
      </c>
      <c r="Q43" s="1115"/>
      <c r="S43" s="889"/>
    </row>
    <row r="44" spans="1:19" ht="39" customHeight="1">
      <c r="A44" s="676"/>
      <c r="B44" s="705" t="s">
        <v>170</v>
      </c>
      <c r="C44" s="506"/>
      <c r="D44" s="506"/>
      <c r="E44" s="506"/>
      <c r="F44" s="506"/>
      <c r="G44" s="506"/>
      <c r="H44" s="506"/>
      <c r="I44" s="506"/>
      <c r="J44" s="506"/>
      <c r="K44" s="506"/>
      <c r="L44" s="506"/>
      <c r="M44" s="506"/>
      <c r="N44" s="506"/>
      <c r="O44" s="689">
        <f t="shared" si="13"/>
        <v>0</v>
      </c>
      <c r="Q44" s="1115"/>
      <c r="S44" s="889"/>
    </row>
    <row r="45" spans="1:19" ht="33" customHeight="1">
      <c r="A45" s="676"/>
      <c r="B45" s="705" t="s">
        <v>1236</v>
      </c>
      <c r="C45" s="506"/>
      <c r="D45" s="506"/>
      <c r="E45" s="506"/>
      <c r="F45" s="506"/>
      <c r="G45" s="506"/>
      <c r="H45" s="506"/>
      <c r="I45" s="506"/>
      <c r="J45" s="506"/>
      <c r="K45" s="506"/>
      <c r="L45" s="506"/>
      <c r="M45" s="506"/>
      <c r="N45" s="506"/>
      <c r="O45" s="689">
        <f t="shared" si="13"/>
        <v>0</v>
      </c>
      <c r="Q45" s="1115"/>
      <c r="S45" s="889"/>
    </row>
    <row r="46" spans="1:19" ht="35.25" customHeight="1" thickBot="1">
      <c r="A46" s="676"/>
      <c r="B46" s="710" t="s">
        <v>48</v>
      </c>
      <c r="C46" s="507"/>
      <c r="D46" s="507"/>
      <c r="E46" s="507"/>
      <c r="F46" s="507"/>
      <c r="G46" s="507"/>
      <c r="H46" s="507"/>
      <c r="I46" s="507"/>
      <c r="J46" s="507"/>
      <c r="K46" s="507"/>
      <c r="L46" s="507"/>
      <c r="M46" s="507"/>
      <c r="N46" s="507"/>
      <c r="O46" s="711">
        <f t="shared" si="13"/>
        <v>0</v>
      </c>
      <c r="Q46" s="1115"/>
      <c r="S46" s="889"/>
    </row>
    <row r="47" spans="1:19" ht="33" customHeight="1" thickBot="1">
      <c r="A47" s="676"/>
      <c r="B47" s="699" t="s">
        <v>186</v>
      </c>
      <c r="C47" s="700">
        <f t="shared" ref="C47:N47" si="25">SUM(C48:C63)</f>
        <v>0</v>
      </c>
      <c r="D47" s="700">
        <f t="shared" si="25"/>
        <v>0</v>
      </c>
      <c r="E47" s="700">
        <f t="shared" si="25"/>
        <v>0</v>
      </c>
      <c r="F47" s="700">
        <f t="shared" si="25"/>
        <v>0</v>
      </c>
      <c r="G47" s="700">
        <f t="shared" si="25"/>
        <v>0</v>
      </c>
      <c r="H47" s="700">
        <f t="shared" si="25"/>
        <v>0</v>
      </c>
      <c r="I47" s="700">
        <f t="shared" si="25"/>
        <v>0</v>
      </c>
      <c r="J47" s="700">
        <f t="shared" si="25"/>
        <v>0</v>
      </c>
      <c r="K47" s="700">
        <f t="shared" si="25"/>
        <v>0</v>
      </c>
      <c r="L47" s="700">
        <f t="shared" si="25"/>
        <v>0</v>
      </c>
      <c r="M47" s="700">
        <f t="shared" si="25"/>
        <v>0</v>
      </c>
      <c r="N47" s="700">
        <f t="shared" si="25"/>
        <v>0</v>
      </c>
      <c r="O47" s="701">
        <f>SUM(C47:N47)</f>
        <v>0</v>
      </c>
      <c r="Q47" s="831" t="s">
        <v>239</v>
      </c>
      <c r="S47" s="889"/>
    </row>
    <row r="48" spans="1:19" ht="25.5" customHeight="1">
      <c r="A48" s="712"/>
      <c r="B48" s="702" t="s">
        <v>177</v>
      </c>
      <c r="C48" s="508"/>
      <c r="D48" s="508"/>
      <c r="E48" s="508"/>
      <c r="F48" s="508"/>
      <c r="G48" s="508"/>
      <c r="H48" s="508"/>
      <c r="I48" s="508"/>
      <c r="J48" s="508"/>
      <c r="K48" s="508"/>
      <c r="L48" s="508"/>
      <c r="M48" s="508"/>
      <c r="N48" s="508"/>
      <c r="O48" s="689">
        <f t="shared" si="13"/>
        <v>0</v>
      </c>
      <c r="Q48" s="1115"/>
      <c r="S48" s="889"/>
    </row>
    <row r="49" spans="1:19" ht="37.5" customHeight="1">
      <c r="A49" s="713"/>
      <c r="B49" s="707" t="s">
        <v>178</v>
      </c>
      <c r="C49" s="506"/>
      <c r="D49" s="506"/>
      <c r="E49" s="506"/>
      <c r="F49" s="506"/>
      <c r="G49" s="506"/>
      <c r="H49" s="506"/>
      <c r="I49" s="506"/>
      <c r="J49" s="506"/>
      <c r="K49" s="506"/>
      <c r="L49" s="506"/>
      <c r="M49" s="506"/>
      <c r="N49" s="506"/>
      <c r="O49" s="689">
        <f t="shared" si="13"/>
        <v>0</v>
      </c>
      <c r="Q49" s="1115"/>
      <c r="S49" s="889"/>
    </row>
    <row r="50" spans="1:19" ht="37.5" customHeight="1">
      <c r="A50" s="713"/>
      <c r="B50" s="707" t="s">
        <v>179</v>
      </c>
      <c r="C50" s="506"/>
      <c r="D50" s="506"/>
      <c r="E50" s="506"/>
      <c r="F50" s="506"/>
      <c r="G50" s="506"/>
      <c r="H50" s="506"/>
      <c r="I50" s="506"/>
      <c r="J50" s="506"/>
      <c r="K50" s="506"/>
      <c r="L50" s="506"/>
      <c r="M50" s="506"/>
      <c r="N50" s="506"/>
      <c r="O50" s="689">
        <f t="shared" si="13"/>
        <v>0</v>
      </c>
      <c r="Q50" s="1115"/>
      <c r="S50" s="889"/>
    </row>
    <row r="51" spans="1:19" ht="34.5" customHeight="1">
      <c r="A51" s="713"/>
      <c r="B51" s="707" t="s">
        <v>180</v>
      </c>
      <c r="C51" s="506"/>
      <c r="D51" s="506"/>
      <c r="E51" s="506"/>
      <c r="F51" s="506"/>
      <c r="G51" s="506"/>
      <c r="H51" s="506"/>
      <c r="I51" s="506"/>
      <c r="J51" s="506"/>
      <c r="K51" s="506"/>
      <c r="L51" s="506"/>
      <c r="M51" s="506"/>
      <c r="N51" s="506"/>
      <c r="O51" s="689">
        <f t="shared" si="13"/>
        <v>0</v>
      </c>
      <c r="Q51" s="1115"/>
      <c r="S51" s="889"/>
    </row>
    <row r="52" spans="1:19" ht="27.75" customHeight="1">
      <c r="A52" s="713"/>
      <c r="B52" s="707" t="s">
        <v>181</v>
      </c>
      <c r="C52" s="506"/>
      <c r="D52" s="506"/>
      <c r="E52" s="506"/>
      <c r="F52" s="506"/>
      <c r="G52" s="506"/>
      <c r="H52" s="506"/>
      <c r="I52" s="506"/>
      <c r="J52" s="506"/>
      <c r="K52" s="506"/>
      <c r="L52" s="506"/>
      <c r="M52" s="506"/>
      <c r="N52" s="506"/>
      <c r="O52" s="689">
        <f t="shared" si="13"/>
        <v>0</v>
      </c>
      <c r="Q52" s="1115"/>
      <c r="S52" s="889"/>
    </row>
    <row r="53" spans="1:19" ht="27.75" customHeight="1">
      <c r="A53" s="713"/>
      <c r="B53" s="707" t="s">
        <v>174</v>
      </c>
      <c r="C53" s="506"/>
      <c r="D53" s="506"/>
      <c r="E53" s="506"/>
      <c r="F53" s="506"/>
      <c r="G53" s="506"/>
      <c r="H53" s="506"/>
      <c r="I53" s="506"/>
      <c r="J53" s="506"/>
      <c r="K53" s="506"/>
      <c r="L53" s="506"/>
      <c r="M53" s="506"/>
      <c r="N53" s="506"/>
      <c r="O53" s="689">
        <f t="shared" si="13"/>
        <v>0</v>
      </c>
      <c r="Q53" s="1115"/>
      <c r="S53" s="889"/>
    </row>
    <row r="54" spans="1:19" ht="38.25" customHeight="1">
      <c r="A54" s="713"/>
      <c r="B54" s="707" t="s">
        <v>170</v>
      </c>
      <c r="C54" s="506"/>
      <c r="D54" s="506"/>
      <c r="E54" s="506"/>
      <c r="F54" s="506"/>
      <c r="G54" s="506"/>
      <c r="H54" s="506"/>
      <c r="I54" s="506"/>
      <c r="J54" s="506"/>
      <c r="K54" s="506"/>
      <c r="L54" s="506"/>
      <c r="M54" s="506"/>
      <c r="N54" s="506"/>
      <c r="O54" s="689">
        <f t="shared" si="13"/>
        <v>0</v>
      </c>
      <c r="Q54" s="1115"/>
      <c r="S54" s="889"/>
    </row>
    <row r="55" spans="1:19" ht="24" customHeight="1">
      <c r="A55" s="713"/>
      <c r="B55" s="707" t="s">
        <v>1236</v>
      </c>
      <c r="C55" s="506"/>
      <c r="D55" s="506"/>
      <c r="E55" s="506"/>
      <c r="F55" s="506"/>
      <c r="G55" s="506"/>
      <c r="H55" s="506"/>
      <c r="I55" s="506"/>
      <c r="J55" s="506"/>
      <c r="K55" s="506"/>
      <c r="L55" s="506"/>
      <c r="M55" s="506"/>
      <c r="N55" s="506"/>
      <c r="O55" s="689">
        <f t="shared" si="13"/>
        <v>0</v>
      </c>
      <c r="Q55" s="1115"/>
      <c r="S55" s="889"/>
    </row>
    <row r="56" spans="1:19" ht="30" customHeight="1">
      <c r="A56" s="713"/>
      <c r="B56" s="707" t="s">
        <v>160</v>
      </c>
      <c r="C56" s="506"/>
      <c r="D56" s="506"/>
      <c r="E56" s="506"/>
      <c r="F56" s="506"/>
      <c r="G56" s="506"/>
      <c r="H56" s="506"/>
      <c r="I56" s="506"/>
      <c r="J56" s="506"/>
      <c r="K56" s="506"/>
      <c r="L56" s="506"/>
      <c r="M56" s="506"/>
      <c r="N56" s="506"/>
      <c r="O56" s="689">
        <f t="shared" si="13"/>
        <v>0</v>
      </c>
      <c r="Q56" s="1115"/>
      <c r="S56" s="889"/>
    </row>
    <row r="57" spans="1:19" ht="35.25" customHeight="1">
      <c r="A57" s="713"/>
      <c r="B57" s="707" t="s">
        <v>182</v>
      </c>
      <c r="C57" s="506"/>
      <c r="D57" s="506"/>
      <c r="E57" s="506"/>
      <c r="F57" s="506"/>
      <c r="G57" s="506"/>
      <c r="H57" s="506"/>
      <c r="I57" s="506"/>
      <c r="J57" s="506"/>
      <c r="K57" s="506"/>
      <c r="L57" s="506"/>
      <c r="M57" s="506"/>
      <c r="N57" s="506"/>
      <c r="O57" s="689">
        <f t="shared" si="13"/>
        <v>0</v>
      </c>
      <c r="Q57" s="1115"/>
      <c r="S57" s="889"/>
    </row>
    <row r="58" spans="1:19" ht="38.25" customHeight="1">
      <c r="A58" s="713"/>
      <c r="B58" s="707" t="s">
        <v>47</v>
      </c>
      <c r="C58" s="506"/>
      <c r="D58" s="506"/>
      <c r="E58" s="506"/>
      <c r="F58" s="506"/>
      <c r="G58" s="506"/>
      <c r="H58" s="506"/>
      <c r="I58" s="506"/>
      <c r="J58" s="506"/>
      <c r="K58" s="506"/>
      <c r="L58" s="506"/>
      <c r="M58" s="506"/>
      <c r="N58" s="506"/>
      <c r="O58" s="689">
        <f t="shared" si="13"/>
        <v>0</v>
      </c>
      <c r="Q58" s="1115"/>
      <c r="S58" s="889"/>
    </row>
    <row r="59" spans="1:19" ht="33.75" customHeight="1">
      <c r="A59" s="713"/>
      <c r="B59" s="707" t="s">
        <v>1204</v>
      </c>
      <c r="C59" s="506"/>
      <c r="D59" s="506"/>
      <c r="E59" s="506"/>
      <c r="F59" s="506"/>
      <c r="G59" s="506"/>
      <c r="H59" s="506"/>
      <c r="I59" s="506"/>
      <c r="J59" s="506"/>
      <c r="K59" s="506"/>
      <c r="L59" s="506"/>
      <c r="M59" s="506"/>
      <c r="N59" s="506"/>
      <c r="O59" s="689">
        <f t="shared" si="13"/>
        <v>0</v>
      </c>
      <c r="Q59" s="1115"/>
      <c r="S59" s="889"/>
    </row>
    <row r="60" spans="1:19" ht="27.75" customHeight="1">
      <c r="A60" s="713"/>
      <c r="B60" s="775" t="s">
        <v>1755</v>
      </c>
      <c r="C60" s="506"/>
      <c r="D60" s="506"/>
      <c r="E60" s="506"/>
      <c r="F60" s="506"/>
      <c r="G60" s="506"/>
      <c r="H60" s="506"/>
      <c r="I60" s="506"/>
      <c r="J60" s="506"/>
      <c r="K60" s="506"/>
      <c r="L60" s="506"/>
      <c r="M60" s="506"/>
      <c r="N60" s="506"/>
      <c r="O60" s="689">
        <f t="shared" si="13"/>
        <v>0</v>
      </c>
      <c r="Q60" s="1115"/>
      <c r="S60" s="889"/>
    </row>
    <row r="61" spans="1:19" ht="27.75" customHeight="1">
      <c r="A61" s="713"/>
      <c r="B61" s="510" t="s">
        <v>1759</v>
      </c>
      <c r="C61" s="506"/>
      <c r="D61" s="506"/>
      <c r="E61" s="506"/>
      <c r="F61" s="506"/>
      <c r="G61" s="506"/>
      <c r="H61" s="506"/>
      <c r="I61" s="506"/>
      <c r="J61" s="506"/>
      <c r="K61" s="506"/>
      <c r="L61" s="506"/>
      <c r="M61" s="506"/>
      <c r="N61" s="506"/>
      <c r="O61" s="689">
        <f t="shared" si="13"/>
        <v>0</v>
      </c>
      <c r="Q61" s="1115"/>
      <c r="S61" s="889"/>
    </row>
    <row r="62" spans="1:19" ht="27" customHeight="1">
      <c r="A62" s="713"/>
      <c r="B62" s="511"/>
      <c r="C62" s="506"/>
      <c r="D62" s="506"/>
      <c r="E62" s="506"/>
      <c r="F62" s="506"/>
      <c r="G62" s="506"/>
      <c r="H62" s="506"/>
      <c r="I62" s="506"/>
      <c r="J62" s="506"/>
      <c r="K62" s="506"/>
      <c r="L62" s="506"/>
      <c r="M62" s="506"/>
      <c r="N62" s="506"/>
      <c r="O62" s="689">
        <f t="shared" si="13"/>
        <v>0</v>
      </c>
      <c r="Q62" s="1115"/>
      <c r="S62" s="889"/>
    </row>
    <row r="63" spans="1:19" ht="39" customHeight="1" thickBot="1">
      <c r="A63" s="714"/>
      <c r="B63" s="715" t="s">
        <v>48</v>
      </c>
      <c r="C63" s="509"/>
      <c r="D63" s="509"/>
      <c r="E63" s="509"/>
      <c r="F63" s="509"/>
      <c r="G63" s="509"/>
      <c r="H63" s="509"/>
      <c r="I63" s="509"/>
      <c r="J63" s="509"/>
      <c r="K63" s="509"/>
      <c r="L63" s="509"/>
      <c r="M63" s="509"/>
      <c r="N63" s="509"/>
      <c r="O63" s="693">
        <f>SUM(C63:N63)</f>
        <v>0</v>
      </c>
      <c r="Q63" s="1115"/>
      <c r="S63" s="889"/>
    </row>
    <row r="64" spans="1:19" ht="35.25" customHeight="1" thickBot="1">
      <c r="A64" s="676"/>
      <c r="B64" s="716" t="s">
        <v>49</v>
      </c>
      <c r="C64" s="717">
        <f t="shared" ref="C64:N64" si="26">C15+C47</f>
        <v>0</v>
      </c>
      <c r="D64" s="717">
        <f t="shared" si="26"/>
        <v>0</v>
      </c>
      <c r="E64" s="717">
        <f t="shared" si="26"/>
        <v>0</v>
      </c>
      <c r="F64" s="717">
        <f t="shared" si="26"/>
        <v>0</v>
      </c>
      <c r="G64" s="717">
        <f t="shared" si="26"/>
        <v>0</v>
      </c>
      <c r="H64" s="717">
        <f t="shared" si="26"/>
        <v>0</v>
      </c>
      <c r="I64" s="717">
        <f t="shared" si="26"/>
        <v>0</v>
      </c>
      <c r="J64" s="717">
        <f t="shared" si="26"/>
        <v>0</v>
      </c>
      <c r="K64" s="717">
        <f t="shared" si="26"/>
        <v>0</v>
      </c>
      <c r="L64" s="717">
        <f t="shared" si="26"/>
        <v>0</v>
      </c>
      <c r="M64" s="717">
        <f t="shared" si="26"/>
        <v>0</v>
      </c>
      <c r="N64" s="717">
        <f t="shared" si="26"/>
        <v>0</v>
      </c>
      <c r="O64" s="718">
        <f>SUM(C64:N64)</f>
        <v>0</v>
      </c>
      <c r="Q64" s="719"/>
      <c r="S64" s="889"/>
    </row>
    <row r="65" spans="1:19" ht="57.75" customHeight="1" thickBot="1">
      <c r="A65" s="676"/>
      <c r="B65" s="720" t="s">
        <v>50</v>
      </c>
      <c r="C65" s="721">
        <f t="shared" ref="C65:N65" si="27">C63+C46-C11</f>
        <v>0</v>
      </c>
      <c r="D65" s="721">
        <f t="shared" si="27"/>
        <v>0</v>
      </c>
      <c r="E65" s="721">
        <f t="shared" si="27"/>
        <v>0</v>
      </c>
      <c r="F65" s="721">
        <f t="shared" si="27"/>
        <v>0</v>
      </c>
      <c r="G65" s="721">
        <f t="shared" si="27"/>
        <v>0</v>
      </c>
      <c r="H65" s="721">
        <f t="shared" si="27"/>
        <v>0</v>
      </c>
      <c r="I65" s="721">
        <f t="shared" si="27"/>
        <v>0</v>
      </c>
      <c r="J65" s="721">
        <f t="shared" si="27"/>
        <v>0</v>
      </c>
      <c r="K65" s="721">
        <f t="shared" si="27"/>
        <v>0</v>
      </c>
      <c r="L65" s="721">
        <f t="shared" si="27"/>
        <v>0</v>
      </c>
      <c r="M65" s="721">
        <f t="shared" si="27"/>
        <v>0</v>
      </c>
      <c r="N65" s="721">
        <f t="shared" si="27"/>
        <v>0</v>
      </c>
      <c r="O65" s="718">
        <f t="shared" si="13"/>
        <v>0</v>
      </c>
      <c r="Q65" s="894" t="s">
        <v>183</v>
      </c>
      <c r="S65" s="889"/>
    </row>
    <row r="66" spans="1:19" ht="35.25" customHeight="1" thickBot="1">
      <c r="A66" s="676"/>
      <c r="B66" s="720" t="s">
        <v>51</v>
      </c>
      <c r="C66" s="717">
        <f t="shared" ref="C66:N66" si="28">SUM(C6:C10)-SUM(C16,C19,C22,C24,C27,C29,C31,C35,C38,C41,C43)-SUM(C48:C62)</f>
        <v>0</v>
      </c>
      <c r="D66" s="717">
        <f t="shared" si="28"/>
        <v>0</v>
      </c>
      <c r="E66" s="717">
        <f t="shared" si="28"/>
        <v>0</v>
      </c>
      <c r="F66" s="717">
        <f t="shared" si="28"/>
        <v>0</v>
      </c>
      <c r="G66" s="717">
        <f t="shared" si="28"/>
        <v>0</v>
      </c>
      <c r="H66" s="717">
        <f t="shared" si="28"/>
        <v>0</v>
      </c>
      <c r="I66" s="717">
        <f t="shared" si="28"/>
        <v>0</v>
      </c>
      <c r="J66" s="717">
        <f t="shared" si="28"/>
        <v>0</v>
      </c>
      <c r="K66" s="717">
        <f t="shared" si="28"/>
        <v>0</v>
      </c>
      <c r="L66" s="717">
        <f t="shared" si="28"/>
        <v>0</v>
      </c>
      <c r="M66" s="717">
        <f t="shared" si="28"/>
        <v>0</v>
      </c>
      <c r="N66" s="717">
        <f t="shared" si="28"/>
        <v>0</v>
      </c>
      <c r="O66" s="718">
        <f t="shared" si="13"/>
        <v>0</v>
      </c>
      <c r="Q66" s="945"/>
      <c r="S66" s="889"/>
    </row>
    <row r="67" spans="1:19" ht="39.75" customHeight="1" thickBot="1">
      <c r="A67" s="676"/>
      <c r="B67" s="720" t="s">
        <v>52</v>
      </c>
      <c r="C67" s="717">
        <f t="shared" ref="C67:N67" si="29">C5+C12-C64+C65</f>
        <v>0</v>
      </c>
      <c r="D67" s="717">
        <f t="shared" si="29"/>
        <v>0</v>
      </c>
      <c r="E67" s="717">
        <f t="shared" si="29"/>
        <v>0</v>
      </c>
      <c r="F67" s="717">
        <f t="shared" si="29"/>
        <v>0</v>
      </c>
      <c r="G67" s="717">
        <f t="shared" si="29"/>
        <v>0</v>
      </c>
      <c r="H67" s="717">
        <f t="shared" si="29"/>
        <v>0</v>
      </c>
      <c r="I67" s="717">
        <f t="shared" si="29"/>
        <v>0</v>
      </c>
      <c r="J67" s="717">
        <f t="shared" si="29"/>
        <v>0</v>
      </c>
      <c r="K67" s="717">
        <f t="shared" si="29"/>
        <v>0</v>
      </c>
      <c r="L67" s="717">
        <f t="shared" si="29"/>
        <v>0</v>
      </c>
      <c r="M67" s="717">
        <f t="shared" si="29"/>
        <v>0</v>
      </c>
      <c r="N67" s="717">
        <f t="shared" si="29"/>
        <v>0</v>
      </c>
      <c r="O67" s="718">
        <f>N67</f>
        <v>0</v>
      </c>
      <c r="Q67" s="1114"/>
      <c r="S67" s="889"/>
    </row>
    <row r="68" spans="1:19">
      <c r="B68" s="529"/>
      <c r="C68" s="722"/>
      <c r="D68" s="722"/>
      <c r="E68" s="722"/>
      <c r="F68" s="722"/>
      <c r="G68" s="723"/>
      <c r="H68" s="723"/>
      <c r="I68" s="723"/>
      <c r="J68" s="723"/>
      <c r="K68" s="723"/>
      <c r="L68" s="723"/>
      <c r="M68" s="723"/>
      <c r="N68" s="723"/>
      <c r="O68" s="724"/>
      <c r="S68" s="530" t="s">
        <v>185</v>
      </c>
    </row>
    <row r="69" spans="1:19" ht="168" customHeight="1">
      <c r="B69" s="725"/>
      <c r="C69" s="726"/>
      <c r="D69" s="726"/>
      <c r="E69" s="726"/>
      <c r="F69" s="726"/>
      <c r="G69" s="727"/>
      <c r="H69" s="727"/>
      <c r="I69" s="727"/>
      <c r="J69" s="727"/>
      <c r="K69" s="727"/>
      <c r="L69" s="727"/>
      <c r="M69" s="727"/>
      <c r="N69" s="727"/>
      <c r="O69" s="727"/>
    </row>
    <row r="70" spans="1:19" ht="39" customHeight="1">
      <c r="B70" s="725"/>
      <c r="C70" s="726"/>
      <c r="D70" s="726"/>
      <c r="E70" s="726"/>
      <c r="F70" s="726"/>
      <c r="G70" s="725"/>
      <c r="H70" s="728"/>
      <c r="I70" s="728"/>
      <c r="J70" s="728"/>
      <c r="K70" s="728"/>
      <c r="L70" s="729"/>
      <c r="M70" s="728"/>
      <c r="N70" s="728"/>
      <c r="O70" s="729"/>
    </row>
    <row r="71" spans="1:19" ht="20.25">
      <c r="B71" s="1105"/>
      <c r="C71" s="1105"/>
      <c r="D71" s="1105"/>
      <c r="E71" s="1105"/>
      <c r="F71" s="1105"/>
      <c r="G71" s="725"/>
      <c r="H71" s="725"/>
      <c r="I71" s="725"/>
      <c r="J71" s="725"/>
      <c r="K71" s="725"/>
      <c r="L71" s="725"/>
      <c r="M71" s="725"/>
      <c r="N71" s="725"/>
      <c r="O71" s="725"/>
    </row>
    <row r="72" spans="1:19" ht="25.5" customHeight="1">
      <c r="G72" s="725"/>
      <c r="H72" s="725"/>
      <c r="I72" s="725"/>
      <c r="J72" s="725"/>
      <c r="K72" s="725"/>
      <c r="L72" s="725"/>
      <c r="M72" s="725"/>
      <c r="N72" s="725"/>
      <c r="O72" s="725"/>
    </row>
    <row r="73" spans="1:19" ht="13.5" customHeight="1">
      <c r="G73" s="731"/>
      <c r="H73" s="731"/>
      <c r="I73" s="731"/>
      <c r="J73" s="731"/>
      <c r="K73" s="731"/>
      <c r="L73" s="731"/>
      <c r="M73" s="731"/>
      <c r="N73" s="731"/>
      <c r="O73" s="732"/>
    </row>
    <row r="74" spans="1:19" ht="33" customHeight="1">
      <c r="G74" s="725"/>
      <c r="H74" s="725"/>
      <c r="I74" s="725"/>
      <c r="J74" s="725"/>
      <c r="K74" s="725"/>
      <c r="L74" s="725"/>
      <c r="M74" s="725"/>
      <c r="N74" s="725"/>
      <c r="O74" s="725"/>
    </row>
    <row r="75" spans="1:19" ht="33.75" customHeight="1">
      <c r="G75" s="725"/>
      <c r="H75" s="728"/>
      <c r="I75" s="728"/>
      <c r="J75" s="728"/>
      <c r="K75" s="728"/>
      <c r="L75" s="729"/>
      <c r="M75" s="728"/>
      <c r="N75" s="728"/>
      <c r="O75" s="729"/>
    </row>
    <row r="76" spans="1:19" ht="20.25">
      <c r="G76" s="725"/>
      <c r="H76" s="728"/>
      <c r="I76" s="728"/>
      <c r="J76" s="728"/>
      <c r="K76" s="728"/>
      <c r="L76" s="729"/>
      <c r="M76" s="728"/>
      <c r="N76" s="728"/>
      <c r="O76" s="729"/>
    </row>
    <row r="77" spans="1:19" ht="20.25">
      <c r="G77" s="725"/>
      <c r="H77" s="725"/>
      <c r="I77" s="725"/>
      <c r="J77" s="725"/>
      <c r="K77" s="725"/>
      <c r="L77" s="725"/>
      <c r="M77" s="725"/>
      <c r="N77" s="725"/>
      <c r="O77" s="725"/>
    </row>
    <row r="78" spans="1:19">
      <c r="J78" s="677"/>
    </row>
  </sheetData>
  <sheetProtection password="F2DA" sheet="1" objects="1" scenarios="1" formatCells="0" formatColumns="0" formatRows="0" insertRows="0" selectLockedCells="1"/>
  <mergeCells count="10">
    <mergeCell ref="B71:F71"/>
    <mergeCell ref="B1:O1"/>
    <mergeCell ref="B2:O2"/>
    <mergeCell ref="C13:O13"/>
    <mergeCell ref="S2:S67"/>
    <mergeCell ref="Q2:Q3"/>
    <mergeCell ref="Q4:Q12"/>
    <mergeCell ref="Q65:Q67"/>
    <mergeCell ref="Q47:Q63"/>
    <mergeCell ref="Q14:Q46"/>
  </mergeCells>
  <dataValidations count="2">
    <dataValidation type="whole" allowBlank="1" showInputMessage="1" showErrorMessage="1" sqref="H14:N14 O14:O66 O5:O12">
      <formula1>0</formula1>
      <formula2>100000000</formula2>
    </dataValidation>
    <dataValidation type="whole" operator="greaterThanOrEqual" allowBlank="1" showInputMessage="1" showErrorMessage="1" sqref="C6:N11 C5 C17:N18 C20:N21 C23:N23 C25:N26 C28:N28 C30:N30 C32:N34 C36:N37 C39:N40 C42:N42 C44:N46 C48:N63">
      <formula1>0</formula1>
    </dataValidation>
  </dataValidations>
  <printOptions horizontalCentered="1" verticalCentered="1"/>
  <pageMargins left="0.23622047244094491" right="0.23622047244094491" top="0.74803149606299213" bottom="0.94488188976377963" header="0.31496062992125984" footer="0.31496062992125984"/>
  <pageSetup paperSize="9" scale="24" orientation="portrait" r:id="rId1"/>
  <headerFooter scaleWithDoc="0">
    <oddFooter>&amp;L&amp;"Arial,Normál"&amp;9Lezárva: &amp;D.   &amp;T
Munkalap: &amp;A
Fájlnév: &amp;F&amp;C&amp;"Arial,Normál"&amp;9&amp;P/&amp;N
&amp;R&amp;G</oddFooter>
    <firstFooter>&amp;L&amp;"Arial,Normál"&amp;9Lezárva: &amp;D.   &amp;T
Munkalap: &amp;A
Fájlnév: &amp;F&amp;C&amp;"Arial,Normál"&amp;9&amp;P/&amp;N
&amp;R&amp;"Arial,Normál"&amp;9.............................................
a programban részt vevő fiatal szignója</firstFooter>
  </headerFooter>
  <rowBreaks count="1" manualBreakCount="1">
    <brk id="46" min="1" max="14" man="1"/>
  </rowBreaks>
  <ignoredErrors>
    <ignoredError sqref="E12" formulaRange="1"/>
  </ignoredErrors>
  <drawing r:id="rId2"/>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0">
    <tabColor rgb="FFFFC000"/>
    <pageSetUpPr fitToPage="1"/>
  </sheetPr>
  <dimension ref="A1:S78"/>
  <sheetViews>
    <sheetView view="pageBreakPreview" topLeftCell="C45" zoomScale="75" zoomScaleNormal="70" zoomScaleSheetLayoutView="75" zoomScalePageLayoutView="20" workbookViewId="0">
      <selection activeCell="J41" sqref="J41"/>
    </sheetView>
  </sheetViews>
  <sheetFormatPr defaultColWidth="9.140625" defaultRowHeight="15"/>
  <cols>
    <col min="1" max="1" width="2" style="677" customWidth="1"/>
    <col min="2" max="2" width="41.5703125" style="677" customWidth="1"/>
    <col min="3" max="6" width="14.7109375" style="730" customWidth="1"/>
    <col min="7" max="7" width="14.7109375" style="733" customWidth="1"/>
    <col min="8" max="13" width="15.7109375" style="733" bestFit="1" customWidth="1"/>
    <col min="14" max="14" width="15" style="733" customWidth="1"/>
    <col min="15" max="15" width="16.85546875" style="734" customWidth="1"/>
    <col min="16" max="16" width="46.42578125" style="677" customWidth="1"/>
    <col min="17" max="17" width="140.5703125" style="530" customWidth="1"/>
    <col min="18" max="18" width="3.42578125" style="530" customWidth="1"/>
    <col min="19" max="19" width="80.85546875" style="530" hidden="1" customWidth="1"/>
    <col min="20" max="16384" width="9.140625" style="677"/>
  </cols>
  <sheetData>
    <row r="1" spans="1:19" ht="118.5" customHeight="1" thickBot="1">
      <c r="A1" s="676"/>
      <c r="B1" s="1106" t="s">
        <v>1226</v>
      </c>
      <c r="C1" s="1107"/>
      <c r="D1" s="1107"/>
      <c r="E1" s="1107"/>
      <c r="F1" s="1107"/>
      <c r="G1" s="1107"/>
      <c r="H1" s="1107"/>
      <c r="I1" s="1107"/>
      <c r="J1" s="1107"/>
      <c r="K1" s="1107"/>
      <c r="L1" s="1107"/>
      <c r="M1" s="1107"/>
      <c r="N1" s="1107"/>
      <c r="O1" s="1108"/>
      <c r="Q1" s="546" t="s">
        <v>141</v>
      </c>
      <c r="S1" s="528" t="s">
        <v>132</v>
      </c>
    </row>
    <row r="2" spans="1:19" ht="75" customHeight="1" thickBot="1">
      <c r="A2" s="676"/>
      <c r="B2" s="1067" t="s">
        <v>1231</v>
      </c>
      <c r="C2" s="1109"/>
      <c r="D2" s="1109"/>
      <c r="E2" s="1109"/>
      <c r="F2" s="1109"/>
      <c r="G2" s="1109"/>
      <c r="H2" s="1109"/>
      <c r="I2" s="1109"/>
      <c r="J2" s="1109"/>
      <c r="K2" s="1109"/>
      <c r="L2" s="1109"/>
      <c r="M2" s="1109"/>
      <c r="N2" s="1109"/>
      <c r="O2" s="1110"/>
      <c r="Q2" s="1116" t="s">
        <v>1229</v>
      </c>
      <c r="S2" s="888" t="s">
        <v>470</v>
      </c>
    </row>
    <row r="3" spans="1:19" ht="20.25" customHeight="1" thickBot="1">
      <c r="A3" s="676"/>
      <c r="B3" s="678" t="s">
        <v>1232</v>
      </c>
      <c r="C3" s="679">
        <v>1</v>
      </c>
      <c r="D3" s="679">
        <v>2</v>
      </c>
      <c r="E3" s="679">
        <v>3</v>
      </c>
      <c r="F3" s="679">
        <v>4</v>
      </c>
      <c r="G3" s="680">
        <v>5</v>
      </c>
      <c r="H3" s="680">
        <v>6</v>
      </c>
      <c r="I3" s="680">
        <v>7</v>
      </c>
      <c r="J3" s="680">
        <v>8</v>
      </c>
      <c r="K3" s="680">
        <v>9</v>
      </c>
      <c r="L3" s="680">
        <v>10</v>
      </c>
      <c r="M3" s="680">
        <v>11</v>
      </c>
      <c r="N3" s="680">
        <v>12</v>
      </c>
      <c r="O3" s="681" t="s">
        <v>23</v>
      </c>
      <c r="Q3" s="1117"/>
      <c r="R3" s="550"/>
      <c r="S3" s="936"/>
    </row>
    <row r="4" spans="1:19" ht="45" customHeight="1" thickBot="1">
      <c r="A4" s="676"/>
      <c r="B4" s="682" t="s">
        <v>37</v>
      </c>
      <c r="C4" s="683"/>
      <c r="D4" s="683"/>
      <c r="E4" s="683"/>
      <c r="F4" s="683"/>
      <c r="G4" s="684"/>
      <c r="H4" s="684"/>
      <c r="I4" s="684"/>
      <c r="J4" s="684"/>
      <c r="K4" s="684"/>
      <c r="L4" s="684"/>
      <c r="M4" s="684"/>
      <c r="N4" s="684"/>
      <c r="O4" s="685"/>
      <c r="Q4" s="830"/>
      <c r="S4" s="937"/>
    </row>
    <row r="5" spans="1:19" ht="40.5" customHeight="1">
      <c r="A5" s="676"/>
      <c r="B5" s="686" t="s">
        <v>38</v>
      </c>
      <c r="C5" s="735">
        <f>'Cash-flow 1. év'!N67</f>
        <v>0</v>
      </c>
      <c r="D5" s="687">
        <f>C67</f>
        <v>0</v>
      </c>
      <c r="E5" s="687">
        <f>D67</f>
        <v>0</v>
      </c>
      <c r="F5" s="687">
        <f t="shared" ref="F5:N5" si="0">E67</f>
        <v>0</v>
      </c>
      <c r="G5" s="687">
        <f t="shared" si="0"/>
        <v>0</v>
      </c>
      <c r="H5" s="687">
        <f t="shared" si="0"/>
        <v>0</v>
      </c>
      <c r="I5" s="687">
        <f t="shared" si="0"/>
        <v>0</v>
      </c>
      <c r="J5" s="687">
        <f t="shared" si="0"/>
        <v>0</v>
      </c>
      <c r="K5" s="687">
        <f t="shared" si="0"/>
        <v>0</v>
      </c>
      <c r="L5" s="687">
        <f t="shared" si="0"/>
        <v>0</v>
      </c>
      <c r="M5" s="687">
        <f t="shared" si="0"/>
        <v>0</v>
      </c>
      <c r="N5" s="687">
        <f t="shared" si="0"/>
        <v>0</v>
      </c>
      <c r="O5" s="688"/>
      <c r="Q5" s="831"/>
      <c r="S5" s="937"/>
    </row>
    <row r="6" spans="1:19" ht="27" customHeight="1">
      <c r="A6" s="676"/>
      <c r="B6" s="686" t="s">
        <v>39</v>
      </c>
      <c r="C6" s="506"/>
      <c r="D6" s="506"/>
      <c r="E6" s="506"/>
      <c r="F6" s="506"/>
      <c r="G6" s="506"/>
      <c r="H6" s="506"/>
      <c r="I6" s="506"/>
      <c r="J6" s="506"/>
      <c r="K6" s="506"/>
      <c r="L6" s="506"/>
      <c r="M6" s="506"/>
      <c r="N6" s="506"/>
      <c r="O6" s="689">
        <f>SUM(C6:N6)</f>
        <v>0</v>
      </c>
      <c r="P6" s="736">
        <f>+O6+'Cash-flow 1. év'!O6</f>
        <v>0</v>
      </c>
      <c r="Q6" s="831"/>
      <c r="S6" s="937"/>
    </row>
    <row r="7" spans="1:19" ht="32.25" customHeight="1">
      <c r="A7" s="676"/>
      <c r="B7" s="686" t="s">
        <v>40</v>
      </c>
      <c r="C7" s="506"/>
      <c r="D7" s="506"/>
      <c r="E7" s="506"/>
      <c r="F7" s="506"/>
      <c r="G7" s="506"/>
      <c r="H7" s="506"/>
      <c r="I7" s="506"/>
      <c r="J7" s="506"/>
      <c r="K7" s="506"/>
      <c r="L7" s="506"/>
      <c r="M7" s="506"/>
      <c r="N7" s="506"/>
      <c r="O7" s="689">
        <f t="shared" ref="O7:O11" si="1">SUM(C7:N7)</f>
        <v>0</v>
      </c>
      <c r="Q7" s="831"/>
      <c r="S7" s="937"/>
    </row>
    <row r="8" spans="1:19" ht="42" customHeight="1">
      <c r="A8" s="676"/>
      <c r="B8" s="686" t="s">
        <v>41</v>
      </c>
      <c r="C8" s="506"/>
      <c r="D8" s="506"/>
      <c r="E8" s="506"/>
      <c r="F8" s="506"/>
      <c r="G8" s="506"/>
      <c r="H8" s="506"/>
      <c r="I8" s="506"/>
      <c r="J8" s="506"/>
      <c r="K8" s="506"/>
      <c r="L8" s="506"/>
      <c r="M8" s="506"/>
      <c r="N8" s="506"/>
      <c r="O8" s="689">
        <f t="shared" si="1"/>
        <v>0</v>
      </c>
      <c r="Q8" s="831"/>
      <c r="S8" s="937"/>
    </row>
    <row r="9" spans="1:19" ht="42" customHeight="1">
      <c r="A9" s="676"/>
      <c r="B9" s="686" t="s">
        <v>42</v>
      </c>
      <c r="C9" s="506"/>
      <c r="D9" s="506"/>
      <c r="E9" s="506"/>
      <c r="F9" s="506"/>
      <c r="G9" s="506"/>
      <c r="H9" s="506"/>
      <c r="I9" s="506"/>
      <c r="J9" s="506"/>
      <c r="K9" s="506"/>
      <c r="L9" s="506"/>
      <c r="M9" s="506"/>
      <c r="N9" s="506"/>
      <c r="O9" s="689">
        <f t="shared" si="1"/>
        <v>0</v>
      </c>
      <c r="P9" s="690"/>
      <c r="Q9" s="831"/>
      <c r="S9" s="937"/>
    </row>
    <row r="10" spans="1:19" ht="41.25" customHeight="1">
      <c r="A10" s="676"/>
      <c r="B10" s="686" t="s">
        <v>43</v>
      </c>
      <c r="C10" s="506"/>
      <c r="D10" s="506"/>
      <c r="E10" s="506"/>
      <c r="F10" s="506"/>
      <c r="G10" s="506"/>
      <c r="H10" s="506"/>
      <c r="I10" s="506"/>
      <c r="J10" s="506"/>
      <c r="K10" s="506"/>
      <c r="L10" s="506"/>
      <c r="M10" s="506"/>
      <c r="N10" s="506"/>
      <c r="O10" s="689">
        <f t="shared" si="1"/>
        <v>0</v>
      </c>
      <c r="P10" s="690"/>
      <c r="Q10" s="831"/>
      <c r="S10" s="937"/>
    </row>
    <row r="11" spans="1:19" ht="36" customHeight="1">
      <c r="A11" s="676"/>
      <c r="B11" s="686" t="s">
        <v>44</v>
      </c>
      <c r="C11" s="506"/>
      <c r="D11" s="506"/>
      <c r="E11" s="506"/>
      <c r="F11" s="506"/>
      <c r="G11" s="506"/>
      <c r="H11" s="506"/>
      <c r="I11" s="506"/>
      <c r="J11" s="506"/>
      <c r="K11" s="506"/>
      <c r="L11" s="506"/>
      <c r="M11" s="506"/>
      <c r="N11" s="506"/>
      <c r="O11" s="689">
        <f t="shared" si="1"/>
        <v>0</v>
      </c>
      <c r="Q11" s="831"/>
      <c r="S11" s="937"/>
    </row>
    <row r="12" spans="1:19" ht="45" customHeight="1" thickBot="1">
      <c r="A12" s="676"/>
      <c r="B12" s="691" t="s">
        <v>45</v>
      </c>
      <c r="C12" s="692">
        <f>SUM(C6:C11)</f>
        <v>0</v>
      </c>
      <c r="D12" s="692">
        <f>SUM(D6:D11)</f>
        <v>0</v>
      </c>
      <c r="E12" s="692">
        <f t="shared" ref="E12:N12" si="2">SUM(E6:E11)</f>
        <v>0</v>
      </c>
      <c r="F12" s="692">
        <f t="shared" si="2"/>
        <v>0</v>
      </c>
      <c r="G12" s="692">
        <f t="shared" si="2"/>
        <v>0</v>
      </c>
      <c r="H12" s="692">
        <f t="shared" si="2"/>
        <v>0</v>
      </c>
      <c r="I12" s="692">
        <f t="shared" si="2"/>
        <v>0</v>
      </c>
      <c r="J12" s="692">
        <f t="shared" si="2"/>
        <v>0</v>
      </c>
      <c r="K12" s="692">
        <f t="shared" si="2"/>
        <v>0</v>
      </c>
      <c r="L12" s="692">
        <f t="shared" si="2"/>
        <v>0</v>
      </c>
      <c r="M12" s="692">
        <f t="shared" si="2"/>
        <v>0</v>
      </c>
      <c r="N12" s="692">
        <f t="shared" si="2"/>
        <v>0</v>
      </c>
      <c r="O12" s="693">
        <f t="shared" ref="O12" si="3">SUM(C12:N12)</f>
        <v>0</v>
      </c>
      <c r="Q12" s="1113"/>
      <c r="S12" s="937"/>
    </row>
    <row r="13" spans="1:19" ht="9" customHeight="1" thickBot="1">
      <c r="A13" s="676"/>
      <c r="B13" s="694"/>
      <c r="C13" s="1111"/>
      <c r="D13" s="1111"/>
      <c r="E13" s="1111"/>
      <c r="F13" s="1111"/>
      <c r="G13" s="1111"/>
      <c r="H13" s="1111"/>
      <c r="I13" s="1111"/>
      <c r="J13" s="1111"/>
      <c r="K13" s="1111"/>
      <c r="L13" s="1111"/>
      <c r="M13" s="1111"/>
      <c r="N13" s="1111"/>
      <c r="O13" s="1112"/>
      <c r="Q13" s="454"/>
      <c r="S13" s="937"/>
    </row>
    <row r="14" spans="1:19" ht="42" customHeight="1" thickBot="1">
      <c r="A14" s="676"/>
      <c r="B14" s="695" t="s">
        <v>46</v>
      </c>
      <c r="C14" s="696"/>
      <c r="D14" s="696"/>
      <c r="E14" s="696"/>
      <c r="F14" s="696"/>
      <c r="G14" s="697"/>
      <c r="H14" s="697"/>
      <c r="I14" s="697"/>
      <c r="J14" s="697"/>
      <c r="K14" s="697"/>
      <c r="L14" s="697"/>
      <c r="M14" s="697"/>
      <c r="N14" s="697"/>
      <c r="O14" s="698"/>
      <c r="Q14" s="830"/>
      <c r="S14" s="937"/>
    </row>
    <row r="15" spans="1:19" ht="32.25" customHeight="1" thickBot="1">
      <c r="A15" s="676"/>
      <c r="B15" s="699" t="s">
        <v>176</v>
      </c>
      <c r="C15" s="700">
        <f t="shared" ref="C15:M15" si="4">C16+C19+C22+C24+C27+C29+C31+C35+C38+C41+C43</f>
        <v>0</v>
      </c>
      <c r="D15" s="700">
        <f t="shared" si="4"/>
        <v>0</v>
      </c>
      <c r="E15" s="700">
        <f t="shared" si="4"/>
        <v>0</v>
      </c>
      <c r="F15" s="700">
        <f t="shared" si="4"/>
        <v>0</v>
      </c>
      <c r="G15" s="700">
        <f t="shared" si="4"/>
        <v>0</v>
      </c>
      <c r="H15" s="700">
        <f t="shared" si="4"/>
        <v>0</v>
      </c>
      <c r="I15" s="700">
        <f t="shared" si="4"/>
        <v>0</v>
      </c>
      <c r="J15" s="700">
        <f t="shared" si="4"/>
        <v>0</v>
      </c>
      <c r="K15" s="700">
        <f t="shared" si="4"/>
        <v>0</v>
      </c>
      <c r="L15" s="700">
        <f t="shared" si="4"/>
        <v>0</v>
      </c>
      <c r="M15" s="700">
        <f t="shared" si="4"/>
        <v>0</v>
      </c>
      <c r="N15" s="700">
        <f>N16+N19+N22+N24+N27+N29+N31+N35+N38+N41+N43</f>
        <v>0</v>
      </c>
      <c r="O15" s="701">
        <f t="shared" ref="O15:O66" si="5">SUM(C15:N15)</f>
        <v>0</v>
      </c>
      <c r="Q15" s="1115"/>
      <c r="S15" s="937"/>
    </row>
    <row r="16" spans="1:19" ht="69.75" customHeight="1">
      <c r="A16" s="676"/>
      <c r="B16" s="702" t="s">
        <v>166</v>
      </c>
      <c r="C16" s="703">
        <f>SUM(C17:C18)</f>
        <v>0</v>
      </c>
      <c r="D16" s="703">
        <f t="shared" ref="D16:N16" si="6">SUM(D17:D18)</f>
        <v>0</v>
      </c>
      <c r="E16" s="703">
        <f t="shared" si="6"/>
        <v>0</v>
      </c>
      <c r="F16" s="703">
        <f t="shared" si="6"/>
        <v>0</v>
      </c>
      <c r="G16" s="703">
        <f t="shared" si="6"/>
        <v>0</v>
      </c>
      <c r="H16" s="703">
        <f t="shared" si="6"/>
        <v>0</v>
      </c>
      <c r="I16" s="703">
        <f t="shared" si="6"/>
        <v>0</v>
      </c>
      <c r="J16" s="703">
        <f t="shared" si="6"/>
        <v>0</v>
      </c>
      <c r="K16" s="703">
        <f t="shared" si="6"/>
        <v>0</v>
      </c>
      <c r="L16" s="703">
        <f t="shared" si="6"/>
        <v>0</v>
      </c>
      <c r="M16" s="703">
        <f t="shared" si="6"/>
        <v>0</v>
      </c>
      <c r="N16" s="703">
        <f t="shared" si="6"/>
        <v>0</v>
      </c>
      <c r="O16" s="704">
        <f t="shared" si="5"/>
        <v>0</v>
      </c>
      <c r="Q16" s="1115"/>
      <c r="S16" s="937"/>
    </row>
    <row r="17" spans="1:19" ht="48.95" customHeight="1">
      <c r="A17" s="676"/>
      <c r="B17" s="705" t="s">
        <v>105</v>
      </c>
      <c r="C17" s="506"/>
      <c r="D17" s="506"/>
      <c r="E17" s="506"/>
      <c r="F17" s="506"/>
      <c r="G17" s="506"/>
      <c r="H17" s="506"/>
      <c r="I17" s="506"/>
      <c r="J17" s="506"/>
      <c r="K17" s="506"/>
      <c r="L17" s="506"/>
      <c r="M17" s="506"/>
      <c r="N17" s="506"/>
      <c r="O17" s="689">
        <f t="shared" si="5"/>
        <v>0</v>
      </c>
      <c r="Q17" s="1115"/>
      <c r="S17" s="889"/>
    </row>
    <row r="18" spans="1:19" ht="48.95" customHeight="1">
      <c r="A18" s="676"/>
      <c r="B18" s="705" t="s">
        <v>159</v>
      </c>
      <c r="C18" s="506"/>
      <c r="D18" s="506"/>
      <c r="E18" s="506"/>
      <c r="F18" s="506"/>
      <c r="G18" s="506"/>
      <c r="H18" s="506"/>
      <c r="I18" s="506"/>
      <c r="J18" s="506"/>
      <c r="K18" s="506"/>
      <c r="L18" s="506"/>
      <c r="M18" s="506"/>
      <c r="N18" s="506"/>
      <c r="O18" s="689">
        <f t="shared" si="5"/>
        <v>0</v>
      </c>
      <c r="Q18" s="1115"/>
      <c r="S18" s="889"/>
    </row>
    <row r="19" spans="1:19" ht="69.75" customHeight="1">
      <c r="A19" s="676"/>
      <c r="B19" s="706" t="s">
        <v>106</v>
      </c>
      <c r="C19" s="687">
        <f t="shared" ref="C19:N19" si="7">SUM(C20:C21)</f>
        <v>0</v>
      </c>
      <c r="D19" s="687">
        <f t="shared" si="7"/>
        <v>0</v>
      </c>
      <c r="E19" s="687">
        <f t="shared" si="7"/>
        <v>0</v>
      </c>
      <c r="F19" s="687">
        <f t="shared" si="7"/>
        <v>0</v>
      </c>
      <c r="G19" s="687">
        <f t="shared" si="7"/>
        <v>0</v>
      </c>
      <c r="H19" s="687">
        <f t="shared" si="7"/>
        <v>0</v>
      </c>
      <c r="I19" s="687">
        <f t="shared" si="7"/>
        <v>0</v>
      </c>
      <c r="J19" s="687">
        <f t="shared" si="7"/>
        <v>0</v>
      </c>
      <c r="K19" s="687">
        <f t="shared" si="7"/>
        <v>0</v>
      </c>
      <c r="L19" s="687">
        <f t="shared" si="7"/>
        <v>0</v>
      </c>
      <c r="M19" s="687">
        <f t="shared" si="7"/>
        <v>0</v>
      </c>
      <c r="N19" s="687">
        <f t="shared" si="7"/>
        <v>0</v>
      </c>
      <c r="O19" s="689">
        <f t="shared" si="5"/>
        <v>0</v>
      </c>
      <c r="Q19" s="1115"/>
      <c r="S19" s="889"/>
    </row>
    <row r="20" spans="1:19" ht="37.5" customHeight="1">
      <c r="A20" s="676"/>
      <c r="B20" s="705" t="s">
        <v>160</v>
      </c>
      <c r="C20" s="506"/>
      <c r="D20" s="506"/>
      <c r="E20" s="506"/>
      <c r="F20" s="506"/>
      <c r="G20" s="506"/>
      <c r="H20" s="506"/>
      <c r="I20" s="506"/>
      <c r="J20" s="506"/>
      <c r="K20" s="506"/>
      <c r="L20" s="506"/>
      <c r="M20" s="506"/>
      <c r="N20" s="506"/>
      <c r="O20" s="689">
        <f t="shared" si="5"/>
        <v>0</v>
      </c>
      <c r="P20" s="736">
        <f>+O20+'Cash-flow 1. év'!O20</f>
        <v>0</v>
      </c>
      <c r="Q20" s="1115"/>
      <c r="S20" s="889"/>
    </row>
    <row r="21" spans="1:19" ht="39.75" customHeight="1">
      <c r="A21" s="676"/>
      <c r="B21" s="705" t="s">
        <v>47</v>
      </c>
      <c r="C21" s="506"/>
      <c r="D21" s="506"/>
      <c r="E21" s="506"/>
      <c r="F21" s="506"/>
      <c r="G21" s="506"/>
      <c r="H21" s="506"/>
      <c r="I21" s="506"/>
      <c r="J21" s="506"/>
      <c r="K21" s="506"/>
      <c r="L21" s="506"/>
      <c r="M21" s="506"/>
      <c r="N21" s="506"/>
      <c r="O21" s="689">
        <f t="shared" si="5"/>
        <v>0</v>
      </c>
      <c r="P21" s="690"/>
      <c r="Q21" s="1115"/>
      <c r="S21" s="889"/>
    </row>
    <row r="22" spans="1:19" ht="75" customHeight="1">
      <c r="A22" s="676"/>
      <c r="B22" s="707" t="s">
        <v>162</v>
      </c>
      <c r="C22" s="687">
        <f>C23</f>
        <v>0</v>
      </c>
      <c r="D22" s="687">
        <f t="shared" ref="D22:N22" si="8">D23</f>
        <v>0</v>
      </c>
      <c r="E22" s="687">
        <f t="shared" si="8"/>
        <v>0</v>
      </c>
      <c r="F22" s="687">
        <f t="shared" si="8"/>
        <v>0</v>
      </c>
      <c r="G22" s="687">
        <f t="shared" si="8"/>
        <v>0</v>
      </c>
      <c r="H22" s="687">
        <f t="shared" si="8"/>
        <v>0</v>
      </c>
      <c r="I22" s="687">
        <f t="shared" si="8"/>
        <v>0</v>
      </c>
      <c r="J22" s="687">
        <f t="shared" si="8"/>
        <v>0</v>
      </c>
      <c r="K22" s="687">
        <f t="shared" si="8"/>
        <v>0</v>
      </c>
      <c r="L22" s="687">
        <f t="shared" si="8"/>
        <v>0</v>
      </c>
      <c r="M22" s="687">
        <f t="shared" si="8"/>
        <v>0</v>
      </c>
      <c r="N22" s="687">
        <f t="shared" si="8"/>
        <v>0</v>
      </c>
      <c r="O22" s="689">
        <f t="shared" si="5"/>
        <v>0</v>
      </c>
      <c r="Q22" s="1115"/>
      <c r="S22" s="889"/>
    </row>
    <row r="23" spans="1:19" ht="33.75" customHeight="1">
      <c r="A23" s="676"/>
      <c r="B23" s="705" t="s">
        <v>161</v>
      </c>
      <c r="C23" s="506"/>
      <c r="D23" s="506"/>
      <c r="E23" s="506"/>
      <c r="F23" s="506"/>
      <c r="G23" s="506"/>
      <c r="H23" s="506"/>
      <c r="I23" s="506"/>
      <c r="J23" s="506"/>
      <c r="K23" s="506"/>
      <c r="L23" s="506"/>
      <c r="M23" s="506"/>
      <c r="N23" s="506"/>
      <c r="O23" s="689">
        <f t="shared" si="5"/>
        <v>0</v>
      </c>
      <c r="Q23" s="1115"/>
      <c r="S23" s="889"/>
    </row>
    <row r="24" spans="1:19" ht="48.95" customHeight="1">
      <c r="A24" s="676"/>
      <c r="B24" s="706" t="s">
        <v>107</v>
      </c>
      <c r="C24" s="687">
        <f>SUM(C25:C26)</f>
        <v>0</v>
      </c>
      <c r="D24" s="687">
        <f t="shared" ref="D24:N24" si="9">SUM(D25:D26)</f>
        <v>0</v>
      </c>
      <c r="E24" s="687">
        <f t="shared" si="9"/>
        <v>0</v>
      </c>
      <c r="F24" s="687">
        <f t="shared" si="9"/>
        <v>0</v>
      </c>
      <c r="G24" s="687">
        <f t="shared" si="9"/>
        <v>0</v>
      </c>
      <c r="H24" s="687">
        <f t="shared" si="9"/>
        <v>0</v>
      </c>
      <c r="I24" s="687">
        <f t="shared" si="9"/>
        <v>0</v>
      </c>
      <c r="J24" s="687">
        <f t="shared" si="9"/>
        <v>0</v>
      </c>
      <c r="K24" s="687">
        <f t="shared" si="9"/>
        <v>0</v>
      </c>
      <c r="L24" s="687">
        <f t="shared" si="9"/>
        <v>0</v>
      </c>
      <c r="M24" s="687">
        <f t="shared" si="9"/>
        <v>0</v>
      </c>
      <c r="N24" s="687">
        <f t="shared" si="9"/>
        <v>0</v>
      </c>
      <c r="O24" s="689">
        <f t="shared" si="5"/>
        <v>0</v>
      </c>
      <c r="Q24" s="1115"/>
      <c r="S24" s="889"/>
    </row>
    <row r="25" spans="1:19" ht="39" customHeight="1">
      <c r="A25" s="676"/>
      <c r="B25" s="705" t="s">
        <v>108</v>
      </c>
      <c r="C25" s="506"/>
      <c r="D25" s="506"/>
      <c r="E25" s="506"/>
      <c r="F25" s="506"/>
      <c r="G25" s="506"/>
      <c r="H25" s="506"/>
      <c r="I25" s="506"/>
      <c r="J25" s="506"/>
      <c r="K25" s="506"/>
      <c r="L25" s="506"/>
      <c r="M25" s="506"/>
      <c r="N25" s="506"/>
      <c r="O25" s="689">
        <f t="shared" si="5"/>
        <v>0</v>
      </c>
      <c r="Q25" s="1115"/>
      <c r="S25" s="889"/>
    </row>
    <row r="26" spans="1:19" ht="41.25" customHeight="1">
      <c r="A26" s="676"/>
      <c r="B26" s="705" t="s">
        <v>109</v>
      </c>
      <c r="C26" s="506"/>
      <c r="D26" s="506"/>
      <c r="E26" s="506"/>
      <c r="F26" s="506"/>
      <c r="G26" s="506"/>
      <c r="H26" s="506"/>
      <c r="I26" s="506"/>
      <c r="J26" s="506"/>
      <c r="K26" s="506"/>
      <c r="L26" s="506"/>
      <c r="M26" s="506"/>
      <c r="N26" s="506"/>
      <c r="O26" s="689">
        <f t="shared" si="5"/>
        <v>0</v>
      </c>
      <c r="Q26" s="1115"/>
      <c r="S26" s="889"/>
    </row>
    <row r="27" spans="1:19" ht="57" customHeight="1">
      <c r="A27" s="676"/>
      <c r="B27" s="707" t="s">
        <v>164</v>
      </c>
      <c r="C27" s="687">
        <f>C28</f>
        <v>0</v>
      </c>
      <c r="D27" s="687">
        <f t="shared" ref="D27:N27" si="10">D28</f>
        <v>0</v>
      </c>
      <c r="E27" s="687">
        <f t="shared" si="10"/>
        <v>0</v>
      </c>
      <c r="F27" s="687">
        <f t="shared" si="10"/>
        <v>0</v>
      </c>
      <c r="G27" s="687">
        <f t="shared" si="10"/>
        <v>0</v>
      </c>
      <c r="H27" s="687">
        <f t="shared" si="10"/>
        <v>0</v>
      </c>
      <c r="I27" s="687">
        <f t="shared" si="10"/>
        <v>0</v>
      </c>
      <c r="J27" s="687">
        <f t="shared" si="10"/>
        <v>0</v>
      </c>
      <c r="K27" s="687">
        <f t="shared" si="10"/>
        <v>0</v>
      </c>
      <c r="L27" s="687">
        <f t="shared" si="10"/>
        <v>0</v>
      </c>
      <c r="M27" s="687">
        <f t="shared" si="10"/>
        <v>0</v>
      </c>
      <c r="N27" s="687">
        <f t="shared" si="10"/>
        <v>0</v>
      </c>
      <c r="O27" s="689">
        <f t="shared" si="5"/>
        <v>0</v>
      </c>
      <c r="Q27" s="1115"/>
      <c r="S27" s="889"/>
    </row>
    <row r="28" spans="1:19" ht="30" customHeight="1">
      <c r="A28" s="676"/>
      <c r="B28" s="705" t="s">
        <v>163</v>
      </c>
      <c r="C28" s="506"/>
      <c r="D28" s="506"/>
      <c r="E28" s="506"/>
      <c r="F28" s="506"/>
      <c r="G28" s="506"/>
      <c r="H28" s="506"/>
      <c r="I28" s="506"/>
      <c r="J28" s="506"/>
      <c r="K28" s="506"/>
      <c r="L28" s="506"/>
      <c r="M28" s="506"/>
      <c r="N28" s="506"/>
      <c r="O28" s="689">
        <f t="shared" si="5"/>
        <v>0</v>
      </c>
      <c r="Q28" s="1115"/>
      <c r="S28" s="889"/>
    </row>
    <row r="29" spans="1:19" ht="66" customHeight="1">
      <c r="A29" s="676"/>
      <c r="B29" s="707" t="s">
        <v>165</v>
      </c>
      <c r="C29" s="687">
        <f>C30</f>
        <v>0</v>
      </c>
      <c r="D29" s="687">
        <f t="shared" ref="D29:N29" si="11">D30</f>
        <v>0</v>
      </c>
      <c r="E29" s="687">
        <f t="shared" si="11"/>
        <v>0</v>
      </c>
      <c r="F29" s="687">
        <f t="shared" si="11"/>
        <v>0</v>
      </c>
      <c r="G29" s="687">
        <f t="shared" si="11"/>
        <v>0</v>
      </c>
      <c r="H29" s="687">
        <f t="shared" si="11"/>
        <v>0</v>
      </c>
      <c r="I29" s="687">
        <f t="shared" si="11"/>
        <v>0</v>
      </c>
      <c r="J29" s="687">
        <f t="shared" si="11"/>
        <v>0</v>
      </c>
      <c r="K29" s="687">
        <f t="shared" si="11"/>
        <v>0</v>
      </c>
      <c r="L29" s="687">
        <f t="shared" si="11"/>
        <v>0</v>
      </c>
      <c r="M29" s="687">
        <f t="shared" si="11"/>
        <v>0</v>
      </c>
      <c r="N29" s="687">
        <f t="shared" si="11"/>
        <v>0</v>
      </c>
      <c r="O29" s="689">
        <f t="shared" si="5"/>
        <v>0</v>
      </c>
      <c r="Q29" s="1115"/>
      <c r="S29" s="889"/>
    </row>
    <row r="30" spans="1:19" ht="26.25" customHeight="1">
      <c r="A30" s="676"/>
      <c r="B30" s="705" t="s">
        <v>163</v>
      </c>
      <c r="C30" s="506"/>
      <c r="D30" s="506"/>
      <c r="E30" s="506"/>
      <c r="F30" s="506"/>
      <c r="G30" s="506"/>
      <c r="H30" s="506"/>
      <c r="I30" s="506"/>
      <c r="J30" s="506"/>
      <c r="K30" s="506"/>
      <c r="L30" s="506"/>
      <c r="M30" s="506"/>
      <c r="N30" s="506"/>
      <c r="O30" s="689">
        <f t="shared" si="5"/>
        <v>0</v>
      </c>
      <c r="Q30" s="1115"/>
      <c r="S30" s="889"/>
    </row>
    <row r="31" spans="1:19" ht="37.5" customHeight="1">
      <c r="A31" s="676"/>
      <c r="B31" s="708" t="s">
        <v>110</v>
      </c>
      <c r="C31" s="687">
        <f>SUM(C32:C34)</f>
        <v>0</v>
      </c>
      <c r="D31" s="687">
        <f t="shared" ref="D31:N31" si="12">SUM(D32:D34)</f>
        <v>0</v>
      </c>
      <c r="E31" s="687">
        <f t="shared" si="12"/>
        <v>0</v>
      </c>
      <c r="F31" s="687">
        <f t="shared" si="12"/>
        <v>0</v>
      </c>
      <c r="G31" s="687">
        <f t="shared" si="12"/>
        <v>0</v>
      </c>
      <c r="H31" s="687">
        <f t="shared" si="12"/>
        <v>0</v>
      </c>
      <c r="I31" s="687">
        <f t="shared" si="12"/>
        <v>0</v>
      </c>
      <c r="J31" s="687">
        <f t="shared" si="12"/>
        <v>0</v>
      </c>
      <c r="K31" s="687">
        <f t="shared" si="12"/>
        <v>0</v>
      </c>
      <c r="L31" s="687">
        <f t="shared" si="12"/>
        <v>0</v>
      </c>
      <c r="M31" s="687">
        <f t="shared" si="12"/>
        <v>0</v>
      </c>
      <c r="N31" s="687">
        <f t="shared" si="12"/>
        <v>0</v>
      </c>
      <c r="O31" s="689">
        <f t="shared" si="5"/>
        <v>0</v>
      </c>
      <c r="Q31" s="1115"/>
      <c r="S31" s="889"/>
    </row>
    <row r="32" spans="1:19" ht="39.75" customHeight="1">
      <c r="A32" s="676"/>
      <c r="B32" s="705" t="s">
        <v>167</v>
      </c>
      <c r="C32" s="506"/>
      <c r="D32" s="506"/>
      <c r="E32" s="506"/>
      <c r="F32" s="506"/>
      <c r="G32" s="506"/>
      <c r="H32" s="506"/>
      <c r="I32" s="506"/>
      <c r="J32" s="506"/>
      <c r="K32" s="506"/>
      <c r="L32" s="506"/>
      <c r="M32" s="506"/>
      <c r="N32" s="506"/>
      <c r="O32" s="689">
        <f t="shared" si="5"/>
        <v>0</v>
      </c>
      <c r="Q32" s="1115"/>
      <c r="S32" s="889"/>
    </row>
    <row r="33" spans="1:19" ht="24.75" customHeight="1">
      <c r="A33" s="676"/>
      <c r="B33" s="705" t="s">
        <v>113</v>
      </c>
      <c r="C33" s="506"/>
      <c r="D33" s="506"/>
      <c r="E33" s="506"/>
      <c r="F33" s="506"/>
      <c r="G33" s="506"/>
      <c r="H33" s="506"/>
      <c r="I33" s="506"/>
      <c r="J33" s="506"/>
      <c r="K33" s="506"/>
      <c r="L33" s="506"/>
      <c r="M33" s="506"/>
      <c r="N33" s="506"/>
      <c r="O33" s="689">
        <f t="shared" si="5"/>
        <v>0</v>
      </c>
      <c r="Q33" s="1115"/>
      <c r="S33" s="889"/>
    </row>
    <row r="34" spans="1:19" ht="36" customHeight="1">
      <c r="A34" s="676"/>
      <c r="B34" s="705" t="s">
        <v>170</v>
      </c>
      <c r="C34" s="506"/>
      <c r="D34" s="506"/>
      <c r="E34" s="506"/>
      <c r="F34" s="506"/>
      <c r="G34" s="506"/>
      <c r="H34" s="506"/>
      <c r="I34" s="506"/>
      <c r="J34" s="506"/>
      <c r="K34" s="506"/>
      <c r="L34" s="506"/>
      <c r="M34" s="506"/>
      <c r="N34" s="506"/>
      <c r="O34" s="689">
        <f t="shared" si="5"/>
        <v>0</v>
      </c>
      <c r="Q34" s="1115"/>
      <c r="S34" s="889"/>
    </row>
    <row r="35" spans="1:19" ht="42.75" customHeight="1">
      <c r="A35" s="676"/>
      <c r="B35" s="708" t="s">
        <v>111</v>
      </c>
      <c r="C35" s="687">
        <f>SUM(C36:C37)</f>
        <v>0</v>
      </c>
      <c r="D35" s="687">
        <f t="shared" ref="D35:N35" si="13">SUM(D36:D37)</f>
        <v>0</v>
      </c>
      <c r="E35" s="687">
        <f t="shared" si="13"/>
        <v>0</v>
      </c>
      <c r="F35" s="687">
        <f t="shared" si="13"/>
        <v>0</v>
      </c>
      <c r="G35" s="687">
        <f t="shared" si="13"/>
        <v>0</v>
      </c>
      <c r="H35" s="687">
        <f t="shared" si="13"/>
        <v>0</v>
      </c>
      <c r="I35" s="687">
        <f t="shared" si="13"/>
        <v>0</v>
      </c>
      <c r="J35" s="687">
        <f t="shared" si="13"/>
        <v>0</v>
      </c>
      <c r="K35" s="687">
        <f t="shared" si="13"/>
        <v>0</v>
      </c>
      <c r="L35" s="687">
        <f t="shared" si="13"/>
        <v>0</v>
      </c>
      <c r="M35" s="687">
        <f t="shared" si="13"/>
        <v>0</v>
      </c>
      <c r="N35" s="687">
        <f t="shared" si="13"/>
        <v>0</v>
      </c>
      <c r="O35" s="689">
        <f t="shared" si="5"/>
        <v>0</v>
      </c>
      <c r="Q35" s="1115"/>
      <c r="S35" s="889"/>
    </row>
    <row r="36" spans="1:19" ht="26.25" customHeight="1">
      <c r="A36" s="676"/>
      <c r="B36" s="705" t="s">
        <v>112</v>
      </c>
      <c r="C36" s="506"/>
      <c r="D36" s="506"/>
      <c r="E36" s="506"/>
      <c r="F36" s="506"/>
      <c r="G36" s="506"/>
      <c r="H36" s="506"/>
      <c r="I36" s="506"/>
      <c r="J36" s="506"/>
      <c r="K36" s="506"/>
      <c r="L36" s="506"/>
      <c r="M36" s="506"/>
      <c r="N36" s="506"/>
      <c r="O36" s="689">
        <f t="shared" si="5"/>
        <v>0</v>
      </c>
      <c r="Q36" s="1115"/>
      <c r="S36" s="889"/>
    </row>
    <row r="37" spans="1:19" ht="28.5" customHeight="1">
      <c r="A37" s="676"/>
      <c r="B37" s="705" t="s">
        <v>113</v>
      </c>
      <c r="C37" s="506"/>
      <c r="D37" s="506"/>
      <c r="E37" s="506"/>
      <c r="F37" s="506"/>
      <c r="G37" s="506"/>
      <c r="H37" s="506"/>
      <c r="I37" s="506"/>
      <c r="J37" s="506"/>
      <c r="K37" s="506"/>
      <c r="L37" s="506"/>
      <c r="M37" s="506"/>
      <c r="N37" s="506"/>
      <c r="O37" s="689">
        <f t="shared" si="5"/>
        <v>0</v>
      </c>
      <c r="Q37" s="1115"/>
      <c r="S37" s="889"/>
    </row>
    <row r="38" spans="1:19" ht="60" customHeight="1">
      <c r="A38" s="676"/>
      <c r="B38" s="707" t="s">
        <v>171</v>
      </c>
      <c r="C38" s="687">
        <f>SUM(C39:C40)</f>
        <v>0</v>
      </c>
      <c r="D38" s="687">
        <f t="shared" ref="D38:N38" si="14">SUM(D39:D40)</f>
        <v>0</v>
      </c>
      <c r="E38" s="687">
        <f t="shared" si="14"/>
        <v>0</v>
      </c>
      <c r="F38" s="687">
        <f t="shared" si="14"/>
        <v>0</v>
      </c>
      <c r="G38" s="687">
        <f t="shared" si="14"/>
        <v>0</v>
      </c>
      <c r="H38" s="687">
        <f t="shared" si="14"/>
        <v>0</v>
      </c>
      <c r="I38" s="687">
        <f t="shared" si="14"/>
        <v>0</v>
      </c>
      <c r="J38" s="687">
        <f t="shared" si="14"/>
        <v>0</v>
      </c>
      <c r="K38" s="687">
        <f t="shared" si="14"/>
        <v>0</v>
      </c>
      <c r="L38" s="687">
        <f t="shared" si="14"/>
        <v>0</v>
      </c>
      <c r="M38" s="687">
        <f t="shared" si="14"/>
        <v>0</v>
      </c>
      <c r="N38" s="687">
        <f t="shared" si="14"/>
        <v>0</v>
      </c>
      <c r="O38" s="689">
        <f t="shared" si="5"/>
        <v>0</v>
      </c>
      <c r="Q38" s="1115"/>
      <c r="S38" s="889"/>
    </row>
    <row r="39" spans="1:19" ht="43.5" customHeight="1">
      <c r="A39" s="676"/>
      <c r="B39" s="705" t="s">
        <v>161</v>
      </c>
      <c r="C39" s="506"/>
      <c r="D39" s="506"/>
      <c r="E39" s="506"/>
      <c r="F39" s="506"/>
      <c r="G39" s="506"/>
      <c r="H39" s="506"/>
      <c r="I39" s="506"/>
      <c r="J39" s="506"/>
      <c r="K39" s="506"/>
      <c r="L39" s="506"/>
      <c r="M39" s="506"/>
      <c r="N39" s="506"/>
      <c r="O39" s="689">
        <f t="shared" si="5"/>
        <v>0</v>
      </c>
      <c r="Q39" s="1115"/>
      <c r="S39" s="889"/>
    </row>
    <row r="40" spans="1:19" ht="47.25" customHeight="1">
      <c r="A40" s="676"/>
      <c r="B40" s="705" t="s">
        <v>172</v>
      </c>
      <c r="C40" s="506"/>
      <c r="D40" s="506"/>
      <c r="E40" s="506"/>
      <c r="F40" s="506"/>
      <c r="G40" s="506"/>
      <c r="H40" s="506"/>
      <c r="I40" s="506"/>
      <c r="J40" s="506"/>
      <c r="K40" s="506"/>
      <c r="L40" s="506"/>
      <c r="M40" s="506"/>
      <c r="N40" s="506"/>
      <c r="O40" s="689">
        <f t="shared" si="5"/>
        <v>0</v>
      </c>
      <c r="Q40" s="1115"/>
      <c r="S40" s="889"/>
    </row>
    <row r="41" spans="1:19" ht="64.5" customHeight="1">
      <c r="A41" s="676"/>
      <c r="B41" s="706" t="s">
        <v>173</v>
      </c>
      <c r="C41" s="687">
        <f t="shared" ref="C41:N41" si="15">SUM(C42:C42)</f>
        <v>0</v>
      </c>
      <c r="D41" s="687">
        <f t="shared" si="15"/>
        <v>0</v>
      </c>
      <c r="E41" s="687">
        <f t="shared" si="15"/>
        <v>0</v>
      </c>
      <c r="F41" s="687">
        <f t="shared" si="15"/>
        <v>0</v>
      </c>
      <c r="G41" s="687">
        <f t="shared" si="15"/>
        <v>0</v>
      </c>
      <c r="H41" s="687">
        <f t="shared" si="15"/>
        <v>0</v>
      </c>
      <c r="I41" s="687">
        <f t="shared" si="15"/>
        <v>0</v>
      </c>
      <c r="J41" s="687">
        <f t="shared" si="15"/>
        <v>0</v>
      </c>
      <c r="K41" s="687">
        <f t="shared" si="15"/>
        <v>0</v>
      </c>
      <c r="L41" s="687">
        <f t="shared" si="15"/>
        <v>0</v>
      </c>
      <c r="M41" s="687">
        <f t="shared" si="15"/>
        <v>0</v>
      </c>
      <c r="N41" s="687">
        <f t="shared" si="15"/>
        <v>0</v>
      </c>
      <c r="O41" s="689">
        <f t="shared" si="5"/>
        <v>0</v>
      </c>
      <c r="Q41" s="1115"/>
      <c r="S41" s="889"/>
    </row>
    <row r="42" spans="1:19" ht="28.5" customHeight="1">
      <c r="A42" s="676"/>
      <c r="B42" s="705" t="s">
        <v>174</v>
      </c>
      <c r="C42" s="506"/>
      <c r="D42" s="506"/>
      <c r="E42" s="506"/>
      <c r="F42" s="506"/>
      <c r="G42" s="506"/>
      <c r="H42" s="506"/>
      <c r="I42" s="506"/>
      <c r="J42" s="506"/>
      <c r="K42" s="506"/>
      <c r="L42" s="506"/>
      <c r="M42" s="506"/>
      <c r="N42" s="506"/>
      <c r="O42" s="689">
        <f t="shared" si="5"/>
        <v>0</v>
      </c>
      <c r="Q42" s="1115"/>
      <c r="S42" s="889"/>
    </row>
    <row r="43" spans="1:19" ht="51" customHeight="1">
      <c r="A43" s="676"/>
      <c r="B43" s="709" t="s">
        <v>175</v>
      </c>
      <c r="C43" s="687">
        <f t="shared" ref="C43:N43" si="16">SUM(C44:C45)</f>
        <v>0</v>
      </c>
      <c r="D43" s="687">
        <f t="shared" si="16"/>
        <v>0</v>
      </c>
      <c r="E43" s="687">
        <f t="shared" si="16"/>
        <v>0</v>
      </c>
      <c r="F43" s="687">
        <f t="shared" si="16"/>
        <v>0</v>
      </c>
      <c r="G43" s="687">
        <f t="shared" si="16"/>
        <v>0</v>
      </c>
      <c r="H43" s="687">
        <f t="shared" si="16"/>
        <v>0</v>
      </c>
      <c r="I43" s="687">
        <f t="shared" si="16"/>
        <v>0</v>
      </c>
      <c r="J43" s="687">
        <f t="shared" si="16"/>
        <v>0</v>
      </c>
      <c r="K43" s="687">
        <f t="shared" si="16"/>
        <v>0</v>
      </c>
      <c r="L43" s="687">
        <f t="shared" si="16"/>
        <v>0</v>
      </c>
      <c r="M43" s="687">
        <f t="shared" si="16"/>
        <v>0</v>
      </c>
      <c r="N43" s="687">
        <f t="shared" si="16"/>
        <v>0</v>
      </c>
      <c r="O43" s="689">
        <f t="shared" si="5"/>
        <v>0</v>
      </c>
      <c r="Q43" s="1115"/>
      <c r="S43" s="889"/>
    </row>
    <row r="44" spans="1:19" ht="39" customHeight="1">
      <c r="A44" s="676"/>
      <c r="B44" s="705" t="s">
        <v>170</v>
      </c>
      <c r="C44" s="506"/>
      <c r="D44" s="506"/>
      <c r="E44" s="506"/>
      <c r="F44" s="506"/>
      <c r="G44" s="506"/>
      <c r="H44" s="506"/>
      <c r="I44" s="506"/>
      <c r="J44" s="506"/>
      <c r="K44" s="506"/>
      <c r="L44" s="506"/>
      <c r="M44" s="506"/>
      <c r="N44" s="506"/>
      <c r="O44" s="689">
        <f t="shared" si="5"/>
        <v>0</v>
      </c>
      <c r="Q44" s="1115"/>
      <c r="S44" s="889"/>
    </row>
    <row r="45" spans="1:19" ht="33" customHeight="1">
      <c r="A45" s="676"/>
      <c r="B45" s="705" t="s">
        <v>1236</v>
      </c>
      <c r="C45" s="506"/>
      <c r="D45" s="506"/>
      <c r="E45" s="506"/>
      <c r="F45" s="506"/>
      <c r="G45" s="506"/>
      <c r="H45" s="506"/>
      <c r="I45" s="506"/>
      <c r="J45" s="506"/>
      <c r="K45" s="506"/>
      <c r="L45" s="506"/>
      <c r="M45" s="506"/>
      <c r="N45" s="506"/>
      <c r="O45" s="689">
        <f t="shared" si="5"/>
        <v>0</v>
      </c>
      <c r="Q45" s="1115"/>
      <c r="S45" s="889"/>
    </row>
    <row r="46" spans="1:19" ht="35.25" customHeight="1" thickBot="1">
      <c r="A46" s="676"/>
      <c r="B46" s="710" t="s">
        <v>48</v>
      </c>
      <c r="C46" s="507"/>
      <c r="D46" s="507"/>
      <c r="E46" s="507"/>
      <c r="F46" s="507"/>
      <c r="G46" s="507"/>
      <c r="H46" s="507"/>
      <c r="I46" s="507"/>
      <c r="J46" s="507"/>
      <c r="K46" s="507"/>
      <c r="L46" s="507"/>
      <c r="M46" s="507"/>
      <c r="N46" s="507"/>
      <c r="O46" s="711">
        <f t="shared" si="5"/>
        <v>0</v>
      </c>
      <c r="Q46" s="1115"/>
      <c r="S46" s="889"/>
    </row>
    <row r="47" spans="1:19" ht="33" customHeight="1" thickBot="1">
      <c r="A47" s="676"/>
      <c r="B47" s="699" t="s">
        <v>186</v>
      </c>
      <c r="C47" s="700">
        <f t="shared" ref="C47:N47" si="17">SUM(C48:C63)</f>
        <v>0</v>
      </c>
      <c r="D47" s="700">
        <f t="shared" si="17"/>
        <v>0</v>
      </c>
      <c r="E47" s="700">
        <f t="shared" si="17"/>
        <v>0</v>
      </c>
      <c r="F47" s="700">
        <f t="shared" si="17"/>
        <v>0</v>
      </c>
      <c r="G47" s="700">
        <f t="shared" si="17"/>
        <v>0</v>
      </c>
      <c r="H47" s="700">
        <f t="shared" si="17"/>
        <v>0</v>
      </c>
      <c r="I47" s="700">
        <f t="shared" si="17"/>
        <v>0</v>
      </c>
      <c r="J47" s="700">
        <f t="shared" si="17"/>
        <v>0</v>
      </c>
      <c r="K47" s="700">
        <f t="shared" si="17"/>
        <v>0</v>
      </c>
      <c r="L47" s="700">
        <f t="shared" si="17"/>
        <v>0</v>
      </c>
      <c r="M47" s="700">
        <f t="shared" si="17"/>
        <v>0</v>
      </c>
      <c r="N47" s="700">
        <f t="shared" si="17"/>
        <v>0</v>
      </c>
      <c r="O47" s="701">
        <f>SUM(C47:N47)</f>
        <v>0</v>
      </c>
      <c r="Q47" s="831"/>
      <c r="S47" s="889"/>
    </row>
    <row r="48" spans="1:19" ht="25.5" customHeight="1">
      <c r="A48" s="712"/>
      <c r="B48" s="702" t="s">
        <v>177</v>
      </c>
      <c r="C48" s="508"/>
      <c r="D48" s="508"/>
      <c r="E48" s="508"/>
      <c r="F48" s="508"/>
      <c r="G48" s="508"/>
      <c r="H48" s="508"/>
      <c r="I48" s="508"/>
      <c r="J48" s="508"/>
      <c r="K48" s="508"/>
      <c r="L48" s="508"/>
      <c r="M48" s="508"/>
      <c r="N48" s="508"/>
      <c r="O48" s="689">
        <f t="shared" si="5"/>
        <v>0</v>
      </c>
      <c r="Q48" s="1115"/>
      <c r="S48" s="889"/>
    </row>
    <row r="49" spans="1:19" ht="37.5" customHeight="1">
      <c r="A49" s="713"/>
      <c r="B49" s="707" t="s">
        <v>178</v>
      </c>
      <c r="C49" s="506"/>
      <c r="D49" s="506"/>
      <c r="E49" s="506"/>
      <c r="F49" s="506"/>
      <c r="G49" s="506"/>
      <c r="H49" s="506"/>
      <c r="I49" s="506"/>
      <c r="J49" s="506"/>
      <c r="K49" s="506"/>
      <c r="L49" s="506"/>
      <c r="M49" s="506"/>
      <c r="N49" s="506"/>
      <c r="O49" s="689">
        <f t="shared" si="5"/>
        <v>0</v>
      </c>
      <c r="Q49" s="1115"/>
      <c r="S49" s="889"/>
    </row>
    <row r="50" spans="1:19" ht="37.5" customHeight="1">
      <c r="A50" s="713"/>
      <c r="B50" s="707" t="s">
        <v>179</v>
      </c>
      <c r="C50" s="506"/>
      <c r="D50" s="506"/>
      <c r="E50" s="506"/>
      <c r="F50" s="506"/>
      <c r="G50" s="506"/>
      <c r="H50" s="506"/>
      <c r="I50" s="506"/>
      <c r="J50" s="506"/>
      <c r="K50" s="506"/>
      <c r="L50" s="506"/>
      <c r="M50" s="506"/>
      <c r="N50" s="506"/>
      <c r="O50" s="689">
        <f t="shared" si="5"/>
        <v>0</v>
      </c>
      <c r="Q50" s="1115"/>
      <c r="S50" s="889"/>
    </row>
    <row r="51" spans="1:19" ht="34.5" customHeight="1">
      <c r="A51" s="713"/>
      <c r="B51" s="707" t="s">
        <v>180</v>
      </c>
      <c r="C51" s="506"/>
      <c r="D51" s="506"/>
      <c r="E51" s="506"/>
      <c r="F51" s="506"/>
      <c r="G51" s="506"/>
      <c r="H51" s="506"/>
      <c r="I51" s="506"/>
      <c r="J51" s="506"/>
      <c r="K51" s="506"/>
      <c r="L51" s="506"/>
      <c r="M51" s="506"/>
      <c r="N51" s="506"/>
      <c r="O51" s="689">
        <f t="shared" si="5"/>
        <v>0</v>
      </c>
      <c r="Q51" s="1115"/>
      <c r="S51" s="889"/>
    </row>
    <row r="52" spans="1:19" ht="27.75" customHeight="1">
      <c r="A52" s="713"/>
      <c r="B52" s="707" t="s">
        <v>181</v>
      </c>
      <c r="C52" s="506"/>
      <c r="D52" s="506"/>
      <c r="E52" s="506"/>
      <c r="F52" s="506"/>
      <c r="G52" s="506"/>
      <c r="H52" s="506"/>
      <c r="I52" s="506"/>
      <c r="J52" s="506"/>
      <c r="K52" s="506"/>
      <c r="L52" s="506"/>
      <c r="M52" s="506"/>
      <c r="N52" s="506"/>
      <c r="O52" s="689">
        <f t="shared" si="5"/>
        <v>0</v>
      </c>
      <c r="Q52" s="1115"/>
      <c r="S52" s="889"/>
    </row>
    <row r="53" spans="1:19" ht="27.75" customHeight="1">
      <c r="A53" s="713"/>
      <c r="B53" s="707" t="s">
        <v>174</v>
      </c>
      <c r="C53" s="506"/>
      <c r="D53" s="506"/>
      <c r="E53" s="506"/>
      <c r="F53" s="506"/>
      <c r="G53" s="506"/>
      <c r="H53" s="506"/>
      <c r="I53" s="506"/>
      <c r="J53" s="506"/>
      <c r="K53" s="506"/>
      <c r="L53" s="506"/>
      <c r="M53" s="506"/>
      <c r="N53" s="506"/>
      <c r="O53" s="689">
        <f t="shared" si="5"/>
        <v>0</v>
      </c>
      <c r="Q53" s="1115"/>
      <c r="S53" s="889"/>
    </row>
    <row r="54" spans="1:19" ht="38.25" customHeight="1">
      <c r="A54" s="713"/>
      <c r="B54" s="707" t="s">
        <v>170</v>
      </c>
      <c r="C54" s="506"/>
      <c r="D54" s="506"/>
      <c r="E54" s="506"/>
      <c r="F54" s="506"/>
      <c r="G54" s="506"/>
      <c r="H54" s="506"/>
      <c r="I54" s="506"/>
      <c r="J54" s="506"/>
      <c r="K54" s="506"/>
      <c r="L54" s="506"/>
      <c r="M54" s="506"/>
      <c r="N54" s="506"/>
      <c r="O54" s="689">
        <f t="shared" si="5"/>
        <v>0</v>
      </c>
      <c r="Q54" s="1115"/>
      <c r="S54" s="889"/>
    </row>
    <row r="55" spans="1:19" ht="24" customHeight="1">
      <c r="A55" s="713"/>
      <c r="B55" s="707" t="s">
        <v>1236</v>
      </c>
      <c r="C55" s="506"/>
      <c r="D55" s="506"/>
      <c r="E55" s="506"/>
      <c r="F55" s="506"/>
      <c r="G55" s="506"/>
      <c r="H55" s="506"/>
      <c r="I55" s="506"/>
      <c r="J55" s="506"/>
      <c r="K55" s="506"/>
      <c r="L55" s="506"/>
      <c r="M55" s="506"/>
      <c r="N55" s="506"/>
      <c r="O55" s="689">
        <f t="shared" si="5"/>
        <v>0</v>
      </c>
      <c r="Q55" s="1115"/>
      <c r="S55" s="889"/>
    </row>
    <row r="56" spans="1:19" ht="30" customHeight="1">
      <c r="A56" s="713"/>
      <c r="B56" s="707" t="s">
        <v>160</v>
      </c>
      <c r="C56" s="506"/>
      <c r="D56" s="506"/>
      <c r="E56" s="506"/>
      <c r="F56" s="506"/>
      <c r="G56" s="506"/>
      <c r="H56" s="506"/>
      <c r="I56" s="506"/>
      <c r="J56" s="506"/>
      <c r="K56" s="506"/>
      <c r="L56" s="506"/>
      <c r="M56" s="506"/>
      <c r="N56" s="506"/>
      <c r="O56" s="689">
        <f t="shared" si="5"/>
        <v>0</v>
      </c>
      <c r="Q56" s="1115"/>
      <c r="S56" s="889"/>
    </row>
    <row r="57" spans="1:19" ht="35.25" customHeight="1">
      <c r="A57" s="713"/>
      <c r="B57" s="707" t="s">
        <v>182</v>
      </c>
      <c r="C57" s="506"/>
      <c r="D57" s="506"/>
      <c r="E57" s="506"/>
      <c r="F57" s="506"/>
      <c r="G57" s="506"/>
      <c r="H57" s="506"/>
      <c r="I57" s="506"/>
      <c r="J57" s="506"/>
      <c r="K57" s="506"/>
      <c r="L57" s="506"/>
      <c r="M57" s="506"/>
      <c r="N57" s="506"/>
      <c r="O57" s="689">
        <f t="shared" si="5"/>
        <v>0</v>
      </c>
      <c r="Q57" s="1115"/>
      <c r="S57" s="889"/>
    </row>
    <row r="58" spans="1:19" ht="38.25" customHeight="1">
      <c r="A58" s="713"/>
      <c r="B58" s="707" t="s">
        <v>47</v>
      </c>
      <c r="C58" s="506"/>
      <c r="D58" s="506"/>
      <c r="E58" s="506"/>
      <c r="F58" s="506"/>
      <c r="G58" s="506"/>
      <c r="H58" s="506"/>
      <c r="I58" s="506"/>
      <c r="J58" s="506"/>
      <c r="K58" s="506"/>
      <c r="L58" s="506"/>
      <c r="M58" s="506"/>
      <c r="N58" s="506"/>
      <c r="O58" s="689">
        <f t="shared" si="5"/>
        <v>0</v>
      </c>
      <c r="Q58" s="1115"/>
      <c r="S58" s="889"/>
    </row>
    <row r="59" spans="1:19" ht="33.75" customHeight="1">
      <c r="A59" s="713"/>
      <c r="B59" s="707" t="s">
        <v>1204</v>
      </c>
      <c r="C59" s="506"/>
      <c r="D59" s="506"/>
      <c r="E59" s="506"/>
      <c r="F59" s="506"/>
      <c r="G59" s="506"/>
      <c r="H59" s="506"/>
      <c r="I59" s="506"/>
      <c r="J59" s="506"/>
      <c r="K59" s="506"/>
      <c r="L59" s="506"/>
      <c r="M59" s="506"/>
      <c r="N59" s="506"/>
      <c r="O59" s="689">
        <f t="shared" si="5"/>
        <v>0</v>
      </c>
      <c r="Q59" s="1115"/>
      <c r="S59" s="889"/>
    </row>
    <row r="60" spans="1:19" ht="27.75" customHeight="1">
      <c r="A60" s="713"/>
      <c r="B60" s="775" t="s">
        <v>1755</v>
      </c>
      <c r="C60" s="506"/>
      <c r="D60" s="506"/>
      <c r="E60" s="506"/>
      <c r="F60" s="506"/>
      <c r="G60" s="506"/>
      <c r="H60" s="506"/>
      <c r="I60" s="506"/>
      <c r="J60" s="506"/>
      <c r="K60" s="506"/>
      <c r="L60" s="506"/>
      <c r="M60" s="506"/>
      <c r="N60" s="506"/>
      <c r="O60" s="689">
        <f t="shared" si="5"/>
        <v>0</v>
      </c>
      <c r="Q60" s="1115"/>
      <c r="S60" s="889"/>
    </row>
    <row r="61" spans="1:19" ht="27.75" customHeight="1">
      <c r="A61" s="713"/>
      <c r="B61" s="776" t="s">
        <v>1759</v>
      </c>
      <c r="C61" s="506"/>
      <c r="D61" s="506"/>
      <c r="E61" s="506"/>
      <c r="F61" s="506"/>
      <c r="G61" s="506"/>
      <c r="H61" s="506"/>
      <c r="I61" s="506"/>
      <c r="J61" s="506"/>
      <c r="K61" s="506"/>
      <c r="L61" s="506"/>
      <c r="M61" s="506"/>
      <c r="N61" s="506"/>
      <c r="O61" s="689">
        <f t="shared" si="5"/>
        <v>0</v>
      </c>
      <c r="Q61" s="1115"/>
      <c r="S61" s="889"/>
    </row>
    <row r="62" spans="1:19" ht="27" customHeight="1">
      <c r="A62" s="713"/>
      <c r="B62" s="511"/>
      <c r="C62" s="506"/>
      <c r="D62" s="506"/>
      <c r="E62" s="506"/>
      <c r="F62" s="506"/>
      <c r="G62" s="506"/>
      <c r="H62" s="506"/>
      <c r="I62" s="506"/>
      <c r="J62" s="506"/>
      <c r="K62" s="506"/>
      <c r="L62" s="506"/>
      <c r="M62" s="506"/>
      <c r="N62" s="506"/>
      <c r="O62" s="689">
        <f t="shared" si="5"/>
        <v>0</v>
      </c>
      <c r="Q62" s="1115"/>
      <c r="S62" s="889"/>
    </row>
    <row r="63" spans="1:19" ht="39" customHeight="1" thickBot="1">
      <c r="A63" s="714"/>
      <c r="B63" s="715" t="s">
        <v>48</v>
      </c>
      <c r="C63" s="509"/>
      <c r="D63" s="509"/>
      <c r="E63" s="509"/>
      <c r="F63" s="509"/>
      <c r="G63" s="509"/>
      <c r="H63" s="509"/>
      <c r="I63" s="509"/>
      <c r="J63" s="509"/>
      <c r="K63" s="509"/>
      <c r="L63" s="509"/>
      <c r="M63" s="509"/>
      <c r="N63" s="509"/>
      <c r="O63" s="693">
        <f>SUM(C63:N63)</f>
        <v>0</v>
      </c>
      <c r="Q63" s="1115"/>
      <c r="S63" s="889"/>
    </row>
    <row r="64" spans="1:19" ht="35.25" customHeight="1" thickBot="1">
      <c r="A64" s="676"/>
      <c r="B64" s="716" t="s">
        <v>49</v>
      </c>
      <c r="C64" s="717">
        <f t="shared" ref="C64:N64" si="18">C15+C47</f>
        <v>0</v>
      </c>
      <c r="D64" s="717">
        <f t="shared" si="18"/>
        <v>0</v>
      </c>
      <c r="E64" s="717">
        <f t="shared" si="18"/>
        <v>0</v>
      </c>
      <c r="F64" s="717">
        <f t="shared" si="18"/>
        <v>0</v>
      </c>
      <c r="G64" s="717">
        <f t="shared" si="18"/>
        <v>0</v>
      </c>
      <c r="H64" s="717">
        <f t="shared" si="18"/>
        <v>0</v>
      </c>
      <c r="I64" s="717">
        <f t="shared" si="18"/>
        <v>0</v>
      </c>
      <c r="J64" s="717">
        <f t="shared" si="18"/>
        <v>0</v>
      </c>
      <c r="K64" s="717">
        <f t="shared" si="18"/>
        <v>0</v>
      </c>
      <c r="L64" s="717">
        <f t="shared" si="18"/>
        <v>0</v>
      </c>
      <c r="M64" s="717">
        <f t="shared" si="18"/>
        <v>0</v>
      </c>
      <c r="N64" s="717">
        <f t="shared" si="18"/>
        <v>0</v>
      </c>
      <c r="O64" s="718">
        <f>SUM(C64:N64)</f>
        <v>0</v>
      </c>
      <c r="Q64" s="719"/>
      <c r="S64" s="889"/>
    </row>
    <row r="65" spans="1:19" ht="57.75" customHeight="1" thickBot="1">
      <c r="A65" s="676"/>
      <c r="B65" s="720" t="s">
        <v>50</v>
      </c>
      <c r="C65" s="721">
        <f t="shared" ref="C65:N65" si="19">C63+C46-C11</f>
        <v>0</v>
      </c>
      <c r="D65" s="721">
        <f t="shared" si="19"/>
        <v>0</v>
      </c>
      <c r="E65" s="721">
        <f t="shared" si="19"/>
        <v>0</v>
      </c>
      <c r="F65" s="721">
        <f t="shared" si="19"/>
        <v>0</v>
      </c>
      <c r="G65" s="721">
        <f t="shared" si="19"/>
        <v>0</v>
      </c>
      <c r="H65" s="721">
        <f t="shared" si="19"/>
        <v>0</v>
      </c>
      <c r="I65" s="721">
        <f t="shared" si="19"/>
        <v>0</v>
      </c>
      <c r="J65" s="721">
        <f t="shared" si="19"/>
        <v>0</v>
      </c>
      <c r="K65" s="721">
        <f t="shared" si="19"/>
        <v>0</v>
      </c>
      <c r="L65" s="721">
        <f t="shared" si="19"/>
        <v>0</v>
      </c>
      <c r="M65" s="721">
        <f t="shared" si="19"/>
        <v>0</v>
      </c>
      <c r="N65" s="721">
        <f t="shared" si="19"/>
        <v>0</v>
      </c>
      <c r="O65" s="718">
        <f t="shared" si="5"/>
        <v>0</v>
      </c>
      <c r="Q65" s="894"/>
      <c r="S65" s="889"/>
    </row>
    <row r="66" spans="1:19" ht="35.25" customHeight="1" thickBot="1">
      <c r="A66" s="676"/>
      <c r="B66" s="720" t="s">
        <v>51</v>
      </c>
      <c r="C66" s="717">
        <f t="shared" ref="C66:N66" si="20">SUM(C6:C10)-SUM(C16,C19,C22,C24,C27,C29,C31,C35,C38,C41,C43)-SUM(C48:C62)</f>
        <v>0</v>
      </c>
      <c r="D66" s="717">
        <f t="shared" si="20"/>
        <v>0</v>
      </c>
      <c r="E66" s="717">
        <f t="shared" si="20"/>
        <v>0</v>
      </c>
      <c r="F66" s="717">
        <f t="shared" si="20"/>
        <v>0</v>
      </c>
      <c r="G66" s="717">
        <f t="shared" si="20"/>
        <v>0</v>
      </c>
      <c r="H66" s="717">
        <f t="shared" si="20"/>
        <v>0</v>
      </c>
      <c r="I66" s="717">
        <f t="shared" si="20"/>
        <v>0</v>
      </c>
      <c r="J66" s="717">
        <f t="shared" si="20"/>
        <v>0</v>
      </c>
      <c r="K66" s="717">
        <f t="shared" si="20"/>
        <v>0</v>
      </c>
      <c r="L66" s="717">
        <f t="shared" si="20"/>
        <v>0</v>
      </c>
      <c r="M66" s="717">
        <f t="shared" si="20"/>
        <v>0</v>
      </c>
      <c r="N66" s="717">
        <f t="shared" si="20"/>
        <v>0</v>
      </c>
      <c r="O66" s="718">
        <f t="shared" si="5"/>
        <v>0</v>
      </c>
      <c r="Q66" s="945"/>
      <c r="S66" s="889"/>
    </row>
    <row r="67" spans="1:19" ht="39.75" customHeight="1" thickBot="1">
      <c r="A67" s="676"/>
      <c r="B67" s="720" t="s">
        <v>52</v>
      </c>
      <c r="C67" s="717">
        <f t="shared" ref="C67:N67" si="21">C5+C12-C64+C65</f>
        <v>0</v>
      </c>
      <c r="D67" s="717">
        <f t="shared" si="21"/>
        <v>0</v>
      </c>
      <c r="E67" s="717">
        <f t="shared" si="21"/>
        <v>0</v>
      </c>
      <c r="F67" s="717">
        <f t="shared" si="21"/>
        <v>0</v>
      </c>
      <c r="G67" s="717">
        <f t="shared" si="21"/>
        <v>0</v>
      </c>
      <c r="H67" s="717">
        <f t="shared" si="21"/>
        <v>0</v>
      </c>
      <c r="I67" s="717">
        <f t="shared" si="21"/>
        <v>0</v>
      </c>
      <c r="J67" s="717">
        <f t="shared" si="21"/>
        <v>0</v>
      </c>
      <c r="K67" s="717">
        <f t="shared" si="21"/>
        <v>0</v>
      </c>
      <c r="L67" s="717">
        <f t="shared" si="21"/>
        <v>0</v>
      </c>
      <c r="M67" s="717">
        <f t="shared" si="21"/>
        <v>0</v>
      </c>
      <c r="N67" s="717">
        <f t="shared" si="21"/>
        <v>0</v>
      </c>
      <c r="O67" s="718">
        <f>N67</f>
        <v>0</v>
      </c>
      <c r="Q67" s="1114"/>
      <c r="S67" s="889"/>
    </row>
    <row r="68" spans="1:19">
      <c r="B68" s="529"/>
      <c r="C68" s="722"/>
      <c r="D68" s="722"/>
      <c r="E68" s="722"/>
      <c r="F68" s="722"/>
      <c r="G68" s="723"/>
      <c r="H68" s="723"/>
      <c r="I68" s="723"/>
      <c r="J68" s="723"/>
      <c r="K68" s="723"/>
      <c r="L68" s="723"/>
      <c r="M68" s="723"/>
      <c r="N68" s="723"/>
      <c r="O68" s="724"/>
      <c r="S68" s="530" t="s">
        <v>185</v>
      </c>
    </row>
    <row r="69" spans="1:19" ht="168" customHeight="1">
      <c r="B69" s="725"/>
      <c r="C69" s="726"/>
      <c r="D69" s="726"/>
      <c r="E69" s="726"/>
      <c r="F69" s="726"/>
      <c r="G69" s="727"/>
      <c r="H69" s="727"/>
      <c r="I69" s="727"/>
      <c r="J69" s="727"/>
      <c r="K69" s="727"/>
      <c r="L69" s="727"/>
      <c r="M69" s="727"/>
      <c r="N69" s="727"/>
      <c r="O69" s="727"/>
    </row>
    <row r="70" spans="1:19" ht="39" customHeight="1">
      <c r="B70" s="725"/>
      <c r="C70" s="726"/>
      <c r="D70" s="726"/>
      <c r="E70" s="726"/>
      <c r="F70" s="726"/>
      <c r="G70" s="725"/>
      <c r="H70" s="728"/>
      <c r="I70" s="728"/>
      <c r="J70" s="728"/>
      <c r="K70" s="728"/>
      <c r="L70" s="729"/>
      <c r="M70" s="728"/>
      <c r="N70" s="728"/>
      <c r="O70" s="729"/>
    </row>
    <row r="71" spans="1:19" ht="20.25">
      <c r="B71" s="1105"/>
      <c r="C71" s="1105"/>
      <c r="D71" s="1105"/>
      <c r="E71" s="1105"/>
      <c r="F71" s="1105"/>
      <c r="G71" s="725"/>
      <c r="H71" s="725"/>
      <c r="I71" s="725"/>
      <c r="J71" s="725"/>
      <c r="K71" s="725"/>
      <c r="L71" s="725"/>
      <c r="M71" s="725"/>
      <c r="N71" s="725"/>
      <c r="O71" s="725"/>
    </row>
    <row r="72" spans="1:19" ht="25.5" customHeight="1">
      <c r="G72" s="725"/>
      <c r="H72" s="725"/>
      <c r="I72" s="725"/>
      <c r="J72" s="725"/>
      <c r="K72" s="725"/>
      <c r="L72" s="725"/>
      <c r="M72" s="725"/>
      <c r="N72" s="725"/>
      <c r="O72" s="725"/>
    </row>
    <row r="73" spans="1:19" ht="13.5" customHeight="1">
      <c r="G73" s="731"/>
      <c r="H73" s="731"/>
      <c r="I73" s="731"/>
      <c r="J73" s="731"/>
      <c r="K73" s="731"/>
      <c r="L73" s="731"/>
      <c r="M73" s="731"/>
      <c r="N73" s="731"/>
      <c r="O73" s="732"/>
    </row>
    <row r="74" spans="1:19" ht="33" customHeight="1">
      <c r="G74" s="725"/>
      <c r="H74" s="725"/>
      <c r="I74" s="725"/>
      <c r="J74" s="725"/>
      <c r="K74" s="725"/>
      <c r="L74" s="725"/>
      <c r="M74" s="725"/>
      <c r="N74" s="725"/>
      <c r="O74" s="725"/>
    </row>
    <row r="75" spans="1:19" ht="33.75" customHeight="1">
      <c r="G75" s="725"/>
      <c r="H75" s="728"/>
      <c r="I75" s="728"/>
      <c r="J75" s="728"/>
      <c r="K75" s="728"/>
      <c r="L75" s="729"/>
      <c r="M75" s="728"/>
      <c r="N75" s="728"/>
      <c r="O75" s="729"/>
    </row>
    <row r="76" spans="1:19" ht="20.25">
      <c r="G76" s="725"/>
      <c r="H76" s="728"/>
      <c r="I76" s="728"/>
      <c r="J76" s="728"/>
      <c r="K76" s="728"/>
      <c r="L76" s="729"/>
      <c r="M76" s="728"/>
      <c r="N76" s="728"/>
      <c r="O76" s="729"/>
    </row>
    <row r="77" spans="1:19" ht="20.25">
      <c r="G77" s="725"/>
      <c r="H77" s="725"/>
      <c r="I77" s="725"/>
      <c r="J77" s="725"/>
      <c r="K77" s="725"/>
      <c r="L77" s="725"/>
      <c r="M77" s="725"/>
      <c r="N77" s="725"/>
      <c r="O77" s="725"/>
    </row>
    <row r="78" spans="1:19">
      <c r="J78" s="677"/>
    </row>
  </sheetData>
  <sheetProtection password="F2DA" sheet="1" objects="1" scenarios="1" formatCells="0" formatColumns="0" formatRows="0" insertRows="0" selectLockedCells="1"/>
  <mergeCells count="10">
    <mergeCell ref="B71:F71"/>
    <mergeCell ref="B1:O1"/>
    <mergeCell ref="B2:O2"/>
    <mergeCell ref="Q2:Q3"/>
    <mergeCell ref="S2:S67"/>
    <mergeCell ref="Q4:Q12"/>
    <mergeCell ref="C13:O13"/>
    <mergeCell ref="Q14:Q46"/>
    <mergeCell ref="Q47:Q63"/>
    <mergeCell ref="Q65:Q67"/>
  </mergeCells>
  <dataValidations count="2">
    <dataValidation type="whole" allowBlank="1" showInputMessage="1" showErrorMessage="1" sqref="H14:N14 O14:O66 O5:O12">
      <formula1>0</formula1>
      <formula2>100000000</formula2>
    </dataValidation>
    <dataValidation type="whole" operator="greaterThanOrEqual" allowBlank="1" showInputMessage="1" showErrorMessage="1" sqref="C6:N11 C17:N18 C20:N21 C23:N23 C25:N26 C28:N28 C30:N30 C32:N34 C36:N37 C39:N40 C42:N42 C44:N46 C48:N63">
      <formula1>0</formula1>
    </dataValidation>
  </dataValidations>
  <printOptions horizontalCentered="1" verticalCentered="1"/>
  <pageMargins left="0.23622047244094491" right="0.23622047244094491" top="0.74803149606299213" bottom="0.94488188976377963" header="0.31496062992125984" footer="0.31496062992125984"/>
  <pageSetup paperSize="9" scale="25" orientation="portrait" r:id="rId1"/>
  <headerFooter scaleWithDoc="0">
    <oddFooter>&amp;L&amp;"Arial,Normál"&amp;9Lezárva: &amp;D.   &amp;T
Munkalap: &amp;A
Fájlnév: &amp;F&amp;C&amp;"Arial,Normál"&amp;9&amp;P/&amp;N
&amp;R&amp;G</oddFooter>
    <firstFooter>&amp;L&amp;"Arial,Normál"&amp;9Lezárva: &amp;D.   &amp;T
Munkalap: &amp;A
Fájlnév: &amp;F&amp;C&amp;"Arial,Normál"&amp;9&amp;P/&amp;N
&amp;R&amp;"Arial,Normál"&amp;9.............................................
a programban részt vevő fiatal szignója</firstFooter>
  </headerFooter>
  <rowBreaks count="1" manualBreakCount="1">
    <brk id="46" min="1" max="14" man="1"/>
  </rowBreaks>
  <drawing r:id="rId2"/>
  <legacyDrawing r:id="rId3"/>
  <legacyDrawingHF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1">
    <tabColor rgb="FFFFC000"/>
    <pageSetUpPr fitToPage="1"/>
  </sheetPr>
  <dimension ref="A1:H65"/>
  <sheetViews>
    <sheetView view="pageBreakPreview" topLeftCell="A9" zoomScale="75" zoomScaleNormal="70" zoomScaleSheetLayoutView="75" zoomScalePageLayoutView="20" workbookViewId="0">
      <selection activeCell="J41" sqref="J41"/>
    </sheetView>
  </sheetViews>
  <sheetFormatPr defaultColWidth="9.140625" defaultRowHeight="15"/>
  <cols>
    <col min="1" max="1" width="2" style="677" customWidth="1"/>
    <col min="2" max="2" width="46.85546875" style="677" customWidth="1"/>
    <col min="3" max="3" width="42.140625" style="733" customWidth="1"/>
    <col min="4" max="4" width="50.42578125" style="733" customWidth="1"/>
    <col min="5" max="5" width="9.140625" style="677"/>
    <col min="6" max="6" width="140.5703125" style="530" customWidth="1"/>
    <col min="7" max="7" width="3.42578125" style="530" customWidth="1"/>
    <col min="8" max="8" width="80.85546875" style="530" hidden="1" customWidth="1"/>
    <col min="9" max="16384" width="9.140625" style="677"/>
  </cols>
  <sheetData>
    <row r="1" spans="1:8" ht="123" customHeight="1" thickBot="1">
      <c r="A1" s="676"/>
      <c r="B1" s="1106" t="s">
        <v>229</v>
      </c>
      <c r="C1" s="1107"/>
      <c r="D1" s="1107"/>
      <c r="F1" s="546" t="s">
        <v>141</v>
      </c>
      <c r="H1" s="528" t="s">
        <v>132</v>
      </c>
    </row>
    <row r="2" spans="1:8" ht="48.75" customHeight="1" thickBot="1">
      <c r="A2" s="676"/>
      <c r="B2" s="1067" t="s">
        <v>368</v>
      </c>
      <c r="C2" s="1109"/>
      <c r="D2" s="1109"/>
      <c r="F2" s="1116" t="s">
        <v>240</v>
      </c>
      <c r="H2" s="888" t="s">
        <v>242</v>
      </c>
    </row>
    <row r="3" spans="1:8" ht="20.25" customHeight="1" thickBot="1">
      <c r="A3" s="676"/>
      <c r="B3" s="737"/>
      <c r="C3" s="680" t="s">
        <v>123</v>
      </c>
      <c r="D3" s="681" t="s">
        <v>124</v>
      </c>
      <c r="F3" s="1117"/>
      <c r="G3" s="550"/>
      <c r="H3" s="936"/>
    </row>
    <row r="4" spans="1:8" ht="28.5" customHeight="1" thickBot="1">
      <c r="A4" s="676"/>
      <c r="B4" s="695" t="s">
        <v>37</v>
      </c>
      <c r="C4" s="697"/>
      <c r="D4" s="698"/>
      <c r="F4" s="1120"/>
      <c r="H4" s="937"/>
    </row>
    <row r="5" spans="1:8" ht="27.75" customHeight="1">
      <c r="A5" s="676"/>
      <c r="B5" s="738" t="s">
        <v>38</v>
      </c>
      <c r="C5" s="735">
        <f>'Cash-flow 2. év'!N67</f>
        <v>0</v>
      </c>
      <c r="D5" s="739">
        <f>C32</f>
        <v>0</v>
      </c>
      <c r="F5" s="1120"/>
      <c r="H5" s="937"/>
    </row>
    <row r="6" spans="1:8" ht="27" customHeight="1">
      <c r="A6" s="676"/>
      <c r="B6" s="686" t="s">
        <v>39</v>
      </c>
      <c r="C6" s="506"/>
      <c r="D6" s="512"/>
      <c r="F6" s="1120"/>
      <c r="H6" s="937"/>
    </row>
    <row r="7" spans="1:8" ht="32.25" customHeight="1">
      <c r="A7" s="676"/>
      <c r="B7" s="686" t="s">
        <v>40</v>
      </c>
      <c r="C7" s="506"/>
      <c r="D7" s="512"/>
      <c r="F7" s="1120"/>
      <c r="H7" s="937"/>
    </row>
    <row r="8" spans="1:8" ht="32.25" customHeight="1">
      <c r="A8" s="676"/>
      <c r="B8" s="686" t="s">
        <v>43</v>
      </c>
      <c r="C8" s="506"/>
      <c r="D8" s="512"/>
      <c r="F8" s="1120"/>
      <c r="H8" s="937"/>
    </row>
    <row r="9" spans="1:8" ht="32.25" customHeight="1">
      <c r="A9" s="676"/>
      <c r="B9" s="686" t="s">
        <v>44</v>
      </c>
      <c r="C9" s="506"/>
      <c r="D9" s="512"/>
      <c r="F9" s="1120"/>
      <c r="H9" s="937"/>
    </row>
    <row r="10" spans="1:8" ht="32.25" customHeight="1" thickBot="1">
      <c r="A10" s="676"/>
      <c r="B10" s="740" t="s">
        <v>45</v>
      </c>
      <c r="C10" s="741">
        <f t="shared" ref="C10:D10" si="0">SUM(C6:C9)</f>
        <v>0</v>
      </c>
      <c r="D10" s="742">
        <f t="shared" si="0"/>
        <v>0</v>
      </c>
      <c r="F10" s="1120"/>
      <c r="H10" s="937"/>
    </row>
    <row r="11" spans="1:8" ht="9" customHeight="1" thickBot="1">
      <c r="A11" s="676"/>
      <c r="B11" s="743"/>
      <c r="C11" s="1111"/>
      <c r="D11" s="1112"/>
      <c r="F11" s="454"/>
      <c r="H11" s="937"/>
    </row>
    <row r="12" spans="1:8" ht="32.25" customHeight="1" thickBot="1">
      <c r="A12" s="676"/>
      <c r="B12" s="695" t="s">
        <v>46</v>
      </c>
      <c r="C12" s="697"/>
      <c r="D12" s="698"/>
      <c r="F12" s="1118"/>
      <c r="H12" s="937"/>
    </row>
    <row r="13" spans="1:8" ht="25.5" customHeight="1">
      <c r="A13" s="712"/>
      <c r="B13" s="744" t="s">
        <v>177</v>
      </c>
      <c r="C13" s="513"/>
      <c r="D13" s="514"/>
      <c r="F13" s="1118"/>
      <c r="H13" s="937"/>
    </row>
    <row r="14" spans="1:8" ht="37.5" customHeight="1">
      <c r="A14" s="713"/>
      <c r="B14" s="707" t="s">
        <v>178</v>
      </c>
      <c r="C14" s="506"/>
      <c r="D14" s="512"/>
      <c r="F14" s="1118"/>
      <c r="H14" s="937"/>
    </row>
    <row r="15" spans="1:8" ht="37.5" customHeight="1">
      <c r="A15" s="713"/>
      <c r="B15" s="707" t="s">
        <v>179</v>
      </c>
      <c r="C15" s="506"/>
      <c r="D15" s="512"/>
      <c r="F15" s="1118"/>
      <c r="H15" s="889"/>
    </row>
    <row r="16" spans="1:8" ht="34.5" customHeight="1">
      <c r="A16" s="713"/>
      <c r="B16" s="707" t="s">
        <v>180</v>
      </c>
      <c r="C16" s="506"/>
      <c r="D16" s="512"/>
      <c r="F16" s="1118"/>
      <c r="H16" s="889"/>
    </row>
    <row r="17" spans="1:8" ht="27.75" customHeight="1">
      <c r="A17" s="713"/>
      <c r="B17" s="707" t="s">
        <v>181</v>
      </c>
      <c r="C17" s="506"/>
      <c r="D17" s="512"/>
      <c r="F17" s="1118"/>
      <c r="H17" s="889"/>
    </row>
    <row r="18" spans="1:8" ht="18.75" customHeight="1">
      <c r="A18" s="713"/>
      <c r="B18" s="707" t="s">
        <v>174</v>
      </c>
      <c r="C18" s="506"/>
      <c r="D18" s="512"/>
      <c r="F18" s="1118"/>
      <c r="H18" s="889"/>
    </row>
    <row r="19" spans="1:8" ht="24" customHeight="1">
      <c r="A19" s="713"/>
      <c r="B19" s="707" t="s">
        <v>170</v>
      </c>
      <c r="C19" s="506"/>
      <c r="D19" s="512"/>
      <c r="F19" s="1118"/>
      <c r="H19" s="889"/>
    </row>
    <row r="20" spans="1:8" ht="41.25" customHeight="1">
      <c r="A20" s="713"/>
      <c r="B20" s="707" t="s">
        <v>1236</v>
      </c>
      <c r="C20" s="506"/>
      <c r="D20" s="512"/>
      <c r="F20" s="1118"/>
      <c r="H20" s="889"/>
    </row>
    <row r="21" spans="1:8" ht="30" customHeight="1">
      <c r="A21" s="713"/>
      <c r="B21" s="707" t="s">
        <v>160</v>
      </c>
      <c r="C21" s="506"/>
      <c r="D21" s="512"/>
      <c r="F21" s="1118"/>
      <c r="H21" s="889"/>
    </row>
    <row r="22" spans="1:8" ht="30" customHeight="1">
      <c r="A22" s="713"/>
      <c r="B22" s="707" t="s">
        <v>182</v>
      </c>
      <c r="C22" s="506"/>
      <c r="D22" s="512"/>
      <c r="F22" s="1118"/>
      <c r="H22" s="889"/>
    </row>
    <row r="23" spans="1:8" ht="33.75" customHeight="1">
      <c r="A23" s="713"/>
      <c r="B23" s="707" t="s">
        <v>47</v>
      </c>
      <c r="C23" s="506"/>
      <c r="D23" s="512"/>
      <c r="F23" s="1118"/>
      <c r="H23" s="889"/>
    </row>
    <row r="24" spans="1:8" ht="27.75" customHeight="1">
      <c r="A24" s="713"/>
      <c r="B24" s="707" t="s">
        <v>1204</v>
      </c>
      <c r="C24" s="506"/>
      <c r="D24" s="512"/>
      <c r="F24" s="1118"/>
      <c r="H24" s="889"/>
    </row>
    <row r="25" spans="1:8" ht="27.75" customHeight="1">
      <c r="A25" s="713"/>
      <c r="B25" s="775" t="s">
        <v>1755</v>
      </c>
      <c r="C25" s="506"/>
      <c r="D25" s="512"/>
      <c r="F25" s="1118"/>
      <c r="H25" s="889"/>
    </row>
    <row r="26" spans="1:8" ht="27" customHeight="1">
      <c r="A26" s="713"/>
      <c r="B26" s="776" t="s">
        <v>1759</v>
      </c>
      <c r="C26" s="506"/>
      <c r="D26" s="512"/>
      <c r="F26" s="1118"/>
      <c r="H26" s="889"/>
    </row>
    <row r="27" spans="1:8" ht="27" customHeight="1">
      <c r="A27" s="713"/>
      <c r="B27" s="510"/>
      <c r="C27" s="507"/>
      <c r="D27" s="515"/>
      <c r="F27" s="1118"/>
      <c r="H27" s="889"/>
    </row>
    <row r="28" spans="1:8" ht="39" customHeight="1" thickBot="1">
      <c r="A28" s="714"/>
      <c r="B28" s="745" t="s">
        <v>48</v>
      </c>
      <c r="C28" s="509"/>
      <c r="D28" s="516"/>
      <c r="F28" s="1118"/>
      <c r="H28" s="889"/>
    </row>
    <row r="29" spans="1:8" ht="48.75" customHeight="1" thickBot="1">
      <c r="A29" s="676"/>
      <c r="B29" s="716" t="s">
        <v>49</v>
      </c>
      <c r="C29" s="717">
        <f>SUM(C13:C28)</f>
        <v>0</v>
      </c>
      <c r="D29" s="718">
        <f>SUM(D13:D28)</f>
        <v>0</v>
      </c>
      <c r="F29" s="1118"/>
      <c r="H29" s="889"/>
    </row>
    <row r="30" spans="1:8" ht="57.75" customHeight="1" thickBot="1">
      <c r="A30" s="676"/>
      <c r="B30" s="720" t="s">
        <v>50</v>
      </c>
      <c r="C30" s="721">
        <f>C28-C9</f>
        <v>0</v>
      </c>
      <c r="D30" s="746">
        <f>D28-D9</f>
        <v>0</v>
      </c>
      <c r="F30" s="1119"/>
      <c r="H30" s="889"/>
    </row>
    <row r="31" spans="1:8" ht="40.5" customHeight="1" thickBot="1">
      <c r="A31" s="676"/>
      <c r="B31" s="720" t="s">
        <v>51</v>
      </c>
      <c r="C31" s="717">
        <f>SUM(C6:C8)-SUM(C13:C27)</f>
        <v>0</v>
      </c>
      <c r="D31" s="718">
        <f>SUM(D6:D8)-SUM(D13:D27)</f>
        <v>0</v>
      </c>
      <c r="F31" s="1119"/>
      <c r="H31" s="889"/>
    </row>
    <row r="32" spans="1:8" ht="45" customHeight="1" thickBot="1">
      <c r="A32" s="676"/>
      <c r="B32" s="720" t="s">
        <v>52</v>
      </c>
      <c r="C32" s="717">
        <f>C5+C10-C29+C30</f>
        <v>0</v>
      </c>
      <c r="D32" s="718">
        <f>D5+D10-D29+D30</f>
        <v>0</v>
      </c>
      <c r="F32" s="1119"/>
      <c r="H32" s="889"/>
    </row>
    <row r="33" spans="2:8">
      <c r="B33" s="529"/>
      <c r="C33" s="723"/>
      <c r="D33" s="723"/>
      <c r="H33" s="889"/>
    </row>
    <row r="34" spans="2:8" ht="168" customHeight="1">
      <c r="B34" s="747"/>
      <c r="C34" s="727"/>
      <c r="D34" s="727"/>
      <c r="H34" s="889"/>
    </row>
    <row r="35" spans="2:8" ht="39" customHeight="1">
      <c r="B35" s="726"/>
      <c r="C35" s="728"/>
      <c r="D35" s="728"/>
      <c r="H35" s="889"/>
    </row>
    <row r="36" spans="2:8" ht="20.25">
      <c r="B36" s="748"/>
      <c r="C36" s="725"/>
      <c r="D36" s="725"/>
      <c r="H36" s="889"/>
    </row>
    <row r="37" spans="2:8" ht="25.5" customHeight="1">
      <c r="B37" s="748"/>
      <c r="C37" s="725"/>
      <c r="D37" s="725"/>
      <c r="H37" s="889"/>
    </row>
    <row r="38" spans="2:8" ht="13.5" customHeight="1">
      <c r="B38" s="731"/>
      <c r="C38" s="731"/>
      <c r="D38" s="731"/>
      <c r="H38" s="889"/>
    </row>
    <row r="39" spans="2:8" ht="33" customHeight="1">
      <c r="B39" s="749"/>
      <c r="C39" s="725"/>
      <c r="D39" s="725"/>
      <c r="H39" s="889"/>
    </row>
    <row r="40" spans="2:8" ht="33.75" customHeight="1">
      <c r="B40" s="725"/>
      <c r="C40" s="728"/>
      <c r="D40" s="728"/>
      <c r="H40" s="889"/>
    </row>
    <row r="41" spans="2:8" ht="20.25">
      <c r="B41" s="725"/>
      <c r="C41" s="728"/>
      <c r="D41" s="728"/>
      <c r="H41" s="889"/>
    </row>
    <row r="42" spans="2:8" ht="20.25">
      <c r="B42" s="748"/>
      <c r="C42" s="725"/>
      <c r="D42" s="725"/>
      <c r="H42" s="889"/>
    </row>
    <row r="43" spans="2:8">
      <c r="H43" s="889"/>
    </row>
    <row r="44" spans="2:8">
      <c r="H44" s="889"/>
    </row>
    <row r="45" spans="2:8">
      <c r="H45" s="889"/>
    </row>
    <row r="46" spans="2:8">
      <c r="H46" s="889"/>
    </row>
    <row r="47" spans="2:8">
      <c r="H47" s="889"/>
    </row>
    <row r="48" spans="2:8">
      <c r="H48" s="889"/>
    </row>
    <row r="49" spans="8:8">
      <c r="H49" s="889"/>
    </row>
    <row r="50" spans="8:8">
      <c r="H50" s="889"/>
    </row>
    <row r="51" spans="8:8">
      <c r="H51" s="889"/>
    </row>
    <row r="52" spans="8:8">
      <c r="H52" s="889"/>
    </row>
    <row r="53" spans="8:8">
      <c r="H53" s="889"/>
    </row>
    <row r="54" spans="8:8">
      <c r="H54" s="889"/>
    </row>
    <row r="55" spans="8:8">
      <c r="H55" s="889"/>
    </row>
    <row r="56" spans="8:8">
      <c r="H56" s="889"/>
    </row>
    <row r="57" spans="8:8">
      <c r="H57" s="889"/>
    </row>
    <row r="58" spans="8:8">
      <c r="H58" s="889"/>
    </row>
    <row r="59" spans="8:8">
      <c r="H59" s="889"/>
    </row>
    <row r="60" spans="8:8">
      <c r="H60" s="889"/>
    </row>
    <row r="61" spans="8:8">
      <c r="H61" s="889"/>
    </row>
    <row r="62" spans="8:8">
      <c r="H62" s="889"/>
    </row>
    <row r="63" spans="8:8">
      <c r="H63" s="889"/>
    </row>
    <row r="64" spans="8:8">
      <c r="H64" s="889"/>
    </row>
    <row r="65" spans="8:8">
      <c r="H65" s="889"/>
    </row>
  </sheetData>
  <sheetProtection password="F2DA" sheet="1" objects="1" scenarios="1" formatCells="0" formatColumns="0" formatRows="0" insertRows="0" selectLockedCells="1"/>
  <mergeCells count="8">
    <mergeCell ref="F12:F29"/>
    <mergeCell ref="F30:F32"/>
    <mergeCell ref="H2:H65"/>
    <mergeCell ref="B1:D1"/>
    <mergeCell ref="B2:D2"/>
    <mergeCell ref="F2:F3"/>
    <mergeCell ref="F4:F10"/>
    <mergeCell ref="C11:D11"/>
  </mergeCells>
  <dataValidations count="2">
    <dataValidation type="whole" allowBlank="1" showInputMessage="1" showErrorMessage="1" sqref="C12:D12">
      <formula1>0</formula1>
      <formula2>100000000</formula2>
    </dataValidation>
    <dataValidation type="whole" operator="greaterThanOrEqual" allowBlank="1" showInputMessage="1" showErrorMessage="1" sqref="C6:D9 C13:D28">
      <formula1>0</formula1>
    </dataValidation>
  </dataValidations>
  <printOptions horizontalCentered="1" verticalCentered="1"/>
  <pageMargins left="0.23622047244094491" right="0.23622047244094491" top="0.74803149606299213" bottom="0.94488188976377963" header="0.31496062992125984" footer="0.31496062992125984"/>
  <pageSetup paperSize="9" scale="53" orientation="portrait" r:id="rId1"/>
  <headerFooter scaleWithDoc="0">
    <oddFooter>&amp;L&amp;"Arial,Normál"&amp;9Lezárva: &amp;D.   &amp;T
Munkalap: &amp;A
Fájlnév: &amp;F&amp;C&amp;"Arial,Normál"&amp;9&amp;P/&amp;N
&amp;R&amp;G</oddFooter>
    <firstFooter>&amp;L&amp;"Arial,Normál"&amp;9Lezárva: &amp;D.   &amp;T
Munkalap: &amp;A
Fájlnév: &amp;F&amp;C&amp;"Arial,Normál"&amp;9&amp;P/&amp;N
&amp;R&amp;"Arial,Normál"&amp;9.............................................
a programban részt vevő fiatal szignója</firstFooter>
  </headerFooter>
  <drawing r:id="rId2"/>
  <legacy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pageSetUpPr fitToPage="1"/>
  </sheetPr>
  <dimension ref="A1:K76"/>
  <sheetViews>
    <sheetView view="pageBreakPreview" zoomScale="70" zoomScaleNormal="70" zoomScaleSheetLayoutView="70" zoomScalePageLayoutView="10" workbookViewId="0">
      <selection activeCell="C9" sqref="C9"/>
    </sheetView>
  </sheetViews>
  <sheetFormatPr defaultColWidth="9.140625" defaultRowHeight="15"/>
  <cols>
    <col min="1" max="1" width="4.28515625" style="750" customWidth="1"/>
    <col min="2" max="2" width="6.5703125" style="677" customWidth="1"/>
    <col min="3" max="3" width="79.42578125" style="677" customWidth="1"/>
    <col min="4" max="7" width="19.7109375" style="750" customWidth="1"/>
    <col min="8" max="8" width="9.140625" style="750"/>
    <col min="9" max="9" width="140.5703125" style="530" customWidth="1"/>
    <col min="10" max="10" width="9.140625" style="750"/>
    <col min="11" max="11" width="80.85546875" style="530" hidden="1" customWidth="1"/>
    <col min="12" max="16384" width="9.140625" style="750"/>
  </cols>
  <sheetData>
    <row r="1" spans="1:11" ht="113.25" customHeight="1" thickBot="1">
      <c r="A1" s="676"/>
      <c r="B1" s="840" t="s">
        <v>238</v>
      </c>
      <c r="C1" s="841"/>
      <c r="D1" s="841"/>
      <c r="E1" s="841"/>
      <c r="F1" s="841"/>
      <c r="G1" s="842"/>
      <c r="I1" s="546" t="s">
        <v>141</v>
      </c>
      <c r="K1" s="528" t="s">
        <v>132</v>
      </c>
    </row>
    <row r="2" spans="1:11" ht="42.75" customHeight="1" thickBot="1">
      <c r="A2" s="676"/>
      <c r="B2" s="1121" t="s">
        <v>1235</v>
      </c>
      <c r="C2" s="1122"/>
      <c r="D2" s="1122"/>
      <c r="E2" s="1122"/>
      <c r="F2" s="1122"/>
      <c r="G2" s="1123"/>
      <c r="I2" s="751"/>
      <c r="K2" s="752"/>
    </row>
    <row r="3" spans="1:11" s="677" customFormat="1" ht="33" customHeight="1">
      <c r="A3" s="676"/>
      <c r="B3" s="753"/>
      <c r="C3" s="754" t="s">
        <v>53</v>
      </c>
      <c r="D3" s="574" t="s">
        <v>115</v>
      </c>
      <c r="E3" s="574" t="s">
        <v>122</v>
      </c>
      <c r="F3" s="574" t="s">
        <v>123</v>
      </c>
      <c r="G3" s="575" t="s">
        <v>124</v>
      </c>
      <c r="I3" s="830" t="s">
        <v>1743</v>
      </c>
      <c r="K3" s="888" t="s">
        <v>471</v>
      </c>
    </row>
    <row r="4" spans="1:11" ht="31.5" customHeight="1">
      <c r="A4" s="676"/>
      <c r="B4" s="755" t="s">
        <v>54</v>
      </c>
      <c r="C4" s="756" t="s">
        <v>55</v>
      </c>
      <c r="D4" s="517"/>
      <c r="E4" s="517"/>
      <c r="F4" s="517"/>
      <c r="G4" s="518"/>
      <c r="I4" s="833"/>
      <c r="K4" s="889"/>
    </row>
    <row r="5" spans="1:11" ht="31.5" customHeight="1">
      <c r="A5" s="676"/>
      <c r="B5" s="755" t="s">
        <v>56</v>
      </c>
      <c r="C5" s="756" t="s">
        <v>57</v>
      </c>
      <c r="D5" s="517"/>
      <c r="E5" s="517"/>
      <c r="F5" s="517"/>
      <c r="G5" s="518"/>
      <c r="I5" s="897"/>
      <c r="K5" s="889"/>
    </row>
    <row r="6" spans="1:11" ht="31.5" customHeight="1">
      <c r="A6" s="676"/>
      <c r="B6" s="755" t="s">
        <v>58</v>
      </c>
      <c r="C6" s="756" t="s">
        <v>59</v>
      </c>
      <c r="D6" s="517"/>
      <c r="E6" s="517"/>
      <c r="F6" s="517"/>
      <c r="G6" s="518"/>
      <c r="I6" s="897"/>
      <c r="K6" s="889"/>
    </row>
    <row r="7" spans="1:11" ht="31.5" customHeight="1">
      <c r="A7" s="676"/>
      <c r="B7" s="757" t="s">
        <v>60</v>
      </c>
      <c r="C7" s="758" t="s">
        <v>61</v>
      </c>
      <c r="D7" s="506"/>
      <c r="E7" s="506"/>
      <c r="F7" s="506"/>
      <c r="G7" s="512"/>
      <c r="I7" s="897"/>
      <c r="K7" s="889"/>
    </row>
    <row r="8" spans="1:11" ht="31.5" customHeight="1">
      <c r="A8" s="676"/>
      <c r="B8" s="757" t="s">
        <v>62</v>
      </c>
      <c r="C8" s="758" t="s">
        <v>63</v>
      </c>
      <c r="D8" s="687">
        <f>SUM(D9:D15)</f>
        <v>0</v>
      </c>
      <c r="E8" s="687">
        <f t="shared" ref="E8:F8" si="0">SUM(E9:E15)</f>
        <v>0</v>
      </c>
      <c r="F8" s="687">
        <f t="shared" si="0"/>
        <v>0</v>
      </c>
      <c r="G8" s="689">
        <f>SUM(G9:G15)</f>
        <v>0</v>
      </c>
      <c r="I8" s="897"/>
      <c r="K8" s="889"/>
    </row>
    <row r="9" spans="1:11" ht="31.5" customHeight="1">
      <c r="A9" s="676"/>
      <c r="B9" s="757" t="s">
        <v>64</v>
      </c>
      <c r="C9" s="519" t="s">
        <v>1191</v>
      </c>
      <c r="D9" s="506"/>
      <c r="E9" s="506"/>
      <c r="F9" s="506"/>
      <c r="G9" s="512"/>
      <c r="I9" s="897"/>
      <c r="K9" s="889"/>
    </row>
    <row r="10" spans="1:11" ht="31.5" customHeight="1">
      <c r="A10" s="676"/>
      <c r="B10" s="757" t="s">
        <v>65</v>
      </c>
      <c r="C10" s="519" t="s">
        <v>241</v>
      </c>
      <c r="D10" s="506"/>
      <c r="E10" s="506"/>
      <c r="F10" s="506"/>
      <c r="G10" s="512"/>
      <c r="I10" s="897"/>
      <c r="K10" s="889"/>
    </row>
    <row r="11" spans="1:11" ht="31.5" customHeight="1">
      <c r="A11" s="676"/>
      <c r="B11" s="757" t="s">
        <v>1197</v>
      </c>
      <c r="C11" s="519" t="s">
        <v>1192</v>
      </c>
      <c r="D11" s="506"/>
      <c r="E11" s="506"/>
      <c r="F11" s="506"/>
      <c r="G11" s="512"/>
      <c r="I11" s="897"/>
      <c r="K11" s="889"/>
    </row>
    <row r="12" spans="1:11" ht="31.5" customHeight="1">
      <c r="A12" s="676"/>
      <c r="B12" s="757" t="s">
        <v>1198</v>
      </c>
      <c r="C12" s="519" t="s">
        <v>1193</v>
      </c>
      <c r="D12" s="506"/>
      <c r="E12" s="506"/>
      <c r="F12" s="506"/>
      <c r="G12" s="512"/>
      <c r="I12" s="897"/>
      <c r="K12" s="889"/>
    </row>
    <row r="13" spans="1:11" ht="31.5" customHeight="1">
      <c r="A13" s="676"/>
      <c r="B13" s="757" t="s">
        <v>1199</v>
      </c>
      <c r="C13" s="519" t="s">
        <v>1195</v>
      </c>
      <c r="D13" s="506"/>
      <c r="E13" s="506"/>
      <c r="F13" s="506"/>
      <c r="G13" s="512"/>
      <c r="I13" s="897"/>
      <c r="K13" s="889"/>
    </row>
    <row r="14" spans="1:11" ht="31.5" customHeight="1">
      <c r="A14" s="676"/>
      <c r="B14" s="757" t="s">
        <v>1200</v>
      </c>
      <c r="C14" s="519" t="s">
        <v>1194</v>
      </c>
      <c r="D14" s="506"/>
      <c r="E14" s="506"/>
      <c r="F14" s="506"/>
      <c r="G14" s="512"/>
      <c r="I14" s="897"/>
      <c r="K14" s="889"/>
    </row>
    <row r="15" spans="1:11" ht="31.5" customHeight="1">
      <c r="A15" s="676"/>
      <c r="B15" s="757" t="s">
        <v>1201</v>
      </c>
      <c r="C15" s="519" t="s">
        <v>1196</v>
      </c>
      <c r="D15" s="506"/>
      <c r="E15" s="506"/>
      <c r="F15" s="506"/>
      <c r="G15" s="512"/>
      <c r="H15" s="677"/>
      <c r="I15" s="897"/>
      <c r="K15" s="889"/>
    </row>
    <row r="16" spans="1:11" ht="31.5" customHeight="1">
      <c r="A16" s="676"/>
      <c r="B16" s="757" t="s">
        <v>66</v>
      </c>
      <c r="C16" s="758" t="s">
        <v>67</v>
      </c>
      <c r="D16" s="506"/>
      <c r="E16" s="506"/>
      <c r="F16" s="506"/>
      <c r="G16" s="512"/>
      <c r="I16" s="897"/>
      <c r="K16" s="889"/>
    </row>
    <row r="17" spans="1:11" ht="31.5" customHeight="1">
      <c r="A17" s="676"/>
      <c r="B17" s="757" t="s">
        <v>1234</v>
      </c>
      <c r="C17" s="758" t="s">
        <v>68</v>
      </c>
      <c r="D17" s="506"/>
      <c r="E17" s="506"/>
      <c r="F17" s="506"/>
      <c r="G17" s="512"/>
      <c r="I17" s="897"/>
      <c r="K17" s="889"/>
    </row>
    <row r="18" spans="1:11" ht="31.5" customHeight="1">
      <c r="A18" s="676"/>
      <c r="B18" s="757" t="s">
        <v>69</v>
      </c>
      <c r="C18" s="758" t="s">
        <v>70</v>
      </c>
      <c r="D18" s="506"/>
      <c r="E18" s="506"/>
      <c r="F18" s="506"/>
      <c r="G18" s="512"/>
      <c r="I18" s="897"/>
      <c r="K18" s="889"/>
    </row>
    <row r="19" spans="1:11" ht="31.5" customHeight="1">
      <c r="A19" s="676"/>
      <c r="B19" s="755" t="s">
        <v>71</v>
      </c>
      <c r="C19" s="756" t="s">
        <v>72</v>
      </c>
      <c r="D19" s="759">
        <f>D7+D8+D16+D17+D18</f>
        <v>0</v>
      </c>
      <c r="E19" s="759">
        <f t="shared" ref="E19:F19" si="1">E7+E8+E16+E17+E18</f>
        <v>0</v>
      </c>
      <c r="F19" s="759">
        <f t="shared" si="1"/>
        <v>0</v>
      </c>
      <c r="G19" s="760">
        <f>G7+G8+G16+G17+G18</f>
        <v>0</v>
      </c>
      <c r="I19" s="897"/>
      <c r="K19" s="889"/>
    </row>
    <row r="20" spans="1:11" ht="31.5" customHeight="1">
      <c r="A20" s="676"/>
      <c r="B20" s="757" t="s">
        <v>73</v>
      </c>
      <c r="C20" s="758" t="s">
        <v>74</v>
      </c>
      <c r="D20" s="506"/>
      <c r="E20" s="506"/>
      <c r="F20" s="506"/>
      <c r="G20" s="512"/>
      <c r="I20" s="897"/>
      <c r="K20" s="889"/>
    </row>
    <row r="21" spans="1:11" ht="31.5" customHeight="1">
      <c r="A21" s="676"/>
      <c r="B21" s="757" t="s">
        <v>75</v>
      </c>
      <c r="C21" s="758" t="s">
        <v>76</v>
      </c>
      <c r="D21" s="506"/>
      <c r="E21" s="506"/>
      <c r="F21" s="506"/>
      <c r="G21" s="512"/>
      <c r="I21" s="897"/>
      <c r="K21" s="889"/>
    </row>
    <row r="22" spans="1:11" ht="31.5" customHeight="1">
      <c r="A22" s="676"/>
      <c r="B22" s="757" t="s">
        <v>77</v>
      </c>
      <c r="C22" s="758" t="s">
        <v>78</v>
      </c>
      <c r="D22" s="506"/>
      <c r="E22" s="506"/>
      <c r="F22" s="506"/>
      <c r="G22" s="512"/>
      <c r="I22" s="897"/>
      <c r="K22" s="889"/>
    </row>
    <row r="23" spans="1:11" ht="31.5" customHeight="1">
      <c r="A23" s="676"/>
      <c r="B23" s="755" t="s">
        <v>79</v>
      </c>
      <c r="C23" s="756" t="s">
        <v>80</v>
      </c>
      <c r="D23" s="759">
        <f>SUM(D20:D22)</f>
        <v>0</v>
      </c>
      <c r="E23" s="759">
        <f t="shared" ref="E23:G23" si="2">SUM(E20:E22)</f>
        <v>0</v>
      </c>
      <c r="F23" s="759">
        <f t="shared" si="2"/>
        <v>0</v>
      </c>
      <c r="G23" s="760">
        <f t="shared" si="2"/>
        <v>0</v>
      </c>
      <c r="I23" s="897"/>
      <c r="K23" s="889"/>
    </row>
    <row r="24" spans="1:11" ht="31.5" customHeight="1">
      <c r="A24" s="676"/>
      <c r="B24" s="755" t="s">
        <v>81</v>
      </c>
      <c r="C24" s="756" t="s">
        <v>82</v>
      </c>
      <c r="D24" s="517"/>
      <c r="E24" s="517"/>
      <c r="F24" s="517"/>
      <c r="G24" s="518"/>
      <c r="I24" s="897"/>
      <c r="K24" s="889"/>
    </row>
    <row r="25" spans="1:11" ht="31.5" customHeight="1" thickBot="1">
      <c r="A25" s="676"/>
      <c r="B25" s="761" t="s">
        <v>83</v>
      </c>
      <c r="C25" s="756" t="s">
        <v>84</v>
      </c>
      <c r="D25" s="520"/>
      <c r="E25" s="520"/>
      <c r="F25" s="520"/>
      <c r="G25" s="521"/>
      <c r="I25" s="897"/>
      <c r="K25" s="889"/>
    </row>
    <row r="26" spans="1:11" ht="50.25" customHeight="1" thickBot="1">
      <c r="A26" s="676"/>
      <c r="B26" s="762" t="s">
        <v>85</v>
      </c>
      <c r="C26" s="763" t="s">
        <v>86</v>
      </c>
      <c r="D26" s="764">
        <f>+D4+D5+D6-D19-D23-D24-D25</f>
        <v>0</v>
      </c>
      <c r="E26" s="764">
        <f t="shared" ref="E26:G26" si="3">+E4+E5+E6-E19-E23-E24-E25</f>
        <v>0</v>
      </c>
      <c r="F26" s="764">
        <f t="shared" si="3"/>
        <v>0</v>
      </c>
      <c r="G26" s="765">
        <f t="shared" si="3"/>
        <v>0</v>
      </c>
      <c r="I26" s="897"/>
      <c r="K26" s="889"/>
    </row>
    <row r="27" spans="1:11" ht="29.25" customHeight="1">
      <c r="A27" s="676"/>
      <c r="B27" s="766" t="s">
        <v>87</v>
      </c>
      <c r="C27" s="756" t="s">
        <v>88</v>
      </c>
      <c r="D27" s="771"/>
      <c r="E27" s="771"/>
      <c r="F27" s="771"/>
      <c r="G27" s="772"/>
      <c r="I27" s="897"/>
      <c r="K27" s="889"/>
    </row>
    <row r="28" spans="1:11" ht="31.5" customHeight="1" thickBot="1">
      <c r="A28" s="676"/>
      <c r="B28" s="761" t="s">
        <v>89</v>
      </c>
      <c r="C28" s="756" t="s">
        <v>90</v>
      </c>
      <c r="D28" s="520"/>
      <c r="E28" s="520"/>
      <c r="F28" s="520"/>
      <c r="G28" s="521"/>
      <c r="I28" s="897"/>
      <c r="K28" s="889"/>
    </row>
    <row r="29" spans="1:11" ht="31.5" customHeight="1" thickBot="1">
      <c r="A29" s="676"/>
      <c r="B29" s="762" t="s">
        <v>91</v>
      </c>
      <c r="C29" s="763" t="s">
        <v>92</v>
      </c>
      <c r="D29" s="764">
        <f>+D27-D28</f>
        <v>0</v>
      </c>
      <c r="E29" s="764">
        <f t="shared" ref="E29:G29" si="4">+E27-E28</f>
        <v>0</v>
      </c>
      <c r="F29" s="764">
        <f t="shared" si="4"/>
        <v>0</v>
      </c>
      <c r="G29" s="765">
        <f t="shared" si="4"/>
        <v>0</v>
      </c>
      <c r="I29" s="897"/>
      <c r="K29" s="889"/>
    </row>
    <row r="30" spans="1:11" ht="39.75" customHeight="1" thickBot="1">
      <c r="A30" s="676"/>
      <c r="B30" s="762" t="s">
        <v>93</v>
      </c>
      <c r="C30" s="763" t="s">
        <v>95</v>
      </c>
      <c r="D30" s="764">
        <f>+D26+D29</f>
        <v>0</v>
      </c>
      <c r="E30" s="764">
        <f t="shared" ref="E30:G30" si="5">+E26+E29</f>
        <v>0</v>
      </c>
      <c r="F30" s="764">
        <f t="shared" si="5"/>
        <v>0</v>
      </c>
      <c r="G30" s="765">
        <f t="shared" si="5"/>
        <v>0</v>
      </c>
      <c r="I30" s="897"/>
      <c r="K30" s="889"/>
    </row>
    <row r="31" spans="1:11" ht="31.5" customHeight="1" thickBot="1">
      <c r="A31" s="676"/>
      <c r="B31" s="767" t="s">
        <v>96</v>
      </c>
      <c r="C31" s="756" t="s">
        <v>94</v>
      </c>
      <c r="D31" s="522"/>
      <c r="E31" s="522"/>
      <c r="F31" s="522"/>
      <c r="G31" s="523"/>
      <c r="I31" s="897"/>
      <c r="K31" s="889"/>
    </row>
    <row r="32" spans="1:11" ht="31.5" customHeight="1" thickBot="1">
      <c r="A32" s="676"/>
      <c r="B32" s="762" t="s">
        <v>102</v>
      </c>
      <c r="C32" s="768" t="s">
        <v>103</v>
      </c>
      <c r="D32" s="764">
        <f>+D30-D31</f>
        <v>0</v>
      </c>
      <c r="E32" s="764">
        <f>+E30-E31</f>
        <v>0</v>
      </c>
      <c r="F32" s="764">
        <f>+F30-F31</f>
        <v>0</v>
      </c>
      <c r="G32" s="765">
        <f>+G30-G31</f>
        <v>0</v>
      </c>
      <c r="I32" s="898"/>
      <c r="K32" s="889"/>
    </row>
    <row r="33" spans="9:11" ht="18">
      <c r="I33" s="769"/>
      <c r="K33" s="454"/>
    </row>
    <row r="34" spans="9:11" ht="18">
      <c r="I34" s="769"/>
      <c r="K34" s="454"/>
    </row>
    <row r="35" spans="9:11" ht="18">
      <c r="I35" s="769"/>
      <c r="K35" s="454"/>
    </row>
    <row r="36" spans="9:11" ht="18">
      <c r="I36" s="769"/>
      <c r="K36" s="454"/>
    </row>
    <row r="37" spans="9:11" ht="18">
      <c r="I37" s="769"/>
      <c r="K37" s="454"/>
    </row>
    <row r="38" spans="9:11" ht="18">
      <c r="I38" s="769"/>
      <c r="K38" s="454"/>
    </row>
    <row r="39" spans="9:11" ht="18">
      <c r="I39" s="769"/>
      <c r="K39" s="454"/>
    </row>
    <row r="40" spans="9:11" ht="18">
      <c r="I40" s="769"/>
      <c r="K40" s="454"/>
    </row>
    <row r="41" spans="9:11" ht="18">
      <c r="I41" s="769"/>
      <c r="K41" s="454"/>
    </row>
    <row r="42" spans="9:11" ht="18">
      <c r="I42" s="769"/>
      <c r="K42" s="454"/>
    </row>
    <row r="43" spans="9:11" ht="18">
      <c r="I43" s="769"/>
      <c r="K43" s="454"/>
    </row>
    <row r="44" spans="9:11" ht="18">
      <c r="I44" s="769"/>
      <c r="K44" s="454"/>
    </row>
    <row r="45" spans="9:11" ht="18">
      <c r="I45" s="769"/>
      <c r="K45" s="454"/>
    </row>
    <row r="46" spans="9:11" ht="41.25" customHeight="1">
      <c r="I46" s="769"/>
      <c r="K46" s="454"/>
    </row>
    <row r="47" spans="9:11" ht="18">
      <c r="I47" s="769"/>
      <c r="K47" s="454"/>
    </row>
    <row r="48" spans="9:11" ht="18">
      <c r="I48" s="769"/>
      <c r="K48" s="454"/>
    </row>
    <row r="49" spans="4:11" ht="18">
      <c r="I49" s="769"/>
      <c r="K49" s="454"/>
    </row>
    <row r="50" spans="4:11" ht="18">
      <c r="D50" s="770"/>
      <c r="I50" s="769"/>
      <c r="K50" s="454"/>
    </row>
    <row r="51" spans="4:11" ht="18">
      <c r="I51" s="769"/>
      <c r="K51" s="454"/>
    </row>
    <row r="52" spans="4:11" ht="18">
      <c r="I52" s="769"/>
      <c r="K52" s="454"/>
    </row>
    <row r="53" spans="4:11" ht="18">
      <c r="I53" s="769"/>
      <c r="K53" s="454"/>
    </row>
    <row r="54" spans="4:11" ht="18">
      <c r="I54" s="769"/>
      <c r="K54" s="454"/>
    </row>
    <row r="55" spans="4:11" ht="18">
      <c r="I55" s="769"/>
      <c r="K55" s="454"/>
    </row>
    <row r="56" spans="4:11" ht="18">
      <c r="I56" s="769"/>
      <c r="K56" s="454"/>
    </row>
    <row r="57" spans="4:11" ht="18">
      <c r="I57" s="769"/>
      <c r="K57" s="454"/>
    </row>
    <row r="58" spans="4:11" ht="18">
      <c r="I58" s="769"/>
      <c r="K58" s="454"/>
    </row>
    <row r="59" spans="4:11" ht="18">
      <c r="I59" s="769"/>
      <c r="K59" s="454"/>
    </row>
    <row r="60" spans="4:11" ht="42.75" customHeight="1">
      <c r="I60" s="769"/>
      <c r="K60" s="454"/>
    </row>
    <row r="61" spans="4:11" ht="18">
      <c r="I61" s="769"/>
      <c r="K61" s="454"/>
    </row>
    <row r="62" spans="4:11" ht="18">
      <c r="I62" s="769"/>
      <c r="K62" s="454"/>
    </row>
    <row r="63" spans="4:11" ht="18">
      <c r="I63" s="769"/>
      <c r="K63" s="454"/>
    </row>
    <row r="64" spans="4:11" ht="18">
      <c r="I64" s="769"/>
      <c r="K64" s="454"/>
    </row>
    <row r="65" spans="9:11" ht="18">
      <c r="I65" s="769"/>
      <c r="K65" s="454"/>
    </row>
    <row r="66" spans="9:11" ht="18">
      <c r="I66" s="769"/>
      <c r="K66" s="454"/>
    </row>
    <row r="67" spans="9:11" ht="18">
      <c r="I67" s="769"/>
      <c r="K67" s="454"/>
    </row>
    <row r="68" spans="9:11" ht="18">
      <c r="I68" s="769"/>
      <c r="K68" s="454"/>
    </row>
    <row r="69" spans="9:11" ht="18">
      <c r="I69" s="769"/>
      <c r="K69" s="454"/>
    </row>
    <row r="70" spans="9:11" ht="18">
      <c r="I70" s="769"/>
      <c r="K70" s="454"/>
    </row>
    <row r="71" spans="9:11" ht="18">
      <c r="I71" s="769"/>
      <c r="K71" s="454"/>
    </row>
    <row r="72" spans="9:11" ht="18">
      <c r="I72" s="769"/>
      <c r="K72" s="454"/>
    </row>
    <row r="73" spans="9:11" ht="18">
      <c r="I73" s="769"/>
      <c r="K73" s="454"/>
    </row>
    <row r="74" spans="9:11">
      <c r="I74" s="1119"/>
    </row>
    <row r="75" spans="9:11">
      <c r="I75" s="1119"/>
    </row>
    <row r="76" spans="9:11">
      <c r="I76" s="1119"/>
    </row>
  </sheetData>
  <sheetProtection algorithmName="SHA-512" hashValue="o+DBqPySQw/e+ZK70O/QrVhizN+seerG4jaawfAfxu62rbcHbvyRiTUqLb12DNQLIjuTPKhwwwaZUBZQX8Vokg==" saltValue="cfKMXXxPJkWnUieie8k6vg==" spinCount="100000" sheet="1" objects="1" scenarios="1" formatCells="0" formatColumns="0" formatRows="0" insertRows="0" selectLockedCells="1"/>
  <mergeCells count="5">
    <mergeCell ref="K3:K32"/>
    <mergeCell ref="B1:G1"/>
    <mergeCell ref="I74:I76"/>
    <mergeCell ref="I3:I32"/>
    <mergeCell ref="B2:G2"/>
  </mergeCells>
  <dataValidations count="1">
    <dataValidation type="whole" allowBlank="1" showInputMessage="1" showErrorMessage="1" sqref="D4:G32">
      <formula1>-100000000</formula1>
      <formula2>100000000</formula2>
    </dataValidation>
  </dataValidations>
  <printOptions horizontalCentered="1" verticalCentered="1"/>
  <pageMargins left="0.23622047244094491" right="0.23622047244094491" top="0.74803149606299213" bottom="0.94488188976377963" header="0.31496062992125984" footer="0.31496062992125984"/>
  <pageSetup paperSize="9" scale="60" orientation="portrait" r:id="rId1"/>
  <headerFooter scaleWithDoc="0">
    <oddFooter>&amp;L&amp;"Arial,Normál"&amp;9Lezárva: &amp;D.   &amp;T
Munkalap: &amp;A
Fájlnév: &amp;F&amp;C&amp;"Arial,Normál"&amp;9&amp;P/&amp;N
&amp;R&amp;G</oddFooter>
    <firstFooter>&amp;L&amp;"Arial,Normál"&amp;9Lezárva: &amp;D.   &amp;T
Munkalap: &amp;A
Fájlnév: &amp;F&amp;C&amp;"Arial,Normál"&amp;9&amp;P/&amp;N
&amp;R&amp;"Arial,Normál"&amp;9.............................................
a programban részt vevő fiatal szignója</firstFooter>
  </headerFooter>
  <rowBreaks count="1" manualBreakCount="1">
    <brk id="62"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527"/>
  <sheetViews>
    <sheetView zoomScale="55" zoomScaleNormal="55" workbookViewId="0">
      <selection activeCell="D31" sqref="B23:G36"/>
    </sheetView>
  </sheetViews>
  <sheetFormatPr defaultColWidth="9.140625" defaultRowHeight="15"/>
  <cols>
    <col min="1" max="1" width="24.42578125" style="449" customWidth="1"/>
    <col min="2" max="2" width="5.85546875" style="449" bestFit="1" customWidth="1"/>
    <col min="3" max="3" width="69.85546875" style="449" bestFit="1" customWidth="1"/>
    <col min="4" max="4" width="26" style="449" bestFit="1" customWidth="1"/>
    <col min="5" max="5" width="21.140625" style="449" bestFit="1" customWidth="1"/>
    <col min="6" max="6" width="20.5703125" style="449" bestFit="1" customWidth="1"/>
    <col min="7" max="7" width="67" style="449" customWidth="1"/>
    <col min="8" max="61" width="9.140625" style="448"/>
    <col min="62" max="16384" width="9.140625" style="449"/>
  </cols>
  <sheetData>
    <row r="1" spans="1:61" s="253" customFormat="1" ht="21">
      <c r="A1" s="247"/>
      <c r="B1" s="248"/>
      <c r="C1" s="249"/>
      <c r="D1" s="250"/>
      <c r="E1" s="250"/>
      <c r="F1" s="250"/>
      <c r="G1" s="251"/>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c r="AZ1" s="252"/>
      <c r="BA1" s="252"/>
      <c r="BB1" s="252"/>
      <c r="BC1" s="252"/>
      <c r="BD1" s="252"/>
      <c r="BE1" s="252"/>
      <c r="BF1" s="252"/>
      <c r="BG1" s="252"/>
      <c r="BH1" s="252"/>
      <c r="BI1" s="252"/>
    </row>
    <row r="2" spans="1:61" s="253" customFormat="1" ht="84.75" thickBot="1">
      <c r="A2" s="254"/>
      <c r="B2" s="255"/>
      <c r="C2" s="256">
        <f>+Fedlap!$C$7</f>
        <v>0</v>
      </c>
      <c r="D2" s="257" t="s">
        <v>1281</v>
      </c>
      <c r="E2" s="257" t="s">
        <v>1282</v>
      </c>
      <c r="F2" s="257" t="s">
        <v>1283</v>
      </c>
      <c r="G2" s="258" t="s">
        <v>1284</v>
      </c>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row>
    <row r="3" spans="1:61" s="253" customFormat="1" ht="40.5">
      <c r="A3" s="259" t="s">
        <v>1285</v>
      </c>
      <c r="B3" s="260" t="s">
        <v>1286</v>
      </c>
      <c r="C3" s="261" t="s">
        <v>1287</v>
      </c>
      <c r="D3" s="262"/>
      <c r="E3" s="262"/>
      <c r="F3" s="263"/>
      <c r="G3" s="264"/>
      <c r="H3" s="252"/>
      <c r="I3" s="252"/>
      <c r="J3" s="252"/>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row>
    <row r="4" spans="1:61" s="253" customFormat="1" ht="26.25">
      <c r="A4" s="265"/>
      <c r="B4" s="266" t="s">
        <v>1288</v>
      </c>
      <c r="C4" s="267" t="s">
        <v>1289</v>
      </c>
      <c r="D4" s="268"/>
      <c r="E4" s="268"/>
      <c r="F4" s="269"/>
      <c r="G4" s="270"/>
      <c r="H4" s="252"/>
      <c r="I4" s="252"/>
      <c r="J4" s="252"/>
      <c r="K4" s="252"/>
      <c r="L4" s="252"/>
      <c r="M4" s="252"/>
      <c r="N4" s="252"/>
      <c r="O4" s="252"/>
      <c r="P4" s="252"/>
      <c r="Q4" s="252"/>
      <c r="R4" s="252"/>
      <c r="S4" s="252"/>
      <c r="T4" s="252"/>
      <c r="U4" s="252"/>
      <c r="V4" s="252"/>
      <c r="W4" s="252"/>
      <c r="X4" s="252"/>
      <c r="Y4" s="252"/>
      <c r="Z4" s="252"/>
      <c r="AA4" s="252"/>
      <c r="AB4" s="252"/>
      <c r="AC4" s="252"/>
      <c r="AD4" s="252"/>
      <c r="AE4" s="252"/>
      <c r="AF4" s="252"/>
      <c r="AG4" s="252"/>
      <c r="AH4" s="252"/>
      <c r="AI4" s="252"/>
      <c r="AJ4" s="252"/>
      <c r="AK4" s="252"/>
      <c r="AL4" s="252"/>
      <c r="AM4" s="252"/>
      <c r="AN4" s="252"/>
      <c r="AO4" s="252"/>
      <c r="AP4" s="252"/>
      <c r="AQ4" s="252"/>
      <c r="AR4" s="252"/>
      <c r="AS4" s="252"/>
      <c r="AT4" s="252"/>
      <c r="AU4" s="252"/>
      <c r="AV4" s="252"/>
      <c r="AW4" s="252"/>
      <c r="AX4" s="252"/>
      <c r="AY4" s="252"/>
      <c r="AZ4" s="252"/>
      <c r="BA4" s="252"/>
      <c r="BB4" s="252"/>
      <c r="BC4" s="252"/>
      <c r="BD4" s="252"/>
      <c r="BE4" s="252"/>
      <c r="BF4" s="252"/>
      <c r="BG4" s="252"/>
      <c r="BH4" s="252"/>
      <c r="BI4" s="252"/>
    </row>
    <row r="5" spans="1:61" s="253" customFormat="1" ht="26.25">
      <c r="A5" s="265"/>
      <c r="B5" s="266" t="s">
        <v>1290</v>
      </c>
      <c r="C5" s="267" t="s">
        <v>1291</v>
      </c>
      <c r="D5" s="271"/>
      <c r="E5" s="271"/>
      <c r="F5" s="272"/>
      <c r="G5" s="270"/>
      <c r="H5" s="252"/>
      <c r="I5" s="252"/>
      <c r="J5" s="252"/>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row>
    <row r="6" spans="1:61" s="253" customFormat="1" ht="26.25">
      <c r="A6" s="273"/>
      <c r="B6" s="274" t="s">
        <v>1292</v>
      </c>
      <c r="C6" s="275" t="s">
        <v>1293</v>
      </c>
      <c r="D6" s="276"/>
      <c r="E6" s="276"/>
      <c r="F6" s="277"/>
      <c r="G6" s="270"/>
      <c r="H6" s="252"/>
      <c r="I6" s="252"/>
      <c r="J6" s="252"/>
      <c r="K6" s="252"/>
      <c r="L6" s="252"/>
      <c r="M6" s="252"/>
      <c r="N6" s="252"/>
      <c r="O6" s="252"/>
      <c r="P6" s="252"/>
      <c r="Q6" s="252"/>
      <c r="R6" s="252"/>
      <c r="S6" s="252"/>
      <c r="T6" s="252"/>
      <c r="U6" s="252"/>
      <c r="V6" s="252"/>
      <c r="W6" s="252"/>
      <c r="X6" s="252"/>
      <c r="Y6" s="252"/>
      <c r="Z6" s="252"/>
      <c r="AA6" s="252"/>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c r="BC6" s="252"/>
      <c r="BD6" s="252"/>
      <c r="BE6" s="252"/>
      <c r="BF6" s="252"/>
      <c r="BG6" s="252"/>
      <c r="BH6" s="252"/>
      <c r="BI6" s="252"/>
    </row>
    <row r="7" spans="1:61" s="253" customFormat="1" ht="26.25">
      <c r="A7" s="273"/>
      <c r="B7" s="274" t="s">
        <v>1294</v>
      </c>
      <c r="C7" s="275" t="s">
        <v>1295</v>
      </c>
      <c r="D7" s="276"/>
      <c r="E7" s="276"/>
      <c r="F7" s="277"/>
      <c r="G7" s="270"/>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2"/>
      <c r="BG7" s="252"/>
      <c r="BH7" s="252"/>
      <c r="BI7" s="252"/>
    </row>
    <row r="8" spans="1:61" s="253" customFormat="1" ht="27" thickBot="1">
      <c r="A8" s="278"/>
      <c r="B8" s="279" t="s">
        <v>1296</v>
      </c>
      <c r="C8" s="280" t="s">
        <v>1297</v>
      </c>
      <c r="D8" s="281" t="s">
        <v>1298</v>
      </c>
      <c r="E8" s="281" t="s">
        <v>1299</v>
      </c>
      <c r="F8" s="282"/>
      <c r="G8" s="283"/>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row>
    <row r="9" spans="1:61" s="289" customFormat="1" ht="21.75" thickBot="1">
      <c r="A9" s="284"/>
      <c r="B9" s="285" t="s">
        <v>1286</v>
      </c>
      <c r="C9" s="286" t="s">
        <v>1300</v>
      </c>
      <c r="D9" s="287" t="s">
        <v>1280</v>
      </c>
      <c r="E9" s="287" t="str">
        <f>+Fedlap!$B$38</f>
        <v>5.0</v>
      </c>
      <c r="F9" s="287"/>
      <c r="G9" s="288" t="str">
        <f>IF(E9=D9, "OK", "Ön  nem az aktuális 5. verziószámú sablonban nyújtotta be Üzleti tervét.")</f>
        <v>OK</v>
      </c>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row>
    <row r="10" spans="1:61" s="295" customFormat="1" ht="41.25" hidden="1" thickBot="1">
      <c r="A10" s="290" t="s">
        <v>188</v>
      </c>
      <c r="B10" s="291"/>
      <c r="C10" s="292"/>
      <c r="D10" s="293"/>
      <c r="E10" s="293"/>
      <c r="F10" s="293"/>
      <c r="G10" s="294"/>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row>
    <row r="11" spans="1:61" s="302" customFormat="1" ht="82.5" customHeight="1" thickBot="1">
      <c r="A11" s="296" t="s">
        <v>190</v>
      </c>
      <c r="B11" s="297" t="s">
        <v>1288</v>
      </c>
      <c r="C11" s="298" t="s">
        <v>1301</v>
      </c>
      <c r="D11" s="299">
        <f>+'Vállalkozás bemutatása'!$C$11</f>
        <v>0</v>
      </c>
      <c r="E11" s="299">
        <f>+'Vállalkozás bemutatása'!$C$12</f>
        <v>0</v>
      </c>
      <c r="F11" s="300"/>
      <c r="G11" s="301" t="s">
        <v>1302</v>
      </c>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2"/>
      <c r="BB11" s="252"/>
      <c r="BC11" s="252"/>
      <c r="BD11" s="252"/>
      <c r="BE11" s="252"/>
      <c r="BF11" s="252"/>
      <c r="BG11" s="252"/>
      <c r="BH11" s="252"/>
      <c r="BI11" s="252"/>
    </row>
    <row r="12" spans="1:61" s="308" customFormat="1" ht="21.75" hidden="1" thickBot="1">
      <c r="A12" s="303"/>
      <c r="B12" s="304"/>
      <c r="C12" s="305"/>
      <c r="D12" s="306"/>
      <c r="E12" s="306"/>
      <c r="F12" s="306"/>
      <c r="G12" s="307" t="s">
        <v>1303</v>
      </c>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row>
    <row r="13" spans="1:61" s="308" customFormat="1" ht="21.75" hidden="1" thickBot="1">
      <c r="A13" s="303"/>
      <c r="B13" s="304"/>
      <c r="C13" s="305"/>
      <c r="D13" s="306"/>
      <c r="E13" s="306"/>
      <c r="F13" s="306"/>
      <c r="G13" s="309"/>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2"/>
      <c r="BG13" s="252"/>
      <c r="BH13" s="252"/>
      <c r="BI13" s="252"/>
    </row>
    <row r="14" spans="1:61" s="308" customFormat="1" ht="21.75" hidden="1" thickBot="1">
      <c r="A14" s="303"/>
      <c r="B14" s="304"/>
      <c r="C14" s="305"/>
      <c r="D14" s="306"/>
      <c r="E14" s="306"/>
      <c r="F14" s="306"/>
      <c r="G14" s="309"/>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252"/>
      <c r="BH14" s="252"/>
      <c r="BI14" s="252"/>
    </row>
    <row r="15" spans="1:61" s="308" customFormat="1" ht="21.75" hidden="1" thickBot="1">
      <c r="A15" s="303"/>
      <c r="B15" s="304"/>
      <c r="C15" s="305"/>
      <c r="D15" s="306"/>
      <c r="E15" s="306"/>
      <c r="F15" s="306"/>
      <c r="G15" s="309"/>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2"/>
      <c r="BG15" s="252"/>
      <c r="BH15" s="252"/>
      <c r="BI15" s="252"/>
    </row>
    <row r="16" spans="1:61" s="308" customFormat="1" ht="21.75" hidden="1" thickBot="1">
      <c r="A16" s="303"/>
      <c r="B16" s="304"/>
      <c r="C16" s="305"/>
      <c r="D16" s="306"/>
      <c r="E16" s="306"/>
      <c r="F16" s="306"/>
      <c r="G16" s="309"/>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252"/>
      <c r="AM16" s="252"/>
      <c r="AN16" s="252"/>
      <c r="AO16" s="252"/>
      <c r="AP16" s="252"/>
      <c r="AQ16" s="252"/>
      <c r="AR16" s="252"/>
      <c r="AS16" s="252"/>
      <c r="AT16" s="252"/>
      <c r="AU16" s="252"/>
      <c r="AV16" s="252"/>
      <c r="AW16" s="252"/>
      <c r="AX16" s="252"/>
      <c r="AY16" s="252"/>
      <c r="AZ16" s="252"/>
      <c r="BA16" s="252"/>
      <c r="BB16" s="252"/>
      <c r="BC16" s="252"/>
      <c r="BD16" s="252"/>
      <c r="BE16" s="252"/>
      <c r="BF16" s="252"/>
      <c r="BG16" s="252"/>
      <c r="BH16" s="252"/>
      <c r="BI16" s="252"/>
    </row>
    <row r="17" spans="1:61" s="308" customFormat="1" ht="21.75" hidden="1" thickBot="1">
      <c r="A17" s="303"/>
      <c r="B17" s="304"/>
      <c r="C17" s="305"/>
      <c r="D17" s="306"/>
      <c r="E17" s="306"/>
      <c r="F17" s="306"/>
      <c r="G17" s="309"/>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c r="AL17" s="252"/>
      <c r="AM17" s="252"/>
      <c r="AN17" s="252"/>
      <c r="AO17" s="252"/>
      <c r="AP17" s="252"/>
      <c r="AQ17" s="252"/>
      <c r="AR17" s="252"/>
      <c r="AS17" s="252"/>
      <c r="AT17" s="252"/>
      <c r="AU17" s="252"/>
      <c r="AV17" s="252"/>
      <c r="AW17" s="252"/>
      <c r="AX17" s="252"/>
      <c r="AY17" s="252"/>
      <c r="AZ17" s="252"/>
      <c r="BA17" s="252"/>
      <c r="BB17" s="252"/>
      <c r="BC17" s="252"/>
      <c r="BD17" s="252"/>
      <c r="BE17" s="252"/>
      <c r="BF17" s="252"/>
      <c r="BG17" s="252"/>
      <c r="BH17" s="252"/>
      <c r="BI17" s="252"/>
    </row>
    <row r="18" spans="1:61" s="308" customFormat="1" ht="21.75" hidden="1" thickBot="1">
      <c r="A18" s="303"/>
      <c r="B18" s="304"/>
      <c r="C18" s="305"/>
      <c r="D18" s="306"/>
      <c r="E18" s="306"/>
      <c r="F18" s="306"/>
      <c r="G18" s="309" t="s">
        <v>1304</v>
      </c>
      <c r="H18" s="25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252"/>
      <c r="AS18" s="252"/>
      <c r="AT18" s="252"/>
      <c r="AU18" s="252"/>
      <c r="AV18" s="252"/>
      <c r="AW18" s="252"/>
      <c r="AX18" s="252"/>
      <c r="AY18" s="252"/>
      <c r="AZ18" s="252"/>
      <c r="BA18" s="252"/>
      <c r="BB18" s="252"/>
      <c r="BC18" s="252"/>
      <c r="BD18" s="252"/>
      <c r="BE18" s="252"/>
      <c r="BF18" s="252"/>
      <c r="BG18" s="252"/>
      <c r="BH18" s="252"/>
      <c r="BI18" s="252"/>
    </row>
    <row r="19" spans="1:61" s="308" customFormat="1" ht="21.75" hidden="1" thickBot="1">
      <c r="A19" s="303"/>
      <c r="B19" s="310"/>
      <c r="C19" s="311"/>
      <c r="D19" s="312"/>
      <c r="E19" s="312"/>
      <c r="F19" s="312"/>
      <c r="G19" s="313"/>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252"/>
      <c r="AX19" s="252"/>
      <c r="AY19" s="252"/>
      <c r="AZ19" s="252"/>
      <c r="BA19" s="252"/>
      <c r="BB19" s="252"/>
      <c r="BC19" s="252"/>
      <c r="BD19" s="252"/>
      <c r="BE19" s="252"/>
      <c r="BF19" s="252"/>
      <c r="BG19" s="252"/>
      <c r="BH19" s="252"/>
      <c r="BI19" s="252"/>
    </row>
    <row r="20" spans="1:61" s="295" customFormat="1" ht="102.75" customHeight="1" thickBot="1">
      <c r="A20" s="314"/>
      <c r="B20" s="315" t="s">
        <v>1290</v>
      </c>
      <c r="C20" s="316" t="s">
        <v>1305</v>
      </c>
      <c r="D20" s="317" t="s">
        <v>525</v>
      </c>
      <c r="E20" s="317">
        <f>+'Működés jellemzői'!$G$35</f>
        <v>0</v>
      </c>
      <c r="F20" s="318"/>
      <c r="G20" s="319" t="str">
        <f>IF(E20=D20,"OK","Ön, nem jelölte a pályázat által előírt, kötelező nyilvánosság biztosítását.")</f>
        <v>Ön, nem jelölte a pályázat által előírt, kötelező nyilvánosság biztosítását.</v>
      </c>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252"/>
      <c r="AT20" s="252"/>
      <c r="AU20" s="252"/>
      <c r="AV20" s="252"/>
      <c r="AW20" s="252"/>
      <c r="AX20" s="252"/>
      <c r="AY20" s="252"/>
      <c r="AZ20" s="252"/>
      <c r="BA20" s="252"/>
      <c r="BB20" s="252"/>
      <c r="BC20" s="252"/>
      <c r="BD20" s="252"/>
      <c r="BE20" s="252"/>
      <c r="BF20" s="252"/>
      <c r="BG20" s="252"/>
      <c r="BH20" s="252"/>
      <c r="BI20" s="252"/>
    </row>
    <row r="21" spans="1:61" s="325" customFormat="1" ht="38.25" thickBot="1">
      <c r="A21" s="320"/>
      <c r="B21" s="321" t="s">
        <v>1292</v>
      </c>
      <c r="C21" s="322" t="s">
        <v>1306</v>
      </c>
      <c r="D21" s="323">
        <v>4573800</v>
      </c>
      <c r="E21" s="323">
        <f>+'Bevételi terv'!$C$32</f>
        <v>0</v>
      </c>
      <c r="F21" s="323"/>
      <c r="G21" s="324" t="str">
        <f>IF(E21=D21, "OK", "Ön, nem pályázat által rögzített Támogatási összeget adta meg a bevételi tervben")</f>
        <v>Ön, nem pályázat által rögzített Támogatási összeget adta meg a bevételi tervben</v>
      </c>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c r="AZ21" s="252"/>
      <c r="BA21" s="252"/>
      <c r="BB21" s="252"/>
      <c r="BC21" s="252"/>
      <c r="BD21" s="252"/>
      <c r="BE21" s="252"/>
      <c r="BF21" s="252"/>
      <c r="BG21" s="252"/>
      <c r="BH21" s="252"/>
      <c r="BI21" s="252"/>
    </row>
    <row r="22" spans="1:61" s="325" customFormat="1" ht="60.75" customHeight="1" thickBot="1">
      <c r="A22" s="320"/>
      <c r="B22" s="326" t="s">
        <v>1294</v>
      </c>
      <c r="C22" s="322" t="s">
        <v>1307</v>
      </c>
      <c r="D22" s="323">
        <f>COUNTA(D24:D35)</f>
        <v>12</v>
      </c>
      <c r="E22" s="327">
        <f>+'Vállalkozás bemutatása'!$E$5</f>
        <v>0</v>
      </c>
      <c r="F22" s="323">
        <f>SUM(F24:F35)</f>
        <v>0</v>
      </c>
      <c r="G22" s="328" t="str">
        <f>IF(F22=E36, "Nem a vállalkozás létrehozásával összhangban készített el a bevételi tervét. Ön, nem a vállalkozás létrehozásának dátumával megegyező hónaptól kezdte a táblázat kitöltését. Kérjük hozza összhangba.","OK")</f>
        <v>Nem a vállalkozás létrehozásával összhangban készített el a bevételi tervét. Ön, nem a vállalkozás létrehozásának dátumával megegyező hónaptól kezdte a táblázat kitöltését. Kérjük hozza összhangba.</v>
      </c>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row>
    <row r="23" spans="1:61" s="325" customFormat="1" ht="21">
      <c r="A23" s="320"/>
      <c r="B23" s="329"/>
      <c r="C23" s="330" t="s">
        <v>1308</v>
      </c>
      <c r="D23" s="331"/>
      <c r="E23" s="332"/>
      <c r="F23" s="331"/>
      <c r="G23" s="1124" t="s">
        <v>1302</v>
      </c>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c r="BF23" s="252"/>
      <c r="BG23" s="252"/>
      <c r="BH23" s="252"/>
      <c r="BI23" s="252"/>
    </row>
    <row r="24" spans="1:61" s="325" customFormat="1" ht="21">
      <c r="A24" s="320"/>
      <c r="B24" s="329"/>
      <c r="C24" s="333"/>
      <c r="D24" s="334" t="str">
        <f>IF(E24=$E$22, "", "0")</f>
        <v>0</v>
      </c>
      <c r="E24" s="334" t="str">
        <f>IF(F24=0, "", "január")</f>
        <v/>
      </c>
      <c r="F24" s="335">
        <f>+'Bevételi terv'!$C$17</f>
        <v>0</v>
      </c>
      <c r="G24" s="1125"/>
      <c r="H24" s="252"/>
      <c r="I24" s="252"/>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row>
    <row r="25" spans="1:61" s="325" customFormat="1" ht="21">
      <c r="A25" s="320"/>
      <c r="B25" s="336"/>
      <c r="C25" s="333"/>
      <c r="D25" s="334" t="str">
        <f t="shared" ref="D25:D35" si="0">IF(E25=$E$22, "", "0")</f>
        <v>0</v>
      </c>
      <c r="E25" s="334" t="str">
        <f>IF(F25=0, "", "február")</f>
        <v/>
      </c>
      <c r="F25" s="335">
        <f>+'Bevételi terv'!$D$17</f>
        <v>0</v>
      </c>
      <c r="G25" s="1125"/>
      <c r="H25" s="252"/>
      <c r="I25" s="252"/>
      <c r="J25" s="252"/>
      <c r="K25" s="252"/>
      <c r="L25" s="252"/>
      <c r="M25" s="252"/>
      <c r="N25" s="252"/>
      <c r="O25" s="252"/>
      <c r="P25" s="252"/>
      <c r="Q25" s="252"/>
      <c r="R25" s="252"/>
      <c r="S25" s="252"/>
      <c r="T25" s="252"/>
      <c r="U25" s="252"/>
      <c r="V25" s="252"/>
      <c r="W25" s="252"/>
      <c r="X25" s="252"/>
      <c r="Y25" s="252"/>
      <c r="Z25" s="252"/>
      <c r="AA25" s="252"/>
      <c r="AB25" s="252"/>
      <c r="AC25" s="252"/>
      <c r="AD25" s="252"/>
      <c r="AE25" s="252"/>
      <c r="AF25" s="252"/>
      <c r="AG25" s="252"/>
      <c r="AH25" s="252"/>
      <c r="AI25" s="252"/>
      <c r="AJ25" s="252"/>
      <c r="AK25" s="252"/>
      <c r="AL25" s="252"/>
      <c r="AM25" s="252"/>
      <c r="AN25" s="252"/>
      <c r="AO25" s="252"/>
      <c r="AP25" s="252"/>
      <c r="AQ25" s="252"/>
      <c r="AR25" s="252"/>
      <c r="AS25" s="252"/>
      <c r="AT25" s="252"/>
      <c r="AU25" s="252"/>
      <c r="AV25" s="252"/>
      <c r="AW25" s="252"/>
      <c r="AX25" s="252"/>
      <c r="AY25" s="252"/>
      <c r="AZ25" s="252"/>
      <c r="BA25" s="252"/>
      <c r="BB25" s="252"/>
      <c r="BC25" s="252"/>
      <c r="BD25" s="252"/>
      <c r="BE25" s="252"/>
      <c r="BF25" s="252"/>
      <c r="BG25" s="252"/>
      <c r="BH25" s="252"/>
      <c r="BI25" s="252"/>
    </row>
    <row r="26" spans="1:61" s="325" customFormat="1" ht="21">
      <c r="A26" s="320"/>
      <c r="B26" s="336"/>
      <c r="C26" s="333"/>
      <c r="D26" s="334" t="str">
        <f t="shared" si="0"/>
        <v>0</v>
      </c>
      <c r="E26" s="334" t="str">
        <f>IF(F26=0, "", "március")</f>
        <v/>
      </c>
      <c r="F26" s="335">
        <f>+'Bevételi terv'!$E$17</f>
        <v>0</v>
      </c>
      <c r="G26" s="1125"/>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252"/>
      <c r="BB26" s="252"/>
      <c r="BC26" s="252"/>
      <c r="BD26" s="252"/>
      <c r="BE26" s="252"/>
      <c r="BF26" s="252"/>
      <c r="BG26" s="252"/>
      <c r="BH26" s="252"/>
      <c r="BI26" s="252"/>
    </row>
    <row r="27" spans="1:61" s="325" customFormat="1" ht="21">
      <c r="A27" s="320"/>
      <c r="B27" s="336"/>
      <c r="C27" s="333"/>
      <c r="D27" s="334" t="str">
        <f t="shared" si="0"/>
        <v>0</v>
      </c>
      <c r="E27" s="334" t="str">
        <f>IF(F27=0, "", "április")</f>
        <v/>
      </c>
      <c r="F27" s="335">
        <f>+'Bevételi terv'!$F$17</f>
        <v>0</v>
      </c>
      <c r="G27" s="1125"/>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52"/>
      <c r="BD27" s="252"/>
      <c r="BE27" s="252"/>
      <c r="BF27" s="252"/>
      <c r="BG27" s="252"/>
      <c r="BH27" s="252"/>
      <c r="BI27" s="252"/>
    </row>
    <row r="28" spans="1:61" s="325" customFormat="1" ht="21">
      <c r="A28" s="320"/>
      <c r="B28" s="336"/>
      <c r="C28" s="333"/>
      <c r="D28" s="334" t="str">
        <f t="shared" si="0"/>
        <v>0</v>
      </c>
      <c r="E28" s="334" t="str">
        <f>IF(F28=0, "", "május")</f>
        <v/>
      </c>
      <c r="F28" s="335">
        <f>+'Bevételi terv'!$G$17</f>
        <v>0</v>
      </c>
      <c r="G28" s="1125"/>
      <c r="H28" s="252"/>
      <c r="I28" s="252"/>
      <c r="J28" s="252"/>
      <c r="K28" s="252"/>
      <c r="L28" s="252"/>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c r="BC28" s="252"/>
      <c r="BD28" s="252"/>
      <c r="BE28" s="252"/>
      <c r="BF28" s="252"/>
      <c r="BG28" s="252"/>
      <c r="BH28" s="252"/>
      <c r="BI28" s="252"/>
    </row>
    <row r="29" spans="1:61" s="325" customFormat="1" ht="21">
      <c r="A29" s="320"/>
      <c r="B29" s="336"/>
      <c r="C29" s="333"/>
      <c r="D29" s="334" t="str">
        <f t="shared" si="0"/>
        <v>0</v>
      </c>
      <c r="E29" s="334" t="str">
        <f>IF(F29=0, "", "június")</f>
        <v/>
      </c>
      <c r="F29" s="335">
        <f>+'Bevételi terv'!$H$17</f>
        <v>0</v>
      </c>
      <c r="G29" s="1125"/>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252"/>
      <c r="BH29" s="252"/>
      <c r="BI29" s="252"/>
    </row>
    <row r="30" spans="1:61" s="325" customFormat="1" ht="21">
      <c r="A30" s="320"/>
      <c r="B30" s="336"/>
      <c r="C30" s="333"/>
      <c r="D30" s="334" t="str">
        <f t="shared" si="0"/>
        <v>0</v>
      </c>
      <c r="E30" s="334" t="str">
        <f>IF(F30=0, "", "július")</f>
        <v/>
      </c>
      <c r="F30" s="337">
        <f>+'Bevételi terv'!$I$17</f>
        <v>0</v>
      </c>
      <c r="G30" s="1125"/>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row>
    <row r="31" spans="1:61" s="325" customFormat="1" ht="21">
      <c r="A31" s="320"/>
      <c r="B31" s="336"/>
      <c r="C31" s="333"/>
      <c r="D31" s="334" t="str">
        <f t="shared" si="0"/>
        <v>0</v>
      </c>
      <c r="E31" s="334" t="str">
        <f>IF(F31=0, "", "augusztus")</f>
        <v/>
      </c>
      <c r="F31" s="337">
        <f>+'Bevételi terv'!$K$17</f>
        <v>0</v>
      </c>
      <c r="G31" s="1125"/>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c r="BC31" s="252"/>
      <c r="BD31" s="252"/>
      <c r="BE31" s="252"/>
      <c r="BF31" s="252"/>
      <c r="BG31" s="252"/>
      <c r="BH31" s="252"/>
      <c r="BI31" s="252"/>
    </row>
    <row r="32" spans="1:61" s="325" customFormat="1" ht="21">
      <c r="A32" s="320"/>
      <c r="B32" s="336"/>
      <c r="C32" s="333"/>
      <c r="D32" s="334" t="str">
        <f t="shared" si="0"/>
        <v>0</v>
      </c>
      <c r="E32" s="334" t="str">
        <f>IF(F32=0, "", "szeptember")</f>
        <v/>
      </c>
      <c r="F32" s="337">
        <f>+'Bevételi terv'!$L$17</f>
        <v>0</v>
      </c>
      <c r="G32" s="1125"/>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c r="BF32" s="252"/>
      <c r="BG32" s="252"/>
      <c r="BH32" s="252"/>
      <c r="BI32" s="252"/>
    </row>
    <row r="33" spans="1:61" s="325" customFormat="1" ht="21">
      <c r="A33" s="320"/>
      <c r="B33" s="336"/>
      <c r="C33" s="333"/>
      <c r="D33" s="334" t="str">
        <f t="shared" si="0"/>
        <v>0</v>
      </c>
      <c r="E33" s="334" t="str">
        <f>IF(F33=0, "", "október")</f>
        <v/>
      </c>
      <c r="F33" s="337">
        <f>+'Bevételi terv'!$M$17</f>
        <v>0</v>
      </c>
      <c r="G33" s="1125"/>
      <c r="H33" s="252"/>
      <c r="I33" s="252"/>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2"/>
      <c r="BG33" s="252"/>
      <c r="BH33" s="252"/>
      <c r="BI33" s="252"/>
    </row>
    <row r="34" spans="1:61" s="325" customFormat="1" ht="21">
      <c r="A34" s="320"/>
      <c r="B34" s="336"/>
      <c r="C34" s="333"/>
      <c r="D34" s="334" t="str">
        <f t="shared" si="0"/>
        <v>0</v>
      </c>
      <c r="E34" s="334" t="str">
        <f>IF(F34=0, "", "november")</f>
        <v/>
      </c>
      <c r="F34" s="337">
        <f>+'Bevételi terv'!$N$17</f>
        <v>0</v>
      </c>
      <c r="G34" s="1125"/>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252"/>
      <c r="BE34" s="252"/>
      <c r="BF34" s="252"/>
      <c r="BG34" s="252"/>
      <c r="BH34" s="252"/>
      <c r="BI34" s="252"/>
    </row>
    <row r="35" spans="1:61" s="325" customFormat="1" ht="21">
      <c r="A35" s="320"/>
      <c r="B35" s="336"/>
      <c r="C35" s="333"/>
      <c r="D35" s="334" t="str">
        <f t="shared" si="0"/>
        <v>0</v>
      </c>
      <c r="E35" s="334" t="str">
        <f>IF(F35=0, "", "december")</f>
        <v/>
      </c>
      <c r="F35" s="337">
        <f>+'Bevételi terv'!$N$17</f>
        <v>0</v>
      </c>
      <c r="G35" s="1125"/>
      <c r="H35" s="252"/>
      <c r="I35" s="252"/>
      <c r="J35" s="252"/>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row>
    <row r="36" spans="1:61" s="325" customFormat="1" ht="66.599999999999994" customHeight="1" thickBot="1">
      <c r="A36" s="320"/>
      <c r="B36" s="336" t="s">
        <v>1296</v>
      </c>
      <c r="C36" s="338" t="s">
        <v>1309</v>
      </c>
      <c r="D36" s="339">
        <f>+'Vállalkozás bemutatása'!$C$5</f>
        <v>0</v>
      </c>
      <c r="E36" s="340">
        <f>+'Vállalkozás bemutatása'!$E$5</f>
        <v>0</v>
      </c>
      <c r="F36" s="339">
        <f>+'Vállalkozás bemutatása'!$F$5</f>
        <v>0</v>
      </c>
      <c r="G36" s="1126"/>
      <c r="H36" s="252"/>
      <c r="I36" s="252"/>
      <c r="J36" s="252"/>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2"/>
      <c r="BG36" s="252"/>
      <c r="BH36" s="252"/>
      <c r="BI36" s="252"/>
    </row>
    <row r="37" spans="1:61" s="325" customFormat="1" ht="49.5" customHeight="1">
      <c r="A37" s="320"/>
      <c r="B37" s="326" t="s">
        <v>1310</v>
      </c>
      <c r="C37" s="341" t="s">
        <v>1307</v>
      </c>
      <c r="D37" s="332">
        <f t="shared" ref="D37" si="1">SUM(D39:D62)</f>
        <v>0</v>
      </c>
      <c r="E37" s="332"/>
      <c r="F37" s="342">
        <f>SUM(F39:F62)</f>
        <v>0</v>
      </c>
      <c r="G37" s="343"/>
      <c r="H37" s="252"/>
      <c r="I37" s="252"/>
      <c r="J37" s="252"/>
      <c r="K37" s="252"/>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2"/>
      <c r="BG37" s="252"/>
      <c r="BH37" s="252"/>
      <c r="BI37" s="252"/>
    </row>
    <row r="38" spans="1:61" s="325" customFormat="1" ht="15.75">
      <c r="A38" s="320"/>
      <c r="B38" s="344"/>
      <c r="C38" s="345" t="s">
        <v>1311</v>
      </c>
      <c r="D38" s="346" t="s">
        <v>1312</v>
      </c>
      <c r="E38" s="335"/>
      <c r="F38" s="344" t="s">
        <v>1313</v>
      </c>
      <c r="G38" s="343"/>
      <c r="H38" s="252"/>
      <c r="I38" s="252"/>
      <c r="J38" s="252"/>
      <c r="K38" s="252"/>
      <c r="L38" s="252"/>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c r="BC38" s="252"/>
      <c r="BD38" s="252"/>
      <c r="BE38" s="252"/>
      <c r="BF38" s="252"/>
      <c r="BG38" s="252"/>
      <c r="BH38" s="252"/>
      <c r="BI38" s="252"/>
    </row>
    <row r="39" spans="1:61" s="325" customFormat="1" ht="18.75">
      <c r="A39" s="320"/>
      <c r="B39" s="344"/>
      <c r="C39" s="347"/>
      <c r="D39" s="334">
        <f>+'Bevételi terv'!$C$17</f>
        <v>0</v>
      </c>
      <c r="E39" s="334" t="str">
        <f>IF(D39=0, "", "január")</f>
        <v/>
      </c>
      <c r="F39" s="348">
        <f>+'Cash-flow 1. év'!$C$6</f>
        <v>0</v>
      </c>
      <c r="G39" s="349" t="str">
        <f t="shared" ref="G39:G46" si="2">IF(F39=D39, "OK", "A feltüntetett értékesítésből származó Bevétel, szeptember nem egyezik meg a Bevételi tervben szereplő összeggel.")</f>
        <v>OK</v>
      </c>
      <c r="H39" s="252"/>
      <c r="I39" s="252"/>
      <c r="J39" s="252"/>
      <c r="K39" s="252"/>
      <c r="L39" s="252"/>
      <c r="M39" s="252"/>
      <c r="N39" s="252"/>
      <c r="O39" s="252"/>
      <c r="P39" s="252"/>
      <c r="Q39" s="252"/>
      <c r="R39" s="252"/>
      <c r="S39" s="252"/>
      <c r="T39" s="252"/>
      <c r="U39" s="252"/>
      <c r="V39" s="252"/>
      <c r="W39" s="252"/>
      <c r="X39" s="252"/>
      <c r="Y39" s="252"/>
      <c r="Z39" s="252"/>
      <c r="AA39" s="252"/>
      <c r="AB39" s="252"/>
      <c r="AC39" s="252"/>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c r="BC39" s="252"/>
      <c r="BD39" s="252"/>
      <c r="BE39" s="252"/>
      <c r="BF39" s="252"/>
      <c r="BG39" s="252"/>
      <c r="BH39" s="252"/>
      <c r="BI39" s="252"/>
    </row>
    <row r="40" spans="1:61" s="325" customFormat="1" ht="18.75">
      <c r="A40" s="320"/>
      <c r="B40" s="344"/>
      <c r="C40" s="347"/>
      <c r="D40" s="334">
        <f>+'Bevételi terv'!$D$17</f>
        <v>0</v>
      </c>
      <c r="E40" s="334" t="str">
        <f>IF(D40=0, "", "február")</f>
        <v/>
      </c>
      <c r="F40" s="348">
        <f>+'Cash-flow 1. év'!$D$6</f>
        <v>0</v>
      </c>
      <c r="G40" s="349" t="str">
        <f t="shared" si="2"/>
        <v>OK</v>
      </c>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2"/>
      <c r="AX40" s="252"/>
      <c r="AY40" s="252"/>
      <c r="AZ40" s="252"/>
      <c r="BA40" s="252"/>
      <c r="BB40" s="252"/>
      <c r="BC40" s="252"/>
      <c r="BD40" s="252"/>
      <c r="BE40" s="252"/>
      <c r="BF40" s="252"/>
      <c r="BG40" s="252"/>
      <c r="BH40" s="252"/>
      <c r="BI40" s="252"/>
    </row>
    <row r="41" spans="1:61" s="325" customFormat="1" ht="18.75">
      <c r="A41" s="320"/>
      <c r="B41" s="344"/>
      <c r="C41" s="347"/>
      <c r="D41" s="334">
        <f>+'Bevételi terv'!$E$17</f>
        <v>0</v>
      </c>
      <c r="E41" s="334" t="str">
        <f t="shared" ref="E41" si="3">IF(D41=0, "", "március")</f>
        <v/>
      </c>
      <c r="F41" s="348">
        <f>+'Cash-flow 1. év'!$E$6</f>
        <v>0</v>
      </c>
      <c r="G41" s="349" t="str">
        <f t="shared" si="2"/>
        <v>OK</v>
      </c>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c r="BC41" s="252"/>
      <c r="BD41" s="252"/>
      <c r="BE41" s="252"/>
      <c r="BF41" s="252"/>
      <c r="BG41" s="252"/>
      <c r="BH41" s="252"/>
      <c r="BI41" s="252"/>
    </row>
    <row r="42" spans="1:61" s="325" customFormat="1" ht="18.75">
      <c r="A42" s="320"/>
      <c r="B42" s="344"/>
      <c r="C42" s="347"/>
      <c r="D42" s="334">
        <f>+'Bevételi terv'!$F$17</f>
        <v>0</v>
      </c>
      <c r="E42" s="334" t="str">
        <f>IF(D42=0, "", "április")</f>
        <v/>
      </c>
      <c r="F42" s="348">
        <f>+'Cash-flow 1. év'!$F$6</f>
        <v>0</v>
      </c>
      <c r="G42" s="349" t="str">
        <f t="shared" si="2"/>
        <v>OK</v>
      </c>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52"/>
      <c r="AV42" s="252"/>
      <c r="AW42" s="252"/>
      <c r="AX42" s="252"/>
      <c r="AY42" s="252"/>
      <c r="AZ42" s="252"/>
      <c r="BA42" s="252"/>
      <c r="BB42" s="252"/>
      <c r="BC42" s="252"/>
      <c r="BD42" s="252"/>
      <c r="BE42" s="252"/>
      <c r="BF42" s="252"/>
      <c r="BG42" s="252"/>
      <c r="BH42" s="252"/>
      <c r="BI42" s="252"/>
    </row>
    <row r="43" spans="1:61" s="325" customFormat="1" ht="18.75">
      <c r="A43" s="320"/>
      <c r="B43" s="344"/>
      <c r="C43" s="347"/>
      <c r="D43" s="334">
        <f>+'Bevételi terv'!$G$17</f>
        <v>0</v>
      </c>
      <c r="E43" s="334" t="str">
        <f>IF(D43=0, "", "május")</f>
        <v/>
      </c>
      <c r="F43" s="348">
        <f>+'Cash-flow 1. év'!$G$6</f>
        <v>0</v>
      </c>
      <c r="G43" s="349" t="str">
        <f t="shared" si="2"/>
        <v>OK</v>
      </c>
      <c r="H43" s="252"/>
      <c r="I43" s="252"/>
      <c r="J43" s="252"/>
      <c r="K43" s="252"/>
      <c r="L43" s="252"/>
      <c r="M43" s="252"/>
      <c r="N43" s="252"/>
      <c r="O43" s="252"/>
      <c r="P43" s="252"/>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c r="BC43" s="252"/>
      <c r="BD43" s="252"/>
      <c r="BE43" s="252"/>
      <c r="BF43" s="252"/>
      <c r="BG43" s="252"/>
      <c r="BH43" s="252"/>
      <c r="BI43" s="252"/>
    </row>
    <row r="44" spans="1:61" s="325" customFormat="1" ht="18.75">
      <c r="A44" s="320"/>
      <c r="B44" s="344"/>
      <c r="C44" s="347"/>
      <c r="D44" s="334">
        <f>+'Bevételi terv'!$H$17</f>
        <v>0</v>
      </c>
      <c r="E44" s="334" t="str">
        <f>IF(D44=0, "", "június")</f>
        <v/>
      </c>
      <c r="F44" s="348">
        <f>+'Cash-flow 1. év'!$H$6</f>
        <v>0</v>
      </c>
      <c r="G44" s="349" t="str">
        <f t="shared" si="2"/>
        <v>OK</v>
      </c>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c r="AF44" s="252"/>
      <c r="AG44" s="252"/>
      <c r="AH44" s="252"/>
      <c r="AI44" s="252"/>
      <c r="AJ44" s="252"/>
      <c r="AK44" s="252"/>
      <c r="AL44" s="252"/>
      <c r="AM44" s="252"/>
      <c r="AN44" s="252"/>
      <c r="AO44" s="252"/>
      <c r="AP44" s="252"/>
      <c r="AQ44" s="252"/>
      <c r="AR44" s="252"/>
      <c r="AS44" s="252"/>
      <c r="AT44" s="252"/>
      <c r="AU44" s="252"/>
      <c r="AV44" s="252"/>
      <c r="AW44" s="252"/>
      <c r="AX44" s="252"/>
      <c r="AY44" s="252"/>
      <c r="AZ44" s="252"/>
      <c r="BA44" s="252"/>
      <c r="BB44" s="252"/>
      <c r="BC44" s="252"/>
      <c r="BD44" s="252"/>
      <c r="BE44" s="252"/>
      <c r="BF44" s="252"/>
      <c r="BG44" s="252"/>
      <c r="BH44" s="252"/>
      <c r="BI44" s="252"/>
    </row>
    <row r="45" spans="1:61" s="325" customFormat="1" ht="18.75">
      <c r="A45" s="320"/>
      <c r="B45" s="344"/>
      <c r="C45" s="347"/>
      <c r="D45" s="334">
        <f>+'Bevételi terv'!$I$17</f>
        <v>0</v>
      </c>
      <c r="E45" s="334" t="str">
        <f>IF(D45=0, "", "július")</f>
        <v/>
      </c>
      <c r="F45" s="350">
        <f>+'Cash-flow 1. év'!$I$6</f>
        <v>0</v>
      </c>
      <c r="G45" s="349" t="str">
        <f t="shared" si="2"/>
        <v>OK</v>
      </c>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52"/>
      <c r="AV45" s="252"/>
      <c r="AW45" s="252"/>
      <c r="AX45" s="252"/>
      <c r="AY45" s="252"/>
      <c r="AZ45" s="252"/>
      <c r="BA45" s="252"/>
      <c r="BB45" s="252"/>
      <c r="BC45" s="252"/>
      <c r="BD45" s="252"/>
      <c r="BE45" s="252"/>
      <c r="BF45" s="252"/>
      <c r="BG45" s="252"/>
      <c r="BH45" s="252"/>
      <c r="BI45" s="252"/>
    </row>
    <row r="46" spans="1:61" s="325" customFormat="1" ht="18.75">
      <c r="A46" s="320"/>
      <c r="B46" s="344"/>
      <c r="C46" s="347"/>
      <c r="D46" s="334">
        <f>+'Bevételi terv'!$J$17</f>
        <v>0</v>
      </c>
      <c r="E46" s="334" t="str">
        <f>IF(D46=0, "", "augusztus")</f>
        <v/>
      </c>
      <c r="F46" s="350">
        <f>+'Cash-flow 1. év'!$J$6</f>
        <v>0</v>
      </c>
      <c r="G46" s="349" t="str">
        <f t="shared" si="2"/>
        <v>OK</v>
      </c>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R46" s="252"/>
      <c r="AS46" s="252"/>
      <c r="AT46" s="252"/>
      <c r="AU46" s="252"/>
      <c r="AV46" s="252"/>
      <c r="AW46" s="252"/>
      <c r="AX46" s="252"/>
      <c r="AY46" s="252"/>
      <c r="AZ46" s="252"/>
      <c r="BA46" s="252"/>
      <c r="BB46" s="252"/>
      <c r="BC46" s="252"/>
      <c r="BD46" s="252"/>
      <c r="BE46" s="252"/>
      <c r="BF46" s="252"/>
      <c r="BG46" s="252"/>
      <c r="BH46" s="252"/>
      <c r="BI46" s="252"/>
    </row>
    <row r="47" spans="1:61" s="325" customFormat="1" ht="18.75">
      <c r="A47" s="320"/>
      <c r="B47" s="344"/>
      <c r="C47" s="347"/>
      <c r="D47" s="334">
        <f>+'Bevételi terv'!$K$17</f>
        <v>0</v>
      </c>
      <c r="E47" s="334" t="str">
        <f>IF(D47=0, "", "szeptember")</f>
        <v/>
      </c>
      <c r="F47" s="350">
        <f>+'Cash-flow 1. év'!$K$6</f>
        <v>0</v>
      </c>
      <c r="G47" s="349" t="str">
        <f>IF(F47=D47, "OK", "A feltüntetett értékesítésből származó Bevétel, szeptember nem egyezik meg a Bevételi tervben szereplő összeggel.")</f>
        <v>OK</v>
      </c>
      <c r="H47" s="252"/>
      <c r="I47" s="252"/>
      <c r="J47" s="252"/>
      <c r="K47" s="252"/>
      <c r="L47" s="252"/>
      <c r="M47" s="252"/>
      <c r="N47" s="252"/>
      <c r="O47" s="252"/>
      <c r="P47" s="252"/>
      <c r="Q47" s="252"/>
      <c r="R47" s="252"/>
      <c r="S47" s="252"/>
      <c r="T47" s="252"/>
      <c r="U47" s="252"/>
      <c r="V47" s="252"/>
      <c r="W47" s="252"/>
      <c r="X47" s="252"/>
      <c r="Y47" s="252"/>
      <c r="Z47" s="252"/>
      <c r="AA47" s="252"/>
      <c r="AB47" s="252"/>
      <c r="AC47" s="252"/>
      <c r="AD47" s="252"/>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52"/>
      <c r="BB47" s="252"/>
      <c r="BC47" s="252"/>
      <c r="BD47" s="252"/>
      <c r="BE47" s="252"/>
      <c r="BF47" s="252"/>
      <c r="BG47" s="252"/>
      <c r="BH47" s="252"/>
      <c r="BI47" s="252"/>
    </row>
    <row r="48" spans="1:61" s="325" customFormat="1" ht="18.75">
      <c r="A48" s="320"/>
      <c r="B48" s="344"/>
      <c r="C48" s="347"/>
      <c r="D48" s="334">
        <f>+'Bevételi terv'!$L$17</f>
        <v>0</v>
      </c>
      <c r="E48" s="334" t="str">
        <f>IF(D48=0, "", "október")</f>
        <v/>
      </c>
      <c r="F48" s="350">
        <f>+'Cash-flow 1. év'!$L$6</f>
        <v>0</v>
      </c>
      <c r="G48" s="349" t="str">
        <f t="shared" ref="G48:G50" si="4">IF(F48=D48, "OK", "A feltüntetett értékesítésből származó Bevétel, szeptember nem egyezik meg a Bevételi tervben szereplő összeggel.")</f>
        <v>OK</v>
      </c>
      <c r="H48" s="252"/>
      <c r="I48" s="252"/>
      <c r="J48" s="252"/>
      <c r="K48" s="252"/>
      <c r="L48" s="252"/>
      <c r="M48" s="252"/>
      <c r="N48" s="252"/>
      <c r="O48" s="252"/>
      <c r="P48" s="252"/>
      <c r="Q48" s="252"/>
      <c r="R48" s="252"/>
      <c r="S48" s="252"/>
      <c r="T48" s="252"/>
      <c r="U48" s="252"/>
      <c r="V48" s="252"/>
      <c r="W48" s="252"/>
      <c r="X48" s="252"/>
      <c r="Y48" s="252"/>
      <c r="Z48" s="252"/>
      <c r="AA48" s="252"/>
      <c r="AB48" s="252"/>
      <c r="AC48" s="252"/>
      <c r="AD48" s="252"/>
      <c r="AE48" s="252"/>
      <c r="AF48" s="252"/>
      <c r="AG48" s="252"/>
      <c r="AH48" s="252"/>
      <c r="AI48" s="252"/>
      <c r="AJ48" s="252"/>
      <c r="AK48" s="252"/>
      <c r="AL48" s="252"/>
      <c r="AM48" s="252"/>
      <c r="AN48" s="252"/>
      <c r="AO48" s="252"/>
      <c r="AP48" s="252"/>
      <c r="AQ48" s="252"/>
      <c r="AR48" s="252"/>
      <c r="AS48" s="252"/>
      <c r="AT48" s="252"/>
      <c r="AU48" s="252"/>
      <c r="AV48" s="252"/>
      <c r="AW48" s="252"/>
      <c r="AX48" s="252"/>
      <c r="AY48" s="252"/>
      <c r="AZ48" s="252"/>
      <c r="BA48" s="252"/>
      <c r="BB48" s="252"/>
      <c r="BC48" s="252"/>
      <c r="BD48" s="252"/>
      <c r="BE48" s="252"/>
      <c r="BF48" s="252"/>
      <c r="BG48" s="252"/>
      <c r="BH48" s="252"/>
      <c r="BI48" s="252"/>
    </row>
    <row r="49" spans="1:61" s="325" customFormat="1" ht="18.75">
      <c r="A49" s="320"/>
      <c r="B49" s="344"/>
      <c r="C49" s="347"/>
      <c r="D49" s="334">
        <f>+'Bevételi terv'!$M$17</f>
        <v>0</v>
      </c>
      <c r="E49" s="334" t="str">
        <f>IF(D49=0, "", "november")</f>
        <v/>
      </c>
      <c r="F49" s="350">
        <f>+'Cash-flow 1. év'!$M$6</f>
        <v>0</v>
      </c>
      <c r="G49" s="349" t="str">
        <f t="shared" si="4"/>
        <v>OK</v>
      </c>
      <c r="H49" s="252"/>
      <c r="I49" s="252"/>
      <c r="J49" s="252"/>
      <c r="K49" s="252"/>
      <c r="L49" s="252"/>
      <c r="M49" s="252"/>
      <c r="N49" s="252"/>
      <c r="O49" s="252"/>
      <c r="P49" s="252"/>
      <c r="Q49" s="252"/>
      <c r="R49" s="252"/>
      <c r="S49" s="252"/>
      <c r="T49" s="252"/>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R49" s="252"/>
      <c r="AS49" s="252"/>
      <c r="AT49" s="252"/>
      <c r="AU49" s="252"/>
      <c r="AV49" s="252"/>
      <c r="AW49" s="252"/>
      <c r="AX49" s="252"/>
      <c r="AY49" s="252"/>
      <c r="AZ49" s="252"/>
      <c r="BA49" s="252"/>
      <c r="BB49" s="252"/>
      <c r="BC49" s="252"/>
      <c r="BD49" s="252"/>
      <c r="BE49" s="252"/>
      <c r="BF49" s="252"/>
      <c r="BG49" s="252"/>
      <c r="BH49" s="252"/>
      <c r="BI49" s="252"/>
    </row>
    <row r="50" spans="1:61" s="325" customFormat="1" ht="18.75">
      <c r="A50" s="320"/>
      <c r="B50" s="344"/>
      <c r="C50" s="347"/>
      <c r="D50" s="334">
        <f>+'Bevételi terv'!$N$17</f>
        <v>0</v>
      </c>
      <c r="E50" s="334" t="str">
        <f>IF(D50=0, "", "december")</f>
        <v/>
      </c>
      <c r="F50" s="350">
        <f>+'Cash-flow 1. év'!$N$6</f>
        <v>0</v>
      </c>
      <c r="G50" s="349" t="str">
        <f t="shared" si="4"/>
        <v>OK</v>
      </c>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c r="AU50" s="252"/>
      <c r="AV50" s="252"/>
      <c r="AW50" s="252"/>
      <c r="AX50" s="252"/>
      <c r="AY50" s="252"/>
      <c r="AZ50" s="252"/>
      <c r="BA50" s="252"/>
      <c r="BB50" s="252"/>
      <c r="BC50" s="252"/>
      <c r="BD50" s="252"/>
      <c r="BE50" s="252"/>
      <c r="BF50" s="252"/>
      <c r="BG50" s="252"/>
      <c r="BH50" s="252"/>
      <c r="BI50" s="252"/>
    </row>
    <row r="51" spans="1:61" s="325" customFormat="1" ht="21">
      <c r="A51" s="320"/>
      <c r="B51" s="329"/>
      <c r="C51" s="333"/>
      <c r="D51" s="334"/>
      <c r="E51" s="334" t="s">
        <v>481</v>
      </c>
      <c r="F51" s="351">
        <f>+'Cash-flow 2. év'!$C$6</f>
        <v>0</v>
      </c>
      <c r="G51" s="352" t="s">
        <v>1302</v>
      </c>
      <c r="H51" s="252"/>
      <c r="I51" s="252"/>
      <c r="J51" s="252"/>
      <c r="K51" s="252"/>
      <c r="L51" s="252"/>
      <c r="M51" s="252"/>
      <c r="N51" s="252"/>
      <c r="O51" s="252"/>
      <c r="P51" s="252"/>
      <c r="Q51" s="252"/>
      <c r="R51" s="252"/>
      <c r="S51" s="252"/>
      <c r="T51" s="252"/>
      <c r="U51" s="252"/>
      <c r="V51" s="252"/>
      <c r="W51" s="252"/>
      <c r="X51" s="252"/>
      <c r="Y51" s="252"/>
      <c r="Z51" s="252"/>
      <c r="AA51" s="252"/>
      <c r="AB51" s="252"/>
      <c r="AC51" s="252"/>
      <c r="AD51" s="252"/>
      <c r="AE51" s="252"/>
      <c r="AF51" s="252"/>
      <c r="AG51" s="252"/>
      <c r="AH51" s="252"/>
      <c r="AI51" s="252"/>
      <c r="AJ51" s="252"/>
      <c r="AK51" s="252"/>
      <c r="AL51" s="252"/>
      <c r="AM51" s="252"/>
      <c r="AN51" s="252"/>
      <c r="AO51" s="252"/>
      <c r="AP51" s="252"/>
      <c r="AQ51" s="252"/>
      <c r="AR51" s="252"/>
      <c r="AS51" s="252"/>
      <c r="AT51" s="252"/>
      <c r="AU51" s="252"/>
      <c r="AV51" s="252"/>
      <c r="AW51" s="252"/>
      <c r="AX51" s="252"/>
      <c r="AY51" s="252"/>
      <c r="AZ51" s="252"/>
      <c r="BA51" s="252"/>
      <c r="BB51" s="252"/>
      <c r="BC51" s="252"/>
      <c r="BD51" s="252"/>
      <c r="BE51" s="252"/>
      <c r="BF51" s="252"/>
      <c r="BG51" s="252"/>
      <c r="BH51" s="252"/>
      <c r="BI51" s="252"/>
    </row>
    <row r="52" spans="1:61" s="325" customFormat="1" ht="21">
      <c r="A52" s="320"/>
      <c r="B52" s="329"/>
      <c r="C52" s="333"/>
      <c r="D52" s="334"/>
      <c r="E52" s="334" t="s">
        <v>482</v>
      </c>
      <c r="F52" s="351">
        <f>+'Cash-flow 2. év'!$D$6</f>
        <v>0</v>
      </c>
      <c r="G52" s="352" t="s">
        <v>1302</v>
      </c>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c r="BC52" s="252"/>
      <c r="BD52" s="252"/>
      <c r="BE52" s="252"/>
      <c r="BF52" s="252"/>
      <c r="BG52" s="252"/>
      <c r="BH52" s="252"/>
      <c r="BI52" s="252"/>
    </row>
    <row r="53" spans="1:61" s="325" customFormat="1" ht="21">
      <c r="A53" s="320"/>
      <c r="B53" s="329"/>
      <c r="C53" s="333"/>
      <c r="D53" s="334"/>
      <c r="E53" s="334" t="s">
        <v>483</v>
      </c>
      <c r="F53" s="351">
        <f>+'Cash-flow 2. év'!$E$6</f>
        <v>0</v>
      </c>
      <c r="G53" s="352" t="s">
        <v>1302</v>
      </c>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252"/>
      <c r="AX53" s="252"/>
      <c r="AY53" s="252"/>
      <c r="AZ53" s="252"/>
      <c r="BA53" s="252"/>
      <c r="BB53" s="252"/>
      <c r="BC53" s="252"/>
      <c r="BD53" s="252"/>
      <c r="BE53" s="252"/>
      <c r="BF53" s="252"/>
      <c r="BG53" s="252"/>
      <c r="BH53" s="252"/>
      <c r="BI53" s="252"/>
    </row>
    <row r="54" spans="1:61" s="325" customFormat="1" ht="21">
      <c r="A54" s="320"/>
      <c r="B54" s="329"/>
      <c r="C54" s="333"/>
      <c r="D54" s="334"/>
      <c r="E54" s="334" t="s">
        <v>484</v>
      </c>
      <c r="F54" s="351">
        <f>+'Cash-flow 2. év'!$F$6</f>
        <v>0</v>
      </c>
      <c r="G54" s="352" t="s">
        <v>1302</v>
      </c>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252"/>
      <c r="AV54" s="252"/>
      <c r="AW54" s="252"/>
      <c r="AX54" s="252"/>
      <c r="AY54" s="252"/>
      <c r="AZ54" s="252"/>
      <c r="BA54" s="252"/>
      <c r="BB54" s="252"/>
      <c r="BC54" s="252"/>
      <c r="BD54" s="252"/>
      <c r="BE54" s="252"/>
      <c r="BF54" s="252"/>
      <c r="BG54" s="252"/>
      <c r="BH54" s="252"/>
      <c r="BI54" s="252"/>
    </row>
    <row r="55" spans="1:61" s="325" customFormat="1" ht="21">
      <c r="A55" s="320"/>
      <c r="B55" s="329"/>
      <c r="C55" s="333"/>
      <c r="D55" s="334"/>
      <c r="E55" s="334" t="s">
        <v>485</v>
      </c>
      <c r="F55" s="351">
        <f>+'Cash-flow 2. év'!$G$6</f>
        <v>0</v>
      </c>
      <c r="G55" s="352" t="s">
        <v>1302</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52"/>
      <c r="AZ55" s="252"/>
      <c r="BA55" s="252"/>
      <c r="BB55" s="252"/>
      <c r="BC55" s="252"/>
      <c r="BD55" s="252"/>
      <c r="BE55" s="252"/>
      <c r="BF55" s="252"/>
      <c r="BG55" s="252"/>
      <c r="BH55" s="252"/>
      <c r="BI55" s="252"/>
    </row>
    <row r="56" spans="1:61" s="325" customFormat="1" ht="21">
      <c r="A56" s="320"/>
      <c r="B56" s="329"/>
      <c r="C56" s="333"/>
      <c r="D56" s="334"/>
      <c r="E56" s="334" t="s">
        <v>486</v>
      </c>
      <c r="F56" s="351">
        <f>+'Cash-flow 2. év'!$E$6</f>
        <v>0</v>
      </c>
      <c r="G56" s="352" t="s">
        <v>1302</v>
      </c>
      <c r="H56" s="252"/>
      <c r="I56" s="252"/>
      <c r="J56" s="252"/>
      <c r="K56" s="252"/>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252"/>
      <c r="AT56" s="252"/>
      <c r="AU56" s="252"/>
      <c r="AV56" s="252"/>
      <c r="AW56" s="252"/>
      <c r="AX56" s="252"/>
      <c r="AY56" s="252"/>
      <c r="AZ56" s="252"/>
      <c r="BA56" s="252"/>
      <c r="BB56" s="252"/>
      <c r="BC56" s="252"/>
      <c r="BD56" s="252"/>
      <c r="BE56" s="252"/>
      <c r="BF56" s="252"/>
      <c r="BG56" s="252"/>
      <c r="BH56" s="252"/>
      <c r="BI56" s="252"/>
    </row>
    <row r="57" spans="1:61" s="325" customFormat="1" ht="21">
      <c r="A57" s="320"/>
      <c r="B57" s="329"/>
      <c r="C57" s="333"/>
      <c r="D57" s="334"/>
      <c r="E57" s="334" t="s">
        <v>487</v>
      </c>
      <c r="F57" s="351">
        <f>+'Cash-flow 2. év'!$F$6</f>
        <v>0</v>
      </c>
      <c r="G57" s="352" t="s">
        <v>1302</v>
      </c>
      <c r="H57" s="252"/>
      <c r="I57" s="252"/>
      <c r="J57" s="252"/>
      <c r="K57" s="252"/>
      <c r="L57" s="252"/>
      <c r="M57" s="252"/>
      <c r="N57" s="252"/>
      <c r="O57" s="252"/>
      <c r="P57" s="252"/>
      <c r="Q57" s="252"/>
      <c r="R57" s="252"/>
      <c r="S57" s="252"/>
      <c r="T57" s="252"/>
      <c r="U57" s="252"/>
      <c r="V57" s="252"/>
      <c r="W57" s="252"/>
      <c r="X57" s="252"/>
      <c r="Y57" s="252"/>
      <c r="Z57" s="252"/>
      <c r="AA57" s="252"/>
      <c r="AB57" s="252"/>
      <c r="AC57" s="252"/>
      <c r="AD57" s="252"/>
      <c r="AE57" s="252"/>
      <c r="AF57" s="252"/>
      <c r="AG57" s="252"/>
      <c r="AH57" s="252"/>
      <c r="AI57" s="252"/>
      <c r="AJ57" s="252"/>
      <c r="AK57" s="252"/>
      <c r="AL57" s="252"/>
      <c r="AM57" s="252"/>
      <c r="AN57" s="252"/>
      <c r="AO57" s="252"/>
      <c r="AP57" s="252"/>
      <c r="AQ57" s="252"/>
      <c r="AR57" s="252"/>
      <c r="AS57" s="252"/>
      <c r="AT57" s="252"/>
      <c r="AU57" s="252"/>
      <c r="AV57" s="252"/>
      <c r="AW57" s="252"/>
      <c r="AX57" s="252"/>
      <c r="AY57" s="252"/>
      <c r="AZ57" s="252"/>
      <c r="BA57" s="252"/>
      <c r="BB57" s="252"/>
      <c r="BC57" s="252"/>
      <c r="BD57" s="252"/>
      <c r="BE57" s="252"/>
      <c r="BF57" s="252"/>
      <c r="BG57" s="252"/>
      <c r="BH57" s="252"/>
      <c r="BI57" s="252"/>
    </row>
    <row r="58" spans="1:61" s="325" customFormat="1" ht="21">
      <c r="A58" s="320"/>
      <c r="B58" s="329"/>
      <c r="C58" s="333"/>
      <c r="D58" s="334"/>
      <c r="E58" s="334" t="s">
        <v>488</v>
      </c>
      <c r="F58" s="351">
        <f>+'Cash-flow 2. év'!$G$6</f>
        <v>0</v>
      </c>
      <c r="G58" s="352" t="s">
        <v>1302</v>
      </c>
      <c r="H58" s="252"/>
      <c r="I58" s="252"/>
      <c r="J58" s="252"/>
      <c r="K58" s="252"/>
      <c r="L58" s="252"/>
      <c r="M58" s="252"/>
      <c r="N58" s="252"/>
      <c r="O58" s="252"/>
      <c r="P58" s="252"/>
      <c r="Q58" s="252"/>
      <c r="R58" s="252"/>
      <c r="S58" s="252"/>
      <c r="T58" s="252"/>
      <c r="U58" s="252"/>
      <c r="V58" s="252"/>
      <c r="W58" s="252"/>
      <c r="X58" s="252"/>
      <c r="Y58" s="252"/>
      <c r="Z58" s="252"/>
      <c r="AA58" s="252"/>
      <c r="AB58" s="252"/>
      <c r="AC58" s="252"/>
      <c r="AD58" s="252"/>
      <c r="AE58" s="252"/>
      <c r="AF58" s="252"/>
      <c r="AG58" s="252"/>
      <c r="AH58" s="252"/>
      <c r="AI58" s="252"/>
      <c r="AJ58" s="252"/>
      <c r="AK58" s="252"/>
      <c r="AL58" s="252"/>
      <c r="AM58" s="252"/>
      <c r="AN58" s="252"/>
      <c r="AO58" s="252"/>
      <c r="AP58" s="252"/>
      <c r="AQ58" s="252"/>
      <c r="AR58" s="252"/>
      <c r="AS58" s="252"/>
      <c r="AT58" s="252"/>
      <c r="AU58" s="252"/>
      <c r="AV58" s="252"/>
      <c r="AW58" s="252"/>
      <c r="AX58" s="252"/>
      <c r="AY58" s="252"/>
      <c r="AZ58" s="252"/>
      <c r="BA58" s="252"/>
      <c r="BB58" s="252"/>
      <c r="BC58" s="252"/>
      <c r="BD58" s="252"/>
      <c r="BE58" s="252"/>
      <c r="BF58" s="252"/>
      <c r="BG58" s="252"/>
      <c r="BH58" s="252"/>
      <c r="BI58" s="252"/>
    </row>
    <row r="59" spans="1:61" s="325" customFormat="1" ht="21">
      <c r="A59" s="320"/>
      <c r="B59" s="329"/>
      <c r="C59" s="333"/>
      <c r="D59" s="334"/>
      <c r="E59" s="334" t="s">
        <v>489</v>
      </c>
      <c r="F59" s="351">
        <f>+'Cash-flow 2. év'!$H$6</f>
        <v>0</v>
      </c>
      <c r="G59" s="352" t="s">
        <v>1302</v>
      </c>
      <c r="H59" s="252"/>
      <c r="I59" s="252"/>
      <c r="J59" s="252"/>
      <c r="K59" s="252"/>
      <c r="L59" s="252"/>
      <c r="M59" s="252"/>
      <c r="N59" s="252"/>
      <c r="O59" s="252"/>
      <c r="P59" s="252"/>
      <c r="Q59" s="252"/>
      <c r="R59" s="252"/>
      <c r="S59" s="252"/>
      <c r="T59" s="252"/>
      <c r="U59" s="252"/>
      <c r="V59" s="252"/>
      <c r="W59" s="252"/>
      <c r="X59" s="252"/>
      <c r="Y59" s="252"/>
      <c r="Z59" s="252"/>
      <c r="AA59" s="252"/>
      <c r="AB59" s="252"/>
      <c r="AC59" s="252"/>
      <c r="AD59" s="252"/>
      <c r="AE59" s="252"/>
      <c r="AF59" s="252"/>
      <c r="AG59" s="252"/>
      <c r="AH59" s="252"/>
      <c r="AI59" s="252"/>
      <c r="AJ59" s="252"/>
      <c r="AK59" s="252"/>
      <c r="AL59" s="252"/>
      <c r="AM59" s="252"/>
      <c r="AN59" s="252"/>
      <c r="AO59" s="252"/>
      <c r="AP59" s="252"/>
      <c r="AQ59" s="252"/>
      <c r="AR59" s="252"/>
      <c r="AS59" s="252"/>
      <c r="AT59" s="252"/>
      <c r="AU59" s="252"/>
      <c r="AV59" s="252"/>
      <c r="AW59" s="252"/>
      <c r="AX59" s="252"/>
      <c r="AY59" s="252"/>
      <c r="AZ59" s="252"/>
      <c r="BA59" s="252"/>
      <c r="BB59" s="252"/>
      <c r="BC59" s="252"/>
      <c r="BD59" s="252"/>
      <c r="BE59" s="252"/>
      <c r="BF59" s="252"/>
      <c r="BG59" s="252"/>
      <c r="BH59" s="252"/>
      <c r="BI59" s="252"/>
    </row>
    <row r="60" spans="1:61" s="325" customFormat="1" ht="21">
      <c r="A60" s="320"/>
      <c r="B60" s="329"/>
      <c r="C60" s="333"/>
      <c r="D60" s="334"/>
      <c r="E60" s="334" t="s">
        <v>490</v>
      </c>
      <c r="F60" s="351">
        <f>+'Cash-flow 2. év'!$I$6</f>
        <v>0</v>
      </c>
      <c r="G60" s="352" t="s">
        <v>1302</v>
      </c>
      <c r="H60" s="252"/>
      <c r="I60" s="252"/>
      <c r="J60" s="252"/>
      <c r="K60" s="252"/>
      <c r="L60" s="252"/>
      <c r="M60" s="252"/>
      <c r="N60" s="252"/>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252"/>
      <c r="AX60" s="252"/>
      <c r="AY60" s="252"/>
      <c r="AZ60" s="252"/>
      <c r="BA60" s="252"/>
      <c r="BB60" s="252"/>
      <c r="BC60" s="252"/>
      <c r="BD60" s="252"/>
      <c r="BE60" s="252"/>
      <c r="BF60" s="252"/>
      <c r="BG60" s="252"/>
      <c r="BH60" s="252"/>
      <c r="BI60" s="252"/>
    </row>
    <row r="61" spans="1:61" s="325" customFormat="1" ht="21">
      <c r="A61" s="320"/>
      <c r="B61" s="329"/>
      <c r="C61" s="333"/>
      <c r="D61" s="334"/>
      <c r="E61" s="334" t="s">
        <v>491</v>
      </c>
      <c r="F61" s="351">
        <f>+'Cash-flow 2. év'!$I$6</f>
        <v>0</v>
      </c>
      <c r="G61" s="352" t="s">
        <v>1302</v>
      </c>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row>
    <row r="62" spans="1:61" s="325" customFormat="1" ht="21.75" thickBot="1">
      <c r="A62" s="320"/>
      <c r="B62" s="353"/>
      <c r="C62" s="354"/>
      <c r="D62" s="355"/>
      <c r="E62" s="355" t="s">
        <v>492</v>
      </c>
      <c r="F62" s="356">
        <f>+'Cash-flow 2. év'!$J$6</f>
        <v>0</v>
      </c>
      <c r="G62" s="352" t="s">
        <v>1302</v>
      </c>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c r="BC62" s="252"/>
      <c r="BD62" s="252"/>
      <c r="BE62" s="252"/>
      <c r="BF62" s="252"/>
      <c r="BG62" s="252"/>
      <c r="BH62" s="252"/>
      <c r="BI62" s="252"/>
    </row>
    <row r="63" spans="1:61" s="363" customFormat="1" ht="21.75" hidden="1" thickBot="1">
      <c r="A63" s="357"/>
      <c r="B63" s="358" t="s">
        <v>1314</v>
      </c>
      <c r="C63" s="359"/>
      <c r="D63" s="360"/>
      <c r="E63" s="360"/>
      <c r="F63" s="360"/>
      <c r="G63" s="361"/>
      <c r="H63" s="362"/>
      <c r="I63" s="362"/>
      <c r="J63" s="362"/>
      <c r="K63" s="362"/>
      <c r="L63" s="362"/>
      <c r="M63" s="362"/>
      <c r="N63" s="362"/>
      <c r="O63" s="362"/>
      <c r="P63" s="362"/>
      <c r="Q63" s="362"/>
      <c r="R63" s="362"/>
      <c r="S63" s="362"/>
      <c r="T63" s="362"/>
      <c r="U63" s="362"/>
      <c r="V63" s="362"/>
      <c r="W63" s="362"/>
      <c r="X63" s="362"/>
      <c r="Y63" s="362"/>
      <c r="Z63" s="362"/>
      <c r="AA63" s="362"/>
      <c r="AB63" s="362"/>
      <c r="AC63" s="362"/>
      <c r="AD63" s="362"/>
      <c r="AE63" s="362"/>
      <c r="AF63" s="362"/>
      <c r="AG63" s="362"/>
      <c r="AH63" s="362"/>
      <c r="AI63" s="362"/>
      <c r="AJ63" s="362"/>
      <c r="AK63" s="362"/>
      <c r="AL63" s="362"/>
      <c r="AM63" s="362"/>
      <c r="AN63" s="362"/>
      <c r="AO63" s="362"/>
      <c r="AP63" s="362"/>
      <c r="AQ63" s="362"/>
      <c r="AR63" s="362"/>
      <c r="AS63" s="362"/>
      <c r="AT63" s="362"/>
      <c r="AU63" s="362"/>
      <c r="AV63" s="362"/>
      <c r="AW63" s="362"/>
      <c r="AX63" s="362"/>
      <c r="AY63" s="362"/>
      <c r="AZ63" s="362"/>
      <c r="BA63" s="362"/>
      <c r="BB63" s="362"/>
      <c r="BC63" s="362"/>
      <c r="BD63" s="362"/>
      <c r="BE63" s="362"/>
      <c r="BF63" s="362"/>
      <c r="BG63" s="362"/>
      <c r="BH63" s="362"/>
      <c r="BI63" s="362"/>
    </row>
    <row r="64" spans="1:61" s="363" customFormat="1" ht="21.75" hidden="1" thickBot="1">
      <c r="A64" s="364"/>
      <c r="B64" s="365" t="s">
        <v>1315</v>
      </c>
      <c r="C64" s="359"/>
      <c r="D64" s="360"/>
      <c r="E64" s="360"/>
      <c r="F64" s="360"/>
      <c r="G64" s="361"/>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362"/>
      <c r="BA64" s="362"/>
      <c r="BB64" s="362"/>
      <c r="BC64" s="362"/>
      <c r="BD64" s="362"/>
      <c r="BE64" s="362"/>
      <c r="BF64" s="362"/>
      <c r="BG64" s="362"/>
      <c r="BH64" s="362"/>
      <c r="BI64" s="362"/>
    </row>
    <row r="65" spans="1:61" s="295" customFormat="1" ht="72" customHeight="1" thickBot="1">
      <c r="A65" s="366" t="s">
        <v>191</v>
      </c>
      <c r="B65" s="367" t="s">
        <v>1316</v>
      </c>
      <c r="C65" s="368" t="s">
        <v>1317</v>
      </c>
      <c r="D65" s="369">
        <v>4573800</v>
      </c>
      <c r="E65" s="369">
        <f>+'Cash-flow 1. év'!$O$15+'Cash-flow 2. év'!$O$15</f>
        <v>0</v>
      </c>
      <c r="F65" s="369"/>
      <c r="G65" s="370" t="str">
        <f>IF(E65=D65, "OK", "A Cash- flow 1. és 2. évben rögzített elszámolható költségek összege nem egyezik meg a Bevételi tervben szereplő Támogatási összeggel.")</f>
        <v>A Cash- flow 1. és 2. évben rögzített elszámolható költségek összege nem egyezik meg a Bevételi tervben szereplő Támogatási összeggel.</v>
      </c>
      <c r="H65" s="252"/>
      <c r="I65" s="252"/>
      <c r="J65" s="252"/>
      <c r="K65" s="252"/>
      <c r="L65" s="252"/>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row>
    <row r="66" spans="1:61" s="295" customFormat="1" ht="61.9" customHeight="1">
      <c r="A66" s="371"/>
      <c r="B66" s="367" t="s">
        <v>1315</v>
      </c>
      <c r="C66" s="372" t="s">
        <v>1318</v>
      </c>
      <c r="D66" s="373" t="s">
        <v>1319</v>
      </c>
      <c r="E66" s="373" t="s">
        <v>1320</v>
      </c>
      <c r="F66" s="369"/>
      <c r="G66" s="374"/>
      <c r="H66" s="252"/>
      <c r="I66" s="252"/>
      <c r="J66" s="252"/>
      <c r="K66" s="252"/>
      <c r="L66" s="252"/>
      <c r="M66" s="252"/>
      <c r="N66" s="252"/>
      <c r="O66" s="252"/>
      <c r="P66" s="252"/>
      <c r="Q66" s="252"/>
      <c r="R66" s="252"/>
      <c r="S66" s="252"/>
      <c r="T66" s="252"/>
      <c r="U66" s="252"/>
      <c r="V66" s="252"/>
      <c r="W66" s="252"/>
      <c r="X66" s="252"/>
      <c r="Y66" s="252"/>
      <c r="Z66" s="252"/>
      <c r="AA66" s="252"/>
      <c r="AB66" s="252"/>
      <c r="AC66" s="252"/>
      <c r="AD66" s="252"/>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row>
    <row r="67" spans="1:61" s="295" customFormat="1" ht="21">
      <c r="A67" s="371"/>
      <c r="B67" s="375"/>
      <c r="C67" s="376"/>
      <c r="D67" s="377">
        <f>+'Cash-flow 1. év'!$C$67</f>
        <v>0</v>
      </c>
      <c r="E67" s="377">
        <f>+'Cash-flow 2. év'!$C$67</f>
        <v>0</v>
      </c>
      <c r="F67" s="378" t="str">
        <f t="shared" ref="F67:G79" si="5">IF(D67&gt;=0, "OK", "A Záró pénzügyi egyenleg nem lehet negatív! Negatív záró pénzügyi egyenleg esetén az ÜT nem jóváhagyható!")</f>
        <v>OK</v>
      </c>
      <c r="G67" s="379" t="str">
        <f t="shared" si="5"/>
        <v>OK</v>
      </c>
      <c r="H67" s="252"/>
      <c r="I67" s="252"/>
      <c r="J67" s="252"/>
      <c r="K67" s="252"/>
      <c r="L67" s="252"/>
      <c r="M67" s="252"/>
      <c r="N67" s="252"/>
      <c r="O67" s="252"/>
      <c r="P67" s="252"/>
      <c r="Q67" s="252"/>
      <c r="R67" s="252"/>
      <c r="S67" s="252"/>
      <c r="T67" s="252"/>
      <c r="U67" s="252"/>
      <c r="V67" s="252"/>
      <c r="W67" s="252"/>
      <c r="X67" s="252"/>
      <c r="Y67" s="252"/>
      <c r="Z67" s="252"/>
      <c r="AA67" s="252"/>
      <c r="AB67" s="252"/>
      <c r="AC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row>
    <row r="68" spans="1:61" s="295" customFormat="1" ht="21">
      <c r="A68" s="371"/>
      <c r="B68" s="375"/>
      <c r="C68" s="376"/>
      <c r="D68" s="377">
        <f>+'Cash-flow 1. év'!$D$67</f>
        <v>0</v>
      </c>
      <c r="E68" s="377">
        <f>+'Cash-flow 2. év'!$D$67</f>
        <v>0</v>
      </c>
      <c r="F68" s="378" t="str">
        <f t="shared" si="5"/>
        <v>OK</v>
      </c>
      <c r="G68" s="379" t="str">
        <f t="shared" si="5"/>
        <v>OK</v>
      </c>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row>
    <row r="69" spans="1:61" s="295" customFormat="1" ht="21">
      <c r="A69" s="371"/>
      <c r="B69" s="375"/>
      <c r="C69" s="376"/>
      <c r="D69" s="377">
        <f>+'Cash-flow 1. év'!$E$67</f>
        <v>0</v>
      </c>
      <c r="E69" s="377">
        <f>+'Cash-flow 2. év'!$E$67</f>
        <v>0</v>
      </c>
      <c r="F69" s="378" t="str">
        <f t="shared" si="5"/>
        <v>OK</v>
      </c>
      <c r="G69" s="379" t="str">
        <f t="shared" si="5"/>
        <v>OK</v>
      </c>
      <c r="H69" s="252"/>
      <c r="I69" s="252"/>
      <c r="J69" s="252"/>
      <c r="K69" s="252"/>
      <c r="L69" s="252"/>
      <c r="M69" s="252"/>
      <c r="N69" s="252"/>
      <c r="O69" s="252"/>
      <c r="P69" s="252"/>
      <c r="Q69" s="252"/>
      <c r="R69" s="252"/>
      <c r="S69" s="252"/>
      <c r="T69" s="252"/>
      <c r="U69" s="252"/>
      <c r="V69" s="252"/>
      <c r="W69" s="252"/>
      <c r="X69" s="252"/>
      <c r="Y69" s="252"/>
      <c r="Z69" s="252"/>
      <c r="AA69" s="252"/>
      <c r="AB69" s="252"/>
      <c r="AC69" s="252"/>
      <c r="AD69" s="252"/>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row>
    <row r="70" spans="1:61" s="295" customFormat="1" ht="21">
      <c r="A70" s="371"/>
      <c r="B70" s="375"/>
      <c r="C70" s="376"/>
      <c r="D70" s="377">
        <f>+'Cash-flow 1. év'!$F$67</f>
        <v>0</v>
      </c>
      <c r="E70" s="377">
        <f>+'Cash-flow 2. év'!$F$67</f>
        <v>0</v>
      </c>
      <c r="F70" s="378" t="str">
        <f t="shared" si="5"/>
        <v>OK</v>
      </c>
      <c r="G70" s="379" t="str">
        <f t="shared" si="5"/>
        <v>OK</v>
      </c>
      <c r="H70" s="252"/>
      <c r="I70" s="252"/>
      <c r="J70" s="252"/>
      <c r="K70" s="252"/>
      <c r="L70" s="252"/>
      <c r="M70" s="252"/>
      <c r="N70" s="252"/>
      <c r="O70" s="252"/>
      <c r="P70" s="252"/>
      <c r="Q70" s="252"/>
      <c r="R70" s="252"/>
      <c r="S70" s="252"/>
      <c r="T70" s="252"/>
      <c r="U70" s="252"/>
      <c r="V70" s="252"/>
      <c r="W70" s="252"/>
      <c r="X70" s="252"/>
      <c r="Y70" s="252"/>
      <c r="Z70" s="252"/>
      <c r="AA70" s="252"/>
      <c r="AB70" s="252"/>
      <c r="AC70" s="252"/>
      <c r="AD70" s="252"/>
      <c r="AE70" s="252"/>
      <c r="AF70" s="252"/>
      <c r="AG70" s="252"/>
      <c r="AH70" s="252"/>
      <c r="AI70" s="252"/>
      <c r="AJ70" s="252"/>
      <c r="AK70" s="252"/>
      <c r="AL70" s="252"/>
      <c r="AM70" s="252"/>
      <c r="AN70" s="252"/>
      <c r="AO70" s="252"/>
      <c r="AP70" s="252"/>
      <c r="AQ70" s="252"/>
      <c r="AR70" s="252"/>
      <c r="AS70" s="252"/>
      <c r="AT70" s="252"/>
      <c r="AU70" s="252"/>
      <c r="AV70" s="252"/>
      <c r="AW70" s="252"/>
      <c r="AX70" s="252"/>
      <c r="AY70" s="252"/>
      <c r="AZ70" s="252"/>
      <c r="BA70" s="252"/>
      <c r="BB70" s="252"/>
      <c r="BC70" s="252"/>
      <c r="BD70" s="252"/>
      <c r="BE70" s="252"/>
      <c r="BF70" s="252"/>
      <c r="BG70" s="252"/>
      <c r="BH70" s="252"/>
      <c r="BI70" s="252"/>
    </row>
    <row r="71" spans="1:61" s="295" customFormat="1" ht="21">
      <c r="A71" s="371"/>
      <c r="B71" s="375"/>
      <c r="C71" s="376"/>
      <c r="D71" s="377">
        <f>+'Cash-flow 1. év'!$G$67</f>
        <v>0</v>
      </c>
      <c r="E71" s="377">
        <f>+'Cash-flow 2. év'!$G$67</f>
        <v>0</v>
      </c>
      <c r="F71" s="378" t="str">
        <f t="shared" si="5"/>
        <v>OK</v>
      </c>
      <c r="G71" s="379" t="str">
        <f t="shared" si="5"/>
        <v>OK</v>
      </c>
      <c r="H71" s="252"/>
      <c r="I71" s="252"/>
      <c r="J71" s="252"/>
      <c r="K71" s="252"/>
      <c r="L71" s="252"/>
      <c r="M71" s="252"/>
      <c r="N71" s="252"/>
      <c r="O71" s="252"/>
      <c r="P71" s="252"/>
      <c r="Q71" s="252"/>
      <c r="R71" s="252"/>
      <c r="S71" s="252"/>
      <c r="T71" s="252"/>
      <c r="U71" s="252"/>
      <c r="V71" s="252"/>
      <c r="W71" s="252"/>
      <c r="X71" s="252"/>
      <c r="Y71" s="252"/>
      <c r="Z71" s="252"/>
      <c r="AA71" s="252"/>
      <c r="AB71" s="252"/>
      <c r="AC71" s="252"/>
      <c r="AD71" s="252"/>
      <c r="AE71" s="252"/>
      <c r="AF71" s="252"/>
      <c r="AG71" s="252"/>
      <c r="AH71" s="252"/>
      <c r="AI71" s="252"/>
      <c r="AJ71" s="252"/>
      <c r="AK71" s="252"/>
      <c r="AL71" s="252"/>
      <c r="AM71" s="252"/>
      <c r="AN71" s="252"/>
      <c r="AO71" s="252"/>
      <c r="AP71" s="252"/>
      <c r="AQ71" s="252"/>
      <c r="AR71" s="252"/>
      <c r="AS71" s="252"/>
      <c r="AT71" s="252"/>
      <c r="AU71" s="252"/>
      <c r="AV71" s="252"/>
      <c r="AW71" s="252"/>
      <c r="AX71" s="252"/>
      <c r="AY71" s="252"/>
      <c r="AZ71" s="252"/>
      <c r="BA71" s="252"/>
      <c r="BB71" s="252"/>
      <c r="BC71" s="252"/>
      <c r="BD71" s="252"/>
      <c r="BE71" s="252"/>
      <c r="BF71" s="252"/>
      <c r="BG71" s="252"/>
      <c r="BH71" s="252"/>
      <c r="BI71" s="252"/>
    </row>
    <row r="72" spans="1:61" s="295" customFormat="1" ht="21">
      <c r="A72" s="371"/>
      <c r="B72" s="375"/>
      <c r="C72" s="376"/>
      <c r="D72" s="377">
        <f>+'Cash-flow 1. év'!$H$67</f>
        <v>0</v>
      </c>
      <c r="E72" s="377">
        <f>+'Cash-flow 2. év'!$H$67</f>
        <v>0</v>
      </c>
      <c r="F72" s="378" t="str">
        <f t="shared" si="5"/>
        <v>OK</v>
      </c>
      <c r="G72" s="379" t="str">
        <f t="shared" si="5"/>
        <v>OK</v>
      </c>
      <c r="H72" s="252"/>
      <c r="I72" s="252"/>
      <c r="J72" s="252"/>
      <c r="K72" s="252"/>
      <c r="L72" s="252"/>
      <c r="M72" s="252"/>
      <c r="N72" s="252"/>
      <c r="O72" s="252"/>
      <c r="P72" s="252"/>
      <c r="Q72" s="252"/>
      <c r="R72" s="252"/>
      <c r="S72" s="252"/>
      <c r="T72" s="252"/>
      <c r="U72" s="252"/>
      <c r="V72" s="252"/>
      <c r="W72" s="252"/>
      <c r="X72" s="252"/>
      <c r="Y72" s="252"/>
      <c r="Z72" s="252"/>
      <c r="AA72" s="252"/>
      <c r="AB72" s="252"/>
      <c r="AC72" s="252"/>
      <c r="AD72" s="252"/>
      <c r="AE72" s="252"/>
      <c r="AF72" s="252"/>
      <c r="AG72" s="252"/>
      <c r="AH72" s="252"/>
      <c r="AI72" s="252"/>
      <c r="AJ72" s="252"/>
      <c r="AK72" s="252"/>
      <c r="AL72" s="252"/>
      <c r="AM72" s="252"/>
      <c r="AN72" s="252"/>
      <c r="AO72" s="252"/>
      <c r="AP72" s="252"/>
      <c r="AQ72" s="252"/>
      <c r="AR72" s="252"/>
      <c r="AS72" s="252"/>
      <c r="AT72" s="252"/>
      <c r="AU72" s="252"/>
      <c r="AV72" s="252"/>
      <c r="AW72" s="252"/>
      <c r="AX72" s="252"/>
      <c r="AY72" s="252"/>
      <c r="AZ72" s="252"/>
      <c r="BA72" s="252"/>
      <c r="BB72" s="252"/>
      <c r="BC72" s="252"/>
      <c r="BD72" s="252"/>
      <c r="BE72" s="252"/>
      <c r="BF72" s="252"/>
      <c r="BG72" s="252"/>
      <c r="BH72" s="252"/>
      <c r="BI72" s="252"/>
    </row>
    <row r="73" spans="1:61" s="295" customFormat="1" ht="21">
      <c r="A73" s="371"/>
      <c r="B73" s="375"/>
      <c r="C73" s="376"/>
      <c r="D73" s="377">
        <f>+'Cash-flow 1. év'!$I$67</f>
        <v>0</v>
      </c>
      <c r="E73" s="377">
        <f>+'Cash-flow 2. év'!$I$67</f>
        <v>0</v>
      </c>
      <c r="F73" s="378" t="str">
        <f t="shared" si="5"/>
        <v>OK</v>
      </c>
      <c r="G73" s="379" t="str">
        <f t="shared" si="5"/>
        <v>OK</v>
      </c>
      <c r="H73" s="252"/>
      <c r="I73" s="252"/>
      <c r="J73" s="252"/>
      <c r="K73" s="252"/>
      <c r="L73" s="252"/>
      <c r="M73" s="252"/>
      <c r="N73" s="252"/>
      <c r="O73" s="252"/>
      <c r="P73" s="252"/>
      <c r="Q73" s="252"/>
      <c r="R73" s="252"/>
      <c r="S73" s="252"/>
      <c r="T73" s="252"/>
      <c r="U73" s="252"/>
      <c r="V73" s="252"/>
      <c r="W73" s="252"/>
      <c r="X73" s="252"/>
      <c r="Y73" s="252"/>
      <c r="Z73" s="252"/>
      <c r="AA73" s="252"/>
      <c r="AB73" s="252"/>
      <c r="AC73" s="252"/>
      <c r="AD73" s="252"/>
      <c r="AE73" s="252"/>
      <c r="AF73" s="252"/>
      <c r="AG73" s="252"/>
      <c r="AH73" s="252"/>
      <c r="AI73" s="252"/>
      <c r="AJ73" s="252"/>
      <c r="AK73" s="252"/>
      <c r="AL73" s="252"/>
      <c r="AM73" s="252"/>
      <c r="AN73" s="252"/>
      <c r="AO73" s="252"/>
      <c r="AP73" s="252"/>
      <c r="AQ73" s="252"/>
      <c r="AR73" s="252"/>
      <c r="AS73" s="252"/>
      <c r="AT73" s="252"/>
      <c r="AU73" s="252"/>
      <c r="AV73" s="252"/>
      <c r="AW73" s="252"/>
      <c r="AX73" s="252"/>
      <c r="AY73" s="252"/>
      <c r="AZ73" s="252"/>
      <c r="BA73" s="252"/>
      <c r="BB73" s="252"/>
      <c r="BC73" s="252"/>
      <c r="BD73" s="252"/>
      <c r="BE73" s="252"/>
      <c r="BF73" s="252"/>
      <c r="BG73" s="252"/>
      <c r="BH73" s="252"/>
      <c r="BI73" s="252"/>
    </row>
    <row r="74" spans="1:61" s="295" customFormat="1" ht="21">
      <c r="A74" s="371"/>
      <c r="B74" s="375"/>
      <c r="C74" s="376"/>
      <c r="D74" s="377">
        <f>+'Cash-flow 1. év'!$J$67</f>
        <v>0</v>
      </c>
      <c r="E74" s="377">
        <f>+'Cash-flow 2. év'!$J$67</f>
        <v>0</v>
      </c>
      <c r="F74" s="378" t="str">
        <f t="shared" si="5"/>
        <v>OK</v>
      </c>
      <c r="G74" s="379" t="str">
        <f t="shared" si="5"/>
        <v>OK</v>
      </c>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252"/>
      <c r="AX74" s="252"/>
      <c r="AY74" s="252"/>
      <c r="AZ74" s="252"/>
      <c r="BA74" s="252"/>
      <c r="BB74" s="252"/>
      <c r="BC74" s="252"/>
      <c r="BD74" s="252"/>
      <c r="BE74" s="252"/>
      <c r="BF74" s="252"/>
      <c r="BG74" s="252"/>
      <c r="BH74" s="252"/>
      <c r="BI74" s="252"/>
    </row>
    <row r="75" spans="1:61" s="295" customFormat="1" ht="21">
      <c r="A75" s="371"/>
      <c r="B75" s="375"/>
      <c r="C75" s="376"/>
      <c r="D75" s="377">
        <f>+'Cash-flow 1. év'!$K$67</f>
        <v>0</v>
      </c>
      <c r="E75" s="377">
        <f>+'Cash-flow 2. év'!$K$67</f>
        <v>0</v>
      </c>
      <c r="F75" s="378" t="str">
        <f t="shared" si="5"/>
        <v>OK</v>
      </c>
      <c r="G75" s="379" t="str">
        <f t="shared" si="5"/>
        <v>OK</v>
      </c>
      <c r="H75" s="252"/>
      <c r="I75" s="252"/>
      <c r="J75" s="252"/>
      <c r="K75" s="252"/>
      <c r="L75" s="252"/>
      <c r="M75" s="252"/>
      <c r="N75" s="252"/>
      <c r="O75" s="252"/>
      <c r="P75" s="252"/>
      <c r="Q75" s="252"/>
      <c r="R75" s="252"/>
      <c r="S75" s="252"/>
      <c r="T75" s="252"/>
      <c r="U75" s="252"/>
      <c r="V75" s="252"/>
      <c r="W75" s="252"/>
      <c r="X75" s="252"/>
      <c r="Y75" s="252"/>
      <c r="Z75" s="252"/>
      <c r="AA75" s="252"/>
      <c r="AB75" s="252"/>
      <c r="AC75" s="252"/>
      <c r="AD75" s="252"/>
      <c r="AE75" s="252"/>
      <c r="AF75" s="252"/>
      <c r="AG75" s="252"/>
      <c r="AH75" s="252"/>
      <c r="AI75" s="252"/>
      <c r="AJ75" s="252"/>
      <c r="AK75" s="252"/>
      <c r="AL75" s="252"/>
      <c r="AM75" s="252"/>
      <c r="AN75" s="252"/>
      <c r="AO75" s="252"/>
      <c r="AP75" s="252"/>
      <c r="AQ75" s="252"/>
      <c r="AR75" s="252"/>
      <c r="AS75" s="252"/>
      <c r="AT75" s="252"/>
      <c r="AU75" s="252"/>
      <c r="AV75" s="252"/>
      <c r="AW75" s="252"/>
      <c r="AX75" s="252"/>
      <c r="AY75" s="252"/>
      <c r="AZ75" s="252"/>
      <c r="BA75" s="252"/>
      <c r="BB75" s="252"/>
      <c r="BC75" s="252"/>
      <c r="BD75" s="252"/>
      <c r="BE75" s="252"/>
      <c r="BF75" s="252"/>
      <c r="BG75" s="252"/>
      <c r="BH75" s="252"/>
      <c r="BI75" s="252"/>
    </row>
    <row r="76" spans="1:61" s="295" customFormat="1" ht="21">
      <c r="A76" s="371"/>
      <c r="B76" s="375"/>
      <c r="C76" s="376"/>
      <c r="D76" s="377">
        <f>+'Cash-flow 1. év'!$L$67</f>
        <v>0</v>
      </c>
      <c r="E76" s="377">
        <f>+'Cash-flow 2. év'!$L$67</f>
        <v>0</v>
      </c>
      <c r="F76" s="378" t="str">
        <f t="shared" si="5"/>
        <v>OK</v>
      </c>
      <c r="G76" s="379" t="str">
        <f t="shared" si="5"/>
        <v>OK</v>
      </c>
      <c r="H76" s="252"/>
      <c r="I76" s="252"/>
      <c r="J76" s="252"/>
      <c r="K76" s="252"/>
      <c r="L76" s="252"/>
      <c r="M76" s="252"/>
      <c r="N76" s="252"/>
      <c r="O76" s="252"/>
      <c r="P76" s="252"/>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252"/>
      <c r="AN76" s="252"/>
      <c r="AO76" s="252"/>
      <c r="AP76" s="252"/>
      <c r="AQ76" s="252"/>
      <c r="AR76" s="252"/>
      <c r="AS76" s="252"/>
      <c r="AT76" s="252"/>
      <c r="AU76" s="252"/>
      <c r="AV76" s="252"/>
      <c r="AW76" s="252"/>
      <c r="AX76" s="252"/>
      <c r="AY76" s="252"/>
      <c r="AZ76" s="252"/>
      <c r="BA76" s="252"/>
      <c r="BB76" s="252"/>
      <c r="BC76" s="252"/>
      <c r="BD76" s="252"/>
      <c r="BE76" s="252"/>
      <c r="BF76" s="252"/>
      <c r="BG76" s="252"/>
      <c r="BH76" s="252"/>
      <c r="BI76" s="252"/>
    </row>
    <row r="77" spans="1:61" s="295" customFormat="1" ht="21">
      <c r="A77" s="371"/>
      <c r="B77" s="375"/>
      <c r="C77" s="376"/>
      <c r="D77" s="377">
        <f>+'Cash-flow 1. év'!$M$67</f>
        <v>0</v>
      </c>
      <c r="E77" s="377">
        <f>+'Cash-flow 2. év'!$M$67</f>
        <v>0</v>
      </c>
      <c r="F77" s="378" t="str">
        <f t="shared" si="5"/>
        <v>OK</v>
      </c>
      <c r="G77" s="379" t="str">
        <f t="shared" si="5"/>
        <v>OK</v>
      </c>
      <c r="H77" s="252"/>
      <c r="I77" s="252"/>
      <c r="J77" s="252"/>
      <c r="K77" s="252"/>
      <c r="L77" s="252"/>
      <c r="M77" s="252"/>
      <c r="N77" s="252"/>
      <c r="O77" s="252"/>
      <c r="P77" s="252"/>
      <c r="Q77" s="252"/>
      <c r="R77" s="252"/>
      <c r="S77" s="252"/>
      <c r="T77" s="252"/>
      <c r="U77" s="252"/>
      <c r="V77" s="252"/>
      <c r="W77" s="252"/>
      <c r="X77" s="252"/>
      <c r="Y77" s="252"/>
      <c r="Z77" s="252"/>
      <c r="AA77" s="252"/>
      <c r="AB77" s="252"/>
      <c r="AC77" s="252"/>
      <c r="AD77" s="252"/>
      <c r="AE77" s="252"/>
      <c r="AF77" s="252"/>
      <c r="AG77" s="252"/>
      <c r="AH77" s="252"/>
      <c r="AI77" s="252"/>
      <c r="AJ77" s="252"/>
      <c r="AK77" s="252"/>
      <c r="AL77" s="252"/>
      <c r="AM77" s="252"/>
      <c r="AN77" s="252"/>
      <c r="AO77" s="252"/>
      <c r="AP77" s="252"/>
      <c r="AQ77" s="252"/>
      <c r="AR77" s="252"/>
      <c r="AS77" s="252"/>
      <c r="AT77" s="252"/>
      <c r="AU77" s="252"/>
      <c r="AV77" s="252"/>
      <c r="AW77" s="252"/>
      <c r="AX77" s="252"/>
      <c r="AY77" s="252"/>
      <c r="AZ77" s="252"/>
      <c r="BA77" s="252"/>
      <c r="BB77" s="252"/>
      <c r="BC77" s="252"/>
      <c r="BD77" s="252"/>
      <c r="BE77" s="252"/>
      <c r="BF77" s="252"/>
      <c r="BG77" s="252"/>
      <c r="BH77" s="252"/>
      <c r="BI77" s="252"/>
    </row>
    <row r="78" spans="1:61" s="295" customFormat="1" ht="21">
      <c r="A78" s="371"/>
      <c r="B78" s="375"/>
      <c r="C78" s="376"/>
      <c r="D78" s="377">
        <f>+'Cash-flow 1. év'!$N$67</f>
        <v>0</v>
      </c>
      <c r="E78" s="377">
        <f>+'Cash-flow 2. év'!$N$67</f>
        <v>0</v>
      </c>
      <c r="F78" s="378" t="str">
        <f t="shared" si="5"/>
        <v>OK</v>
      </c>
      <c r="G78" s="379" t="str">
        <f t="shared" si="5"/>
        <v>OK</v>
      </c>
      <c r="H78" s="252"/>
      <c r="I78" s="252"/>
      <c r="J78" s="252"/>
      <c r="K78" s="252"/>
      <c r="L78" s="252"/>
      <c r="M78" s="252"/>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row>
    <row r="79" spans="1:61" s="295" customFormat="1" ht="21.75" thickBot="1">
      <c r="A79" s="371"/>
      <c r="B79" s="380"/>
      <c r="C79" s="381"/>
      <c r="D79" s="382">
        <f>+'Cash-flow 1. év'!$O$67</f>
        <v>0</v>
      </c>
      <c r="E79" s="382">
        <f>+'Cash-flow 2. év'!$O$67</f>
        <v>0</v>
      </c>
      <c r="F79" s="378" t="str">
        <f t="shared" si="5"/>
        <v>OK</v>
      </c>
      <c r="G79" s="379" t="str">
        <f t="shared" si="5"/>
        <v>OK</v>
      </c>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row>
    <row r="80" spans="1:61" s="295" customFormat="1" ht="52.5" customHeight="1" thickBot="1">
      <c r="A80" s="371"/>
      <c r="B80" s="383" t="s">
        <v>73</v>
      </c>
      <c r="C80" s="384" t="s">
        <v>1321</v>
      </c>
      <c r="D80" s="385">
        <f>+'Bevételi terv'!$C$27</f>
        <v>0</v>
      </c>
      <c r="E80" s="385">
        <f>+'Cash-flow 1. év'!$O$6</f>
        <v>0</v>
      </c>
      <c r="F80" s="386"/>
      <c r="G80" s="387" t="str">
        <f>IF(D80=E80, "OK", "A CF 2-ben feltüntetett értékesítésből származó Bevétel, nem egyezik meg a Bevételi tervben szereplő összeggel.")</f>
        <v>OK</v>
      </c>
      <c r="H80" s="252"/>
      <c r="I80" s="252"/>
      <c r="J80" s="252"/>
      <c r="K80" s="252"/>
      <c r="L80" s="252"/>
      <c r="M80" s="252"/>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row>
    <row r="81" spans="1:61" s="295" customFormat="1" ht="40.5" customHeight="1" thickBot="1">
      <c r="A81" s="371"/>
      <c r="B81" s="380" t="s">
        <v>75</v>
      </c>
      <c r="C81" s="388" t="s">
        <v>1322</v>
      </c>
      <c r="D81" s="389">
        <f>+'Bevételi terv'!$G$27</f>
        <v>0</v>
      </c>
      <c r="E81" s="389">
        <f>+'Cash-flow 2. év'!$O$6</f>
        <v>0</v>
      </c>
      <c r="F81" s="390"/>
      <c r="G81" s="391" t="str">
        <f>IF(D81=E81, "OK", "A CF 2-ben feltüntetett értékesítésből származó Bevétel, nem egyezik meg a Bevételi tervben szereplő összeggel.")</f>
        <v>OK</v>
      </c>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row>
    <row r="82" spans="1:61" s="295" customFormat="1" ht="47.45" customHeight="1">
      <c r="A82" s="371"/>
      <c r="B82" s="367" t="s">
        <v>77</v>
      </c>
      <c r="C82" s="392" t="s">
        <v>1323</v>
      </c>
      <c r="D82" s="369">
        <f>+'Bevételi terv'!$C$32</f>
        <v>0</v>
      </c>
      <c r="E82" s="369">
        <f>+'Cash-flow 1. év'!$O$8+'Cash-flow 1. év'!$O$9+'Cash-flow 2. év'!$O$8+'Cash-flow 2. év'!$O$9</f>
        <v>0</v>
      </c>
      <c r="F82" s="393"/>
      <c r="G82" s="394" t="str">
        <f>IF(E82=D82, "OK", "A Cash- flow 1. és 2. évben rögzített előleg és Támogató által átutalt támogatások összegei összesen nem egyezik meg a Bevételi tervben szereplő Támogatási összeggel.")</f>
        <v>OK</v>
      </c>
      <c r="H82" s="252"/>
      <c r="I82" s="252"/>
      <c r="J82" s="252"/>
      <c r="K82" s="252"/>
      <c r="L82" s="252"/>
      <c r="M82" s="252"/>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row>
    <row r="83" spans="1:61" s="295" customFormat="1" ht="21.75" thickBot="1">
      <c r="A83" s="371"/>
      <c r="B83" s="380"/>
      <c r="C83" s="381"/>
      <c r="D83" s="395"/>
      <c r="E83" s="395">
        <f>+'Cash-flow 1. év'!$O$56+'Cash-flow 1. év'!$O$57+'Cash-flow 2. év'!$O$56+'Cash-flow 2. év'!$O$57+'Cash-flow 2. év'!$O$58</f>
        <v>0</v>
      </c>
      <c r="F83" s="396"/>
      <c r="G83" s="397"/>
      <c r="H83" s="252"/>
      <c r="I83" s="252"/>
      <c r="J83" s="252"/>
      <c r="K83" s="252"/>
      <c r="L83" s="252"/>
      <c r="M83" s="252"/>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row>
    <row r="84" spans="1:61" s="308" customFormat="1" ht="56.25" customHeight="1">
      <c r="A84" s="371"/>
      <c r="B84" s="367" t="s">
        <v>1324</v>
      </c>
      <c r="C84" s="392" t="s">
        <v>1325</v>
      </c>
      <c r="D84" s="369">
        <f>+'Ráfordítási terv'!$F$31</f>
        <v>0</v>
      </c>
      <c r="E84" s="369">
        <f>+'Cash-flow 2. év'!$O$19+'Cash-flow 1. év'!$O$19</f>
        <v>0</v>
      </c>
      <c r="F84" s="398" t="s">
        <v>1326</v>
      </c>
      <c r="G84" s="394" t="str">
        <f>IF(E84+E85=D84, "OK", "A feltüntetett bérek nem egyeznek meg a Ráfordítási tervben szereplő összeggel.")</f>
        <v>OK</v>
      </c>
      <c r="H84" s="252"/>
      <c r="I84" s="252"/>
      <c r="J84" s="252"/>
      <c r="K84" s="252"/>
      <c r="L84" s="252"/>
      <c r="M84" s="252"/>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row>
    <row r="85" spans="1:61" s="308" customFormat="1" ht="21.75" thickBot="1">
      <c r="A85" s="371"/>
      <c r="B85" s="375"/>
      <c r="C85" s="376"/>
      <c r="D85" s="389">
        <f>+'Cash-flow 1. év'!$N$19</f>
        <v>0</v>
      </c>
      <c r="E85" s="389">
        <f>+'Cash-flow 1. év'!$O$56+'Cash-flow 1. év'!$O$57+'Cash-flow 1. év'!$O$58</f>
        <v>0</v>
      </c>
      <c r="F85" s="360"/>
      <c r="G85" s="361"/>
      <c r="H85" s="252"/>
      <c r="I85" s="252"/>
      <c r="J85" s="252"/>
      <c r="K85" s="252"/>
      <c r="L85" s="252"/>
      <c r="M85" s="252"/>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row>
    <row r="86" spans="1:61" s="295" customFormat="1" ht="76.5" customHeight="1">
      <c r="A86" s="371"/>
      <c r="B86" s="367" t="s">
        <v>1327</v>
      </c>
      <c r="C86" s="399" t="s">
        <v>1325</v>
      </c>
      <c r="D86" s="369">
        <f>+'Ráfordítási terv'!$H$31</f>
        <v>0</v>
      </c>
      <c r="E86" s="369">
        <f>+'Cash-flow 1. év'!$O$19+'Cash-flow 2. év'!$O$19</f>
        <v>0</v>
      </c>
      <c r="F86" s="400"/>
      <c r="G86" s="401" t="str">
        <f>IF(E86=D86, "", "A Cash- flow 1. és 2. évben rögzített Foglalkoztatási költségek összegei összesen nem egyezik meg a Ráfordítási tervben szereplő értékkel.")</f>
        <v/>
      </c>
      <c r="H86" s="252"/>
      <c r="I86" s="252"/>
      <c r="J86" s="252"/>
      <c r="K86" s="252"/>
      <c r="L86" s="252"/>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row>
    <row r="87" spans="1:61" s="295" customFormat="1" ht="21">
      <c r="A87" s="371"/>
      <c r="B87" s="375"/>
      <c r="C87" s="402"/>
      <c r="D87" s="377">
        <f>+'Cash-flow 1. év'!$C$19</f>
        <v>0</v>
      </c>
      <c r="E87" s="377">
        <f>+'Cash-flow 2. év'!$C$19</f>
        <v>0</v>
      </c>
      <c r="F87" s="403"/>
      <c r="G87" s="404"/>
      <c r="H87" s="252"/>
      <c r="I87" s="252"/>
      <c r="J87" s="252"/>
      <c r="K87" s="252"/>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X87" s="252"/>
      <c r="AY87" s="252"/>
      <c r="AZ87" s="252"/>
      <c r="BA87" s="252"/>
      <c r="BB87" s="252"/>
      <c r="BC87" s="252"/>
      <c r="BD87" s="252"/>
      <c r="BE87" s="252"/>
      <c r="BF87" s="252"/>
      <c r="BG87" s="252"/>
      <c r="BH87" s="252"/>
      <c r="BI87" s="252"/>
    </row>
    <row r="88" spans="1:61" s="295" customFormat="1" ht="21">
      <c r="A88" s="371"/>
      <c r="B88" s="375"/>
      <c r="C88" s="402"/>
      <c r="D88" s="377">
        <f>+'Cash-flow 1. év'!$D$19</f>
        <v>0</v>
      </c>
      <c r="E88" s="377">
        <f>+'Cash-flow 2. év'!$D$19</f>
        <v>0</v>
      </c>
      <c r="F88" s="403"/>
      <c r="G88" s="404"/>
      <c r="H88" s="252"/>
      <c r="I88" s="252"/>
      <c r="J88" s="252"/>
      <c r="K88" s="252"/>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252"/>
      <c r="BB88" s="252"/>
      <c r="BC88" s="252"/>
      <c r="BD88" s="252"/>
      <c r="BE88" s="252"/>
      <c r="BF88" s="252"/>
      <c r="BG88" s="252"/>
      <c r="BH88" s="252"/>
      <c r="BI88" s="252"/>
    </row>
    <row r="89" spans="1:61" s="295" customFormat="1" ht="21">
      <c r="A89" s="371"/>
      <c r="B89" s="375"/>
      <c r="C89" s="402"/>
      <c r="D89" s="377">
        <f>+'Cash-flow 1. év'!$E$19</f>
        <v>0</v>
      </c>
      <c r="E89" s="377">
        <f>+'Cash-flow 2. év'!$E$19</f>
        <v>0</v>
      </c>
      <c r="F89" s="403"/>
      <c r="G89" s="404"/>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c r="BC89" s="252"/>
      <c r="BD89" s="252"/>
      <c r="BE89" s="252"/>
      <c r="BF89" s="252"/>
      <c r="BG89" s="252"/>
      <c r="BH89" s="252"/>
      <c r="BI89" s="252"/>
    </row>
    <row r="90" spans="1:61" s="295" customFormat="1" ht="21">
      <c r="A90" s="371"/>
      <c r="B90" s="375"/>
      <c r="C90" s="402"/>
      <c r="D90" s="377">
        <f>+'Cash-flow 1. év'!$F$19</f>
        <v>0</v>
      </c>
      <c r="E90" s="377">
        <f>+'Cash-flow 2. év'!$F$19</f>
        <v>0</v>
      </c>
      <c r="F90" s="403"/>
      <c r="G90" s="404"/>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c r="BC90" s="252"/>
      <c r="BD90" s="252"/>
      <c r="BE90" s="252"/>
      <c r="BF90" s="252"/>
      <c r="BG90" s="252"/>
      <c r="BH90" s="252"/>
      <c r="BI90" s="252"/>
    </row>
    <row r="91" spans="1:61" s="295" customFormat="1" ht="21">
      <c r="A91" s="371"/>
      <c r="B91" s="375"/>
      <c r="C91" s="402"/>
      <c r="D91" s="377">
        <f>+'Cash-flow 1. év'!$G$19</f>
        <v>0</v>
      </c>
      <c r="E91" s="377">
        <f>+'Cash-flow 2. év'!$G$19</f>
        <v>0</v>
      </c>
      <c r="F91" s="403"/>
      <c r="G91" s="404"/>
      <c r="H91" s="252"/>
      <c r="I91" s="252"/>
      <c r="J91" s="252"/>
      <c r="K91" s="252"/>
      <c r="L91" s="252"/>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c r="AX91" s="252"/>
      <c r="AY91" s="252"/>
      <c r="AZ91" s="252"/>
      <c r="BA91" s="252"/>
      <c r="BB91" s="252"/>
      <c r="BC91" s="252"/>
      <c r="BD91" s="252"/>
      <c r="BE91" s="252"/>
      <c r="BF91" s="252"/>
      <c r="BG91" s="252"/>
      <c r="BH91" s="252"/>
      <c r="BI91" s="252"/>
    </row>
    <row r="92" spans="1:61" s="295" customFormat="1" ht="21">
      <c r="A92" s="371"/>
      <c r="B92" s="375"/>
      <c r="C92" s="402"/>
      <c r="D92" s="377">
        <f>+'Cash-flow 1. év'!$H$19</f>
        <v>0</v>
      </c>
      <c r="E92" s="377">
        <f>+'Cash-flow 2. év'!$H$19</f>
        <v>0</v>
      </c>
      <c r="F92" s="403"/>
      <c r="G92" s="404"/>
      <c r="H92" s="252"/>
      <c r="I92" s="252"/>
      <c r="J92" s="252"/>
      <c r="K92" s="252"/>
      <c r="L92" s="252"/>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c r="AX92" s="252"/>
      <c r="AY92" s="252"/>
      <c r="AZ92" s="252"/>
      <c r="BA92" s="252"/>
      <c r="BB92" s="252"/>
      <c r="BC92" s="252"/>
      <c r="BD92" s="252"/>
      <c r="BE92" s="252"/>
      <c r="BF92" s="252"/>
      <c r="BG92" s="252"/>
      <c r="BH92" s="252"/>
      <c r="BI92" s="252"/>
    </row>
    <row r="93" spans="1:61" s="295" customFormat="1" ht="21">
      <c r="A93" s="371"/>
      <c r="B93" s="375"/>
      <c r="C93" s="402"/>
      <c r="D93" s="377">
        <f>+'Cash-flow 1. év'!$I$19</f>
        <v>0</v>
      </c>
      <c r="E93" s="377">
        <f>+'Cash-flow 2. év'!$I$19</f>
        <v>0</v>
      </c>
      <c r="F93" s="403"/>
      <c r="G93" s="404"/>
      <c r="H93" s="252"/>
      <c r="I93" s="252"/>
      <c r="J93" s="252"/>
      <c r="K93" s="252"/>
      <c r="L93" s="252"/>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c r="AV93" s="252"/>
      <c r="AW93" s="252"/>
      <c r="AX93" s="252"/>
      <c r="AY93" s="252"/>
      <c r="AZ93" s="252"/>
      <c r="BA93" s="252"/>
      <c r="BB93" s="252"/>
      <c r="BC93" s="252"/>
      <c r="BD93" s="252"/>
      <c r="BE93" s="252"/>
      <c r="BF93" s="252"/>
      <c r="BG93" s="252"/>
      <c r="BH93" s="252"/>
      <c r="BI93" s="252"/>
    </row>
    <row r="94" spans="1:61" s="295" customFormat="1" ht="21">
      <c r="A94" s="371"/>
      <c r="B94" s="375"/>
      <c r="C94" s="402"/>
      <c r="D94" s="377">
        <f>+'Cash-flow 1. év'!$J$19</f>
        <v>0</v>
      </c>
      <c r="E94" s="377">
        <f>+'Cash-flow 2. év'!$J$19</f>
        <v>0</v>
      </c>
      <c r="F94" s="403"/>
      <c r="G94" s="404"/>
      <c r="H94" s="252"/>
      <c r="I94" s="252"/>
      <c r="J94" s="252"/>
      <c r="K94" s="252"/>
      <c r="L94" s="252"/>
      <c r="M94" s="252"/>
      <c r="N94" s="252"/>
      <c r="O94" s="252"/>
      <c r="P94" s="252"/>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52"/>
      <c r="AV94" s="252"/>
      <c r="AW94" s="252"/>
      <c r="AX94" s="252"/>
      <c r="AY94" s="252"/>
      <c r="AZ94" s="252"/>
      <c r="BA94" s="252"/>
      <c r="BB94" s="252"/>
      <c r="BC94" s="252"/>
      <c r="BD94" s="252"/>
      <c r="BE94" s="252"/>
      <c r="BF94" s="252"/>
      <c r="BG94" s="252"/>
      <c r="BH94" s="252"/>
      <c r="BI94" s="252"/>
    </row>
    <row r="95" spans="1:61" s="295" customFormat="1" ht="21">
      <c r="A95" s="371"/>
      <c r="B95" s="375"/>
      <c r="C95" s="402"/>
      <c r="D95" s="377">
        <f>+'Cash-flow 1. év'!$K$19</f>
        <v>0</v>
      </c>
      <c r="E95" s="377">
        <f>+'Cash-flow 2. év'!$K$19</f>
        <v>0</v>
      </c>
      <c r="F95" s="403"/>
      <c r="G95" s="404"/>
      <c r="H95" s="252"/>
      <c r="I95" s="252"/>
      <c r="J95" s="252"/>
      <c r="K95" s="252"/>
      <c r="L95" s="252"/>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R95" s="252"/>
      <c r="AS95" s="252"/>
      <c r="AT95" s="252"/>
      <c r="AU95" s="252"/>
      <c r="AV95" s="252"/>
      <c r="AW95" s="252"/>
      <c r="AX95" s="252"/>
      <c r="AY95" s="252"/>
      <c r="AZ95" s="252"/>
      <c r="BA95" s="252"/>
      <c r="BB95" s="252"/>
      <c r="BC95" s="252"/>
      <c r="BD95" s="252"/>
      <c r="BE95" s="252"/>
      <c r="BF95" s="252"/>
      <c r="BG95" s="252"/>
      <c r="BH95" s="252"/>
      <c r="BI95" s="252"/>
    </row>
    <row r="96" spans="1:61" s="295" customFormat="1" ht="21">
      <c r="A96" s="371"/>
      <c r="B96" s="375"/>
      <c r="C96" s="402"/>
      <c r="D96" s="377">
        <f>+'Cash-flow 1. év'!$L$19</f>
        <v>0</v>
      </c>
      <c r="E96" s="377">
        <f>+'Cash-flow 2. év'!$L$19</f>
        <v>0</v>
      </c>
      <c r="F96" s="403"/>
      <c r="G96" s="404"/>
      <c r="H96" s="252"/>
      <c r="I96" s="252"/>
      <c r="J96" s="252"/>
      <c r="K96" s="252"/>
      <c r="L96" s="252"/>
      <c r="M96" s="252"/>
      <c r="N96" s="252"/>
      <c r="O96" s="252"/>
      <c r="P96" s="252"/>
      <c r="Q96" s="252"/>
      <c r="R96" s="252"/>
      <c r="S96" s="252"/>
      <c r="T96" s="252"/>
      <c r="U96" s="252"/>
      <c r="V96" s="252"/>
      <c r="W96" s="252"/>
      <c r="X96" s="252"/>
      <c r="Y96" s="252"/>
      <c r="Z96" s="252"/>
      <c r="AA96" s="252"/>
      <c r="AB96" s="252"/>
      <c r="AC96" s="252"/>
      <c r="AD96" s="252"/>
      <c r="AE96" s="252"/>
      <c r="AF96" s="252"/>
      <c r="AG96" s="252"/>
      <c r="AH96" s="252"/>
      <c r="AI96" s="252"/>
      <c r="AJ96" s="252"/>
      <c r="AK96" s="252"/>
      <c r="AL96" s="252"/>
      <c r="AM96" s="252"/>
      <c r="AN96" s="252"/>
      <c r="AO96" s="252"/>
      <c r="AP96" s="252"/>
      <c r="AQ96" s="252"/>
      <c r="AR96" s="252"/>
      <c r="AS96" s="252"/>
      <c r="AT96" s="252"/>
      <c r="AU96" s="252"/>
      <c r="AV96" s="252"/>
      <c r="AW96" s="252"/>
      <c r="AX96" s="252"/>
      <c r="AY96" s="252"/>
      <c r="AZ96" s="252"/>
      <c r="BA96" s="252"/>
      <c r="BB96" s="252"/>
      <c r="BC96" s="252"/>
      <c r="BD96" s="252"/>
      <c r="BE96" s="252"/>
      <c r="BF96" s="252"/>
      <c r="BG96" s="252"/>
      <c r="BH96" s="252"/>
      <c r="BI96" s="252"/>
    </row>
    <row r="97" spans="1:61" s="295" customFormat="1" ht="21">
      <c r="A97" s="371"/>
      <c r="B97" s="375"/>
      <c r="C97" s="402"/>
      <c r="D97" s="377">
        <f>+'Cash-flow 1. év'!$M$19</f>
        <v>0</v>
      </c>
      <c r="E97" s="377">
        <f>+'Cash-flow 2. év'!$M$19</f>
        <v>0</v>
      </c>
      <c r="F97" s="403"/>
      <c r="G97" s="404"/>
      <c r="H97" s="252"/>
      <c r="I97" s="252"/>
      <c r="J97" s="252"/>
      <c r="K97" s="252"/>
      <c r="L97" s="252"/>
      <c r="M97" s="252"/>
      <c r="N97" s="252"/>
      <c r="O97" s="252"/>
      <c r="P97" s="252"/>
      <c r="Q97" s="252"/>
      <c r="R97" s="252"/>
      <c r="S97" s="252"/>
      <c r="T97" s="252"/>
      <c r="U97" s="252"/>
      <c r="V97" s="252"/>
      <c r="W97" s="252"/>
      <c r="X97" s="252"/>
      <c r="Y97" s="252"/>
      <c r="Z97" s="252"/>
      <c r="AA97" s="252"/>
      <c r="AB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c r="AX97" s="252"/>
      <c r="AY97" s="252"/>
      <c r="AZ97" s="252"/>
      <c r="BA97" s="252"/>
      <c r="BB97" s="252"/>
      <c r="BC97" s="252"/>
      <c r="BD97" s="252"/>
      <c r="BE97" s="252"/>
      <c r="BF97" s="252"/>
      <c r="BG97" s="252"/>
      <c r="BH97" s="252"/>
      <c r="BI97" s="252"/>
    </row>
    <row r="98" spans="1:61" s="295" customFormat="1" ht="21">
      <c r="A98" s="371"/>
      <c r="B98" s="375"/>
      <c r="C98" s="402"/>
      <c r="D98" s="377">
        <f>+'Cash-flow 1. év'!$N$19</f>
        <v>0</v>
      </c>
      <c r="E98" s="377">
        <f>+'Cash-flow 2. év'!$N$19</f>
        <v>0</v>
      </c>
      <c r="F98" s="403"/>
      <c r="G98" s="404"/>
      <c r="H98" s="252"/>
      <c r="I98" s="252"/>
      <c r="J98" s="252"/>
      <c r="K98" s="252"/>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c r="AX98" s="252"/>
      <c r="AY98" s="252"/>
      <c r="AZ98" s="252"/>
      <c r="BA98" s="252"/>
      <c r="BB98" s="252"/>
      <c r="BC98" s="252"/>
      <c r="BD98" s="252"/>
      <c r="BE98" s="252"/>
      <c r="BF98" s="252"/>
      <c r="BG98" s="252"/>
      <c r="BH98" s="252"/>
      <c r="BI98" s="252"/>
    </row>
    <row r="99" spans="1:61" s="295" customFormat="1" ht="21.75" thickBot="1">
      <c r="A99" s="371"/>
      <c r="B99" s="380"/>
      <c r="C99" s="405"/>
      <c r="D99" s="382">
        <f>+'Cash-flow 1. év'!$O$19</f>
        <v>0</v>
      </c>
      <c r="E99" s="382">
        <f>+'Cash-flow 2. év'!$O$19</f>
        <v>0</v>
      </c>
      <c r="F99" s="406"/>
      <c r="G99" s="407">
        <f>+D99+E99</f>
        <v>0</v>
      </c>
      <c r="H99" s="252"/>
      <c r="I99" s="252"/>
      <c r="J99" s="252"/>
      <c r="K99" s="252"/>
      <c r="L99" s="252"/>
      <c r="M99" s="252"/>
      <c r="N99" s="252"/>
      <c r="O99" s="252"/>
      <c r="P99" s="252"/>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c r="AX99" s="252"/>
      <c r="AY99" s="252"/>
      <c r="AZ99" s="252"/>
      <c r="BA99" s="252"/>
      <c r="BB99" s="252"/>
      <c r="BC99" s="252"/>
      <c r="BD99" s="252"/>
      <c r="BE99" s="252"/>
      <c r="BF99" s="252"/>
      <c r="BG99" s="252"/>
      <c r="BH99" s="252"/>
      <c r="BI99" s="252"/>
    </row>
    <row r="100" spans="1:61" s="295" customFormat="1" ht="45.75" customHeight="1" thickBot="1">
      <c r="A100" s="371"/>
      <c r="B100" s="380" t="s">
        <v>1328</v>
      </c>
      <c r="C100" s="408" t="s">
        <v>1329</v>
      </c>
      <c r="D100" s="409">
        <f>+'Bevételi terv'!$J$27</f>
        <v>0</v>
      </c>
      <c r="E100" s="395">
        <f>+'Cash-flow 3-4. év'!$C$6</f>
        <v>0</v>
      </c>
      <c r="F100" s="395"/>
      <c r="G100" s="410" t="str">
        <f>IF(E100=D100, "OK", "A Cash- flow 1. és 2. évben rögzített Foglalkoztatási költségek összegei összesen nem egyezik meg a Ráfordítási tervben szereplő értékkel.")</f>
        <v>OK</v>
      </c>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252"/>
      <c r="AZ100" s="252"/>
      <c r="BA100" s="252"/>
      <c r="BB100" s="252"/>
      <c r="BC100" s="252"/>
      <c r="BD100" s="252"/>
      <c r="BE100" s="252"/>
      <c r="BF100" s="252"/>
      <c r="BG100" s="252"/>
      <c r="BH100" s="252"/>
      <c r="BI100" s="252"/>
    </row>
    <row r="101" spans="1:61" s="295" customFormat="1" ht="51" customHeight="1" thickBot="1">
      <c r="A101" s="371"/>
      <c r="B101" s="411" t="s">
        <v>1330</v>
      </c>
      <c r="C101" s="384" t="s">
        <v>1331</v>
      </c>
      <c r="D101" s="412">
        <f>+'Bevételi terv'!$M$27</f>
        <v>0</v>
      </c>
      <c r="E101" s="385">
        <f>+'Cash-flow 3-4. év'!$D$6</f>
        <v>0</v>
      </c>
      <c r="F101" s="385"/>
      <c r="G101" s="387" t="str">
        <f>IF(E101=D101, "OK", "A feltüntetett értékesítésből származó Bevétel, nem egyezik meg a Bevételi tervben szereplő összeggel.")</f>
        <v>OK</v>
      </c>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52"/>
      <c r="AE101" s="252"/>
      <c r="AF101" s="252"/>
      <c r="AG101" s="252"/>
      <c r="AH101" s="252"/>
      <c r="AI101" s="252"/>
      <c r="AJ101" s="252"/>
      <c r="AK101" s="252"/>
      <c r="AL101" s="252"/>
      <c r="AM101" s="252"/>
      <c r="AN101" s="252"/>
      <c r="AO101" s="252"/>
      <c r="AP101" s="252"/>
      <c r="AQ101" s="252"/>
      <c r="AR101" s="252"/>
      <c r="AS101" s="252"/>
      <c r="AT101" s="252"/>
      <c r="AU101" s="252"/>
      <c r="AV101" s="252"/>
      <c r="AW101" s="252"/>
      <c r="AX101" s="252"/>
      <c r="AY101" s="252"/>
      <c r="AZ101" s="252"/>
      <c r="BA101" s="252"/>
      <c r="BB101" s="252"/>
      <c r="BC101" s="252"/>
      <c r="BD101" s="252"/>
      <c r="BE101" s="252"/>
      <c r="BF101" s="252"/>
      <c r="BG101" s="252"/>
      <c r="BH101" s="252"/>
      <c r="BI101" s="252"/>
    </row>
    <row r="102" spans="1:61" s="295" customFormat="1" ht="43.5" customHeight="1">
      <c r="A102" s="371"/>
      <c r="B102" s="413" t="s">
        <v>1332</v>
      </c>
      <c r="C102" s="368" t="s">
        <v>1333</v>
      </c>
      <c r="D102" s="369"/>
      <c r="E102" s="414" t="s">
        <v>1334</v>
      </c>
      <c r="F102" s="415" t="s">
        <v>1335</v>
      </c>
      <c r="G102" s="361"/>
      <c r="H102" s="252"/>
      <c r="I102" s="252"/>
      <c r="J102" s="252"/>
      <c r="K102" s="252"/>
      <c r="L102" s="252"/>
      <c r="M102" s="252"/>
      <c r="N102" s="252"/>
      <c r="O102" s="252"/>
      <c r="P102" s="252"/>
      <c r="Q102" s="252"/>
      <c r="R102" s="252"/>
      <c r="S102" s="252"/>
      <c r="T102" s="252"/>
      <c r="U102" s="252"/>
      <c r="V102" s="252"/>
      <c r="W102" s="252"/>
      <c r="X102" s="252"/>
      <c r="Y102" s="252"/>
      <c r="Z102" s="252"/>
      <c r="AA102" s="252"/>
      <c r="AB102" s="252"/>
      <c r="AC102" s="252"/>
      <c r="AD102" s="252"/>
      <c r="AE102" s="252"/>
      <c r="AF102" s="252"/>
      <c r="AG102" s="252"/>
      <c r="AH102" s="252"/>
      <c r="AI102" s="252"/>
      <c r="AJ102" s="252"/>
      <c r="AK102" s="252"/>
      <c r="AL102" s="252"/>
      <c r="AM102" s="252"/>
      <c r="AN102" s="252"/>
      <c r="AO102" s="252"/>
      <c r="AP102" s="252"/>
      <c r="AQ102" s="252"/>
      <c r="AR102" s="252"/>
      <c r="AS102" s="252"/>
      <c r="AT102" s="252"/>
      <c r="AU102" s="252"/>
      <c r="AV102" s="252"/>
      <c r="AW102" s="252"/>
      <c r="AX102" s="252"/>
      <c r="AY102" s="252"/>
      <c r="AZ102" s="252"/>
      <c r="BA102" s="252"/>
      <c r="BB102" s="252"/>
      <c r="BC102" s="252"/>
      <c r="BD102" s="252"/>
      <c r="BE102" s="252"/>
      <c r="BF102" s="252"/>
      <c r="BG102" s="252"/>
      <c r="BH102" s="252"/>
      <c r="BI102" s="252"/>
    </row>
    <row r="103" spans="1:61" s="295" customFormat="1" ht="30">
      <c r="A103" s="371"/>
      <c r="B103" s="416"/>
      <c r="C103" s="376"/>
      <c r="D103" s="417">
        <f>+'Cash-flow 1. év'!$O$19</f>
        <v>0</v>
      </c>
      <c r="E103" s="418">
        <f>+D104*100</f>
        <v>0</v>
      </c>
      <c r="F103" s="419"/>
      <c r="G103" s="391" t="str">
        <f>IF(F105&gt;E103, "OK", "A vállalkozás első üzleti évében alultervezte a bevételeit. Kérjük javítsa, a KATA Tv. 60%-os arányának megfelelően.")</f>
        <v>A vállalkozás első üzleti évében alultervezte a bevételeit. Kérjük javítsa, a KATA Tv. 60%-os arányának megfelelően.</v>
      </c>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52"/>
      <c r="AE103" s="252"/>
      <c r="AF103" s="252"/>
      <c r="AG103" s="252"/>
      <c r="AH103" s="252"/>
      <c r="AI103" s="252"/>
      <c r="AJ103" s="252"/>
      <c r="AK103" s="252"/>
      <c r="AL103" s="252"/>
      <c r="AM103" s="252"/>
      <c r="AN103" s="252"/>
      <c r="AO103" s="252"/>
      <c r="AP103" s="252"/>
      <c r="AQ103" s="252"/>
      <c r="AR103" s="252"/>
      <c r="AS103" s="252"/>
      <c r="AT103" s="252"/>
      <c r="AU103" s="252"/>
      <c r="AV103" s="252"/>
      <c r="AW103" s="252"/>
      <c r="AX103" s="252"/>
      <c r="AY103" s="252"/>
      <c r="AZ103" s="252"/>
      <c r="BA103" s="252"/>
      <c r="BB103" s="252"/>
      <c r="BC103" s="252"/>
      <c r="BD103" s="252"/>
      <c r="BE103" s="252"/>
      <c r="BF103" s="252"/>
      <c r="BG103" s="252"/>
      <c r="BH103" s="252"/>
      <c r="BI103" s="252"/>
    </row>
    <row r="104" spans="1:61" s="295" customFormat="1" ht="21">
      <c r="A104" s="371"/>
      <c r="B104" s="420" t="s">
        <v>1319</v>
      </c>
      <c r="C104" s="376"/>
      <c r="D104" s="421">
        <f>+('Cash-flow 1. év'!$O$19)/60</f>
        <v>0</v>
      </c>
      <c r="E104" s="421"/>
      <c r="F104" s="422"/>
      <c r="G104" s="361"/>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52"/>
      <c r="AE104" s="252"/>
      <c r="AF104" s="252"/>
      <c r="AG104" s="252"/>
      <c r="AH104" s="252"/>
      <c r="AI104" s="252"/>
      <c r="AJ104" s="252"/>
      <c r="AK104" s="252"/>
      <c r="AL104" s="252"/>
      <c r="AM104" s="252"/>
      <c r="AN104" s="252"/>
      <c r="AO104" s="252"/>
      <c r="AP104" s="252"/>
      <c r="AQ104" s="252"/>
      <c r="AR104" s="252"/>
      <c r="AS104" s="252"/>
      <c r="AT104" s="252"/>
      <c r="AU104" s="252"/>
      <c r="AV104" s="252"/>
      <c r="AW104" s="252"/>
      <c r="AX104" s="252"/>
      <c r="AY104" s="252"/>
      <c r="AZ104" s="252"/>
      <c r="BA104" s="252"/>
      <c r="BB104" s="252"/>
      <c r="BC104" s="252"/>
      <c r="BD104" s="252"/>
      <c r="BE104" s="252"/>
      <c r="BF104" s="252"/>
      <c r="BG104" s="252"/>
      <c r="BH104" s="252"/>
      <c r="BI104" s="252"/>
    </row>
    <row r="105" spans="1:61" s="295" customFormat="1" ht="21">
      <c r="A105" s="371"/>
      <c r="B105" s="420"/>
      <c r="C105" s="376"/>
      <c r="D105" s="389"/>
      <c r="E105" s="421"/>
      <c r="F105" s="423">
        <f>+'Cash-flow 1. év'!$O$6</f>
        <v>0</v>
      </c>
      <c r="G105" s="361"/>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52"/>
      <c r="AE105" s="252"/>
      <c r="AF105" s="252"/>
      <c r="AG105" s="252"/>
      <c r="AH105" s="252"/>
      <c r="AI105" s="252"/>
      <c r="AJ105" s="252"/>
      <c r="AK105" s="252"/>
      <c r="AL105" s="252"/>
      <c r="AM105" s="252"/>
      <c r="AN105" s="252"/>
      <c r="AO105" s="252"/>
      <c r="AP105" s="252"/>
      <c r="AQ105" s="252"/>
      <c r="AR105" s="252"/>
      <c r="AS105" s="252"/>
      <c r="AT105" s="252"/>
      <c r="AU105" s="252"/>
      <c r="AV105" s="252"/>
      <c r="AW105" s="252"/>
      <c r="AX105" s="252"/>
      <c r="AY105" s="252"/>
      <c r="AZ105" s="252"/>
      <c r="BA105" s="252"/>
      <c r="BB105" s="252"/>
      <c r="BC105" s="252"/>
      <c r="BD105" s="252"/>
      <c r="BE105" s="252"/>
      <c r="BF105" s="252"/>
      <c r="BG105" s="252"/>
      <c r="BH105" s="252"/>
      <c r="BI105" s="252"/>
    </row>
    <row r="106" spans="1:61" s="295" customFormat="1" ht="30">
      <c r="A106" s="371"/>
      <c r="B106" s="416"/>
      <c r="C106" s="376"/>
      <c r="D106" s="417">
        <f>+'Cash-flow 2. év'!$O$19</f>
        <v>0</v>
      </c>
      <c r="E106" s="418">
        <f>+D107*100</f>
        <v>0</v>
      </c>
      <c r="F106" s="419"/>
      <c r="G106" s="391" t="str">
        <f>IF(F108&gt;E106, "OK", "A vállalkozás első üzleti évében alultervezte a bevételeit. Kérjük javítsa, a KATA Tv. 60%-os arányának megfelelően.")</f>
        <v>A vállalkozás első üzleti évében alultervezte a bevételeit. Kérjük javítsa, a KATA Tv. 60%-os arányának megfelelően.</v>
      </c>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252"/>
      <c r="AE106" s="252"/>
      <c r="AF106" s="252"/>
      <c r="AG106" s="252"/>
      <c r="AH106" s="252"/>
      <c r="AI106" s="252"/>
      <c r="AJ106" s="252"/>
      <c r="AK106" s="252"/>
      <c r="AL106" s="252"/>
      <c r="AM106" s="252"/>
      <c r="AN106" s="252"/>
      <c r="AO106" s="252"/>
      <c r="AP106" s="252"/>
      <c r="AQ106" s="252"/>
      <c r="AR106" s="252"/>
      <c r="AS106" s="252"/>
      <c r="AT106" s="252"/>
      <c r="AU106" s="252"/>
      <c r="AV106" s="252"/>
      <c r="AW106" s="252"/>
      <c r="AX106" s="252"/>
      <c r="AY106" s="252"/>
      <c r="AZ106" s="252"/>
      <c r="BA106" s="252"/>
      <c r="BB106" s="252"/>
      <c r="BC106" s="252"/>
      <c r="BD106" s="252"/>
      <c r="BE106" s="252"/>
      <c r="BF106" s="252"/>
      <c r="BG106" s="252"/>
      <c r="BH106" s="252"/>
      <c r="BI106" s="252"/>
    </row>
    <row r="107" spans="1:61" s="295" customFormat="1" ht="21">
      <c r="A107" s="371"/>
      <c r="B107" s="420" t="s">
        <v>1320</v>
      </c>
      <c r="C107" s="376"/>
      <c r="D107" s="421">
        <f>+('Cash-flow 2. év'!$O$19)/60</f>
        <v>0</v>
      </c>
      <c r="E107" s="390"/>
      <c r="F107" s="424"/>
      <c r="G107" s="361"/>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52"/>
      <c r="AE107" s="252"/>
      <c r="AF107" s="252"/>
      <c r="AG107" s="252"/>
      <c r="AH107" s="252"/>
      <c r="AI107" s="252"/>
      <c r="AJ107" s="252"/>
      <c r="AK107" s="252"/>
      <c r="AL107" s="252"/>
      <c r="AM107" s="252"/>
      <c r="AN107" s="252"/>
      <c r="AO107" s="252"/>
      <c r="AP107" s="252"/>
      <c r="AQ107" s="252"/>
      <c r="AR107" s="252"/>
      <c r="AS107" s="252"/>
      <c r="AT107" s="252"/>
      <c r="AU107" s="252"/>
      <c r="AV107" s="252"/>
      <c r="AW107" s="252"/>
      <c r="AX107" s="252"/>
      <c r="AY107" s="252"/>
      <c r="AZ107" s="252"/>
      <c r="BA107" s="252"/>
      <c r="BB107" s="252"/>
      <c r="BC107" s="252"/>
      <c r="BD107" s="252"/>
      <c r="BE107" s="252"/>
      <c r="BF107" s="252"/>
      <c r="BG107" s="252"/>
      <c r="BH107" s="252"/>
      <c r="BI107" s="252"/>
    </row>
    <row r="108" spans="1:61" s="295" customFormat="1" ht="21">
      <c r="A108" s="371"/>
      <c r="B108" s="420"/>
      <c r="C108" s="376"/>
      <c r="D108" s="389"/>
      <c r="E108" s="417"/>
      <c r="F108" s="423">
        <f>+'Cash-flow 2. év'!$O$6</f>
        <v>0</v>
      </c>
      <c r="G108" s="361"/>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52"/>
      <c r="AE108" s="252"/>
      <c r="AF108" s="252"/>
      <c r="AG108" s="252"/>
      <c r="AH108" s="252"/>
      <c r="AI108" s="252"/>
      <c r="AJ108" s="252"/>
      <c r="AK108" s="252"/>
      <c r="AL108" s="252"/>
      <c r="AM108" s="252"/>
      <c r="AN108" s="252"/>
      <c r="AO108" s="252"/>
      <c r="AP108" s="252"/>
      <c r="AQ108" s="252"/>
      <c r="AR108" s="252"/>
      <c r="AS108" s="252"/>
      <c r="AT108" s="252"/>
      <c r="AU108" s="252"/>
      <c r="AV108" s="252"/>
      <c r="AW108" s="252"/>
      <c r="AX108" s="252"/>
      <c r="AY108" s="252"/>
      <c r="AZ108" s="252"/>
      <c r="BA108" s="252"/>
      <c r="BB108" s="252"/>
      <c r="BC108" s="252"/>
      <c r="BD108" s="252"/>
      <c r="BE108" s="252"/>
      <c r="BF108" s="252"/>
      <c r="BG108" s="252"/>
      <c r="BH108" s="252"/>
      <c r="BI108" s="252"/>
    </row>
    <row r="109" spans="1:61" s="295" customFormat="1" ht="30">
      <c r="A109" s="371"/>
      <c r="B109" s="416"/>
      <c r="C109" s="376"/>
      <c r="D109" s="417">
        <f>+'Cash-flow 3-4. év'!$C$21</f>
        <v>0</v>
      </c>
      <c r="E109" s="418">
        <f>+D110*100</f>
        <v>0</v>
      </c>
      <c r="F109" s="419"/>
      <c r="G109" s="391" t="str">
        <f>IF(F111&gt;E109, "OK", "A vállalkozás első üzleti évében alultervezte a bevételeit. Kérjük javítsa, a KATA Tv. 60%-os arányának megfelelően.")</f>
        <v>A vállalkozás első üzleti évében alultervezte a bevételeit. Kérjük javítsa, a KATA Tv. 60%-os arányának megfelelően.</v>
      </c>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52"/>
      <c r="AE109" s="252"/>
      <c r="AF109" s="252"/>
      <c r="AG109" s="252"/>
      <c r="AH109" s="252"/>
      <c r="AI109" s="252"/>
      <c r="AJ109" s="252"/>
      <c r="AK109" s="252"/>
      <c r="AL109" s="252"/>
      <c r="AM109" s="252"/>
      <c r="AN109" s="252"/>
      <c r="AO109" s="252"/>
      <c r="AP109" s="252"/>
      <c r="AQ109" s="252"/>
      <c r="AR109" s="252"/>
      <c r="AS109" s="252"/>
      <c r="AT109" s="252"/>
      <c r="AU109" s="252"/>
      <c r="AV109" s="252"/>
      <c r="AW109" s="252"/>
      <c r="AX109" s="252"/>
      <c r="AY109" s="252"/>
      <c r="AZ109" s="252"/>
      <c r="BA109" s="252"/>
      <c r="BB109" s="252"/>
      <c r="BC109" s="252"/>
      <c r="BD109" s="252"/>
      <c r="BE109" s="252"/>
      <c r="BF109" s="252"/>
      <c r="BG109" s="252"/>
      <c r="BH109" s="252"/>
      <c r="BI109" s="252"/>
    </row>
    <row r="110" spans="1:61" s="295" customFormat="1" ht="21">
      <c r="A110" s="371"/>
      <c r="B110" s="420" t="s">
        <v>1336</v>
      </c>
      <c r="C110" s="376"/>
      <c r="D110" s="417">
        <f>+('Cash-flow 3-4. év'!$C$21)/60</f>
        <v>0</v>
      </c>
      <c r="E110" s="421"/>
      <c r="F110" s="422"/>
      <c r="G110" s="361"/>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252"/>
      <c r="BB110" s="252"/>
      <c r="BC110" s="252"/>
      <c r="BD110" s="252"/>
      <c r="BE110" s="252"/>
      <c r="BF110" s="252"/>
      <c r="BG110" s="252"/>
      <c r="BH110" s="252"/>
      <c r="BI110" s="252"/>
    </row>
    <row r="111" spans="1:61" s="295" customFormat="1" ht="21">
      <c r="A111" s="371"/>
      <c r="B111" s="420"/>
      <c r="C111" s="376"/>
      <c r="D111" s="389"/>
      <c r="E111" s="421"/>
      <c r="F111" s="423">
        <f>+'Cash-flow 3-4. év'!$C$6</f>
        <v>0</v>
      </c>
      <c r="G111" s="361"/>
      <c r="H111" s="252"/>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2"/>
      <c r="AE111" s="252"/>
      <c r="AF111" s="252"/>
      <c r="AG111" s="252"/>
      <c r="AH111" s="252"/>
      <c r="AI111" s="252"/>
      <c r="AJ111" s="252"/>
      <c r="AK111" s="252"/>
      <c r="AL111" s="252"/>
      <c r="AM111" s="252"/>
      <c r="AN111" s="252"/>
      <c r="AO111" s="252"/>
      <c r="AP111" s="252"/>
      <c r="AQ111" s="252"/>
      <c r="AR111" s="252"/>
      <c r="AS111" s="252"/>
      <c r="AT111" s="252"/>
      <c r="AU111" s="252"/>
      <c r="AV111" s="252"/>
      <c r="AW111" s="252"/>
      <c r="AX111" s="252"/>
      <c r="AY111" s="252"/>
      <c r="AZ111" s="252"/>
      <c r="BA111" s="252"/>
      <c r="BB111" s="252"/>
      <c r="BC111" s="252"/>
      <c r="BD111" s="252"/>
      <c r="BE111" s="252"/>
      <c r="BF111" s="252"/>
      <c r="BG111" s="252"/>
      <c r="BH111" s="252"/>
      <c r="BI111" s="252"/>
    </row>
    <row r="112" spans="1:61" s="295" customFormat="1" ht="30">
      <c r="A112" s="371"/>
      <c r="B112" s="416"/>
      <c r="C112" s="376"/>
      <c r="D112" s="417">
        <f>+'Cash-flow 3-4. év'!$D$21</f>
        <v>0</v>
      </c>
      <c r="E112" s="418">
        <f>+D113*100</f>
        <v>0</v>
      </c>
      <c r="F112" s="419"/>
      <c r="G112" s="391" t="str">
        <f>IF(F114&gt;E112, "OK", "A vállalkozás első üzleti évében alultervezte a bevételeit. Kérjük javítsa, a KATA Tv. 60%-os arányának megfelelően.")</f>
        <v>A vállalkozás első üzleti évében alultervezte a bevételeit. Kérjük javítsa, a KATA Tv. 60%-os arányának megfelelően.</v>
      </c>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252"/>
      <c r="AK112" s="252"/>
      <c r="AL112" s="252"/>
      <c r="AM112" s="252"/>
      <c r="AN112" s="252"/>
      <c r="AO112" s="252"/>
      <c r="AP112" s="252"/>
      <c r="AQ112" s="252"/>
      <c r="AR112" s="252"/>
      <c r="AS112" s="252"/>
      <c r="AT112" s="252"/>
      <c r="AU112" s="252"/>
      <c r="AV112" s="252"/>
      <c r="AW112" s="252"/>
      <c r="AX112" s="252"/>
      <c r="AY112" s="252"/>
      <c r="AZ112" s="252"/>
      <c r="BA112" s="252"/>
      <c r="BB112" s="252"/>
      <c r="BC112" s="252"/>
      <c r="BD112" s="252"/>
      <c r="BE112" s="252"/>
      <c r="BF112" s="252"/>
      <c r="BG112" s="252"/>
      <c r="BH112" s="252"/>
      <c r="BI112" s="252"/>
    </row>
    <row r="113" spans="1:61" s="295" customFormat="1" ht="21">
      <c r="A113" s="371"/>
      <c r="B113" s="420" t="s">
        <v>1337</v>
      </c>
      <c r="C113" s="376"/>
      <c r="D113" s="417">
        <f>+('Cash-flow 3-4. év'!$D$21)/60</f>
        <v>0</v>
      </c>
      <c r="E113" s="390"/>
      <c r="F113" s="424"/>
      <c r="G113" s="361"/>
      <c r="H113" s="252"/>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252"/>
      <c r="AM113" s="252"/>
      <c r="AN113" s="252"/>
      <c r="AO113" s="252"/>
      <c r="AP113" s="252"/>
      <c r="AQ113" s="252"/>
      <c r="AR113" s="252"/>
      <c r="AS113" s="252"/>
      <c r="AT113" s="252"/>
      <c r="AU113" s="252"/>
      <c r="AV113" s="252"/>
      <c r="AW113" s="252"/>
      <c r="AX113" s="252"/>
      <c r="AY113" s="252"/>
      <c r="AZ113" s="252"/>
      <c r="BA113" s="252"/>
      <c r="BB113" s="252"/>
      <c r="BC113" s="252"/>
      <c r="BD113" s="252"/>
      <c r="BE113" s="252"/>
      <c r="BF113" s="252"/>
      <c r="BG113" s="252"/>
      <c r="BH113" s="252"/>
      <c r="BI113" s="252"/>
    </row>
    <row r="114" spans="1:61" s="295" customFormat="1" ht="21.75" thickBot="1">
      <c r="A114" s="371"/>
      <c r="B114" s="425"/>
      <c r="C114" s="381"/>
      <c r="D114" s="395"/>
      <c r="E114" s="426"/>
      <c r="F114" s="427">
        <f>+'Cash-flow 3-4. év'!$D$6</f>
        <v>0</v>
      </c>
      <c r="G114" s="428"/>
      <c r="H114" s="252"/>
      <c r="I114" s="252"/>
      <c r="J114" s="252"/>
      <c r="K114" s="252"/>
      <c r="L114" s="252"/>
      <c r="M114" s="252"/>
      <c r="N114" s="252"/>
      <c r="O114" s="252"/>
      <c r="P114" s="252"/>
      <c r="Q114" s="252"/>
      <c r="R114" s="252"/>
      <c r="S114" s="252"/>
      <c r="T114" s="252"/>
      <c r="U114" s="252"/>
      <c r="V114" s="252"/>
      <c r="W114" s="252"/>
      <c r="X114" s="252"/>
      <c r="Y114" s="252"/>
      <c r="Z114" s="252"/>
      <c r="AA114" s="252"/>
      <c r="AB114" s="252"/>
      <c r="AC114" s="252"/>
      <c r="AD114" s="252"/>
      <c r="AE114" s="252"/>
      <c r="AF114" s="252"/>
      <c r="AG114" s="252"/>
      <c r="AH114" s="252"/>
      <c r="AI114" s="252"/>
      <c r="AJ114" s="252"/>
      <c r="AK114" s="252"/>
      <c r="AL114" s="252"/>
      <c r="AM114" s="252"/>
      <c r="AN114" s="252"/>
      <c r="AO114" s="252"/>
      <c r="AP114" s="252"/>
      <c r="AQ114" s="252"/>
      <c r="AR114" s="252"/>
      <c r="AS114" s="252"/>
      <c r="AT114" s="252"/>
      <c r="AU114" s="252"/>
      <c r="AV114" s="252"/>
      <c r="AW114" s="252"/>
      <c r="AX114" s="252"/>
      <c r="AY114" s="252"/>
      <c r="AZ114" s="252"/>
      <c r="BA114" s="252"/>
      <c r="BB114" s="252"/>
      <c r="BC114" s="252"/>
      <c r="BD114" s="252"/>
      <c r="BE114" s="252"/>
      <c r="BF114" s="252"/>
      <c r="BG114" s="252"/>
      <c r="BH114" s="252"/>
      <c r="BI114" s="252"/>
    </row>
    <row r="115" spans="1:61" s="295" customFormat="1" ht="57" customHeight="1">
      <c r="A115" s="371"/>
      <c r="B115" s="367" t="s">
        <v>1338</v>
      </c>
      <c r="C115" s="368" t="s">
        <v>1339</v>
      </c>
      <c r="D115" s="369">
        <f>+Eredménykimutatás!$D$32</f>
        <v>0</v>
      </c>
      <c r="E115" s="369">
        <v>0</v>
      </c>
      <c r="F115" s="369"/>
      <c r="G115" s="361" t="str">
        <f>IF(E115&lt;D115, "OK", "A Záró pénzügyi egyenleg nem lehet negatív! Negatív záró pénzügyi egyenleg esetén az ÜT nem kerülhet jóváhagyásra.")</f>
        <v>A Záró pénzügyi egyenleg nem lehet negatív! Negatív záró pénzügyi egyenleg esetén az ÜT nem kerülhet jóváhagyásra.</v>
      </c>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52"/>
      <c r="AE115" s="252"/>
      <c r="AF115" s="252"/>
      <c r="AG115" s="252"/>
      <c r="AH115" s="252"/>
      <c r="AI115" s="252"/>
      <c r="AJ115" s="252"/>
      <c r="AK115" s="252"/>
      <c r="AL115" s="252"/>
      <c r="AM115" s="252"/>
      <c r="AN115" s="252"/>
      <c r="AO115" s="252"/>
      <c r="AP115" s="252"/>
      <c r="AQ115" s="252"/>
      <c r="AR115" s="252"/>
      <c r="AS115" s="252"/>
      <c r="AT115" s="252"/>
      <c r="AU115" s="252"/>
      <c r="AV115" s="252"/>
      <c r="AW115" s="252"/>
      <c r="AX115" s="252"/>
      <c r="AY115" s="252"/>
      <c r="AZ115" s="252"/>
      <c r="BA115" s="252"/>
      <c r="BB115" s="252"/>
      <c r="BC115" s="252"/>
      <c r="BD115" s="252"/>
      <c r="BE115" s="252"/>
      <c r="BF115" s="252"/>
      <c r="BG115" s="252"/>
      <c r="BH115" s="252"/>
      <c r="BI115" s="252"/>
    </row>
    <row r="116" spans="1:61" s="295" customFormat="1" ht="30">
      <c r="A116" s="371"/>
      <c r="B116" s="375"/>
      <c r="C116" s="429"/>
      <c r="D116" s="389">
        <f>+Eredménykimutatás!$E$32</f>
        <v>0</v>
      </c>
      <c r="E116" s="389">
        <v>0</v>
      </c>
      <c r="F116" s="389"/>
      <c r="G116" s="361" t="str">
        <f>IF(E116&lt;D116, "OK", "A Záró pénzügyi egyenleg nem lehet negatív! Negatív záró pénzügyi egyenleg esetén az ÜT nem kerülhet jóváhagyásra.")</f>
        <v>A Záró pénzügyi egyenleg nem lehet negatív! Negatív záró pénzügyi egyenleg esetén az ÜT nem kerülhet jóváhagyásra.</v>
      </c>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52"/>
      <c r="AE116" s="252"/>
      <c r="AF116" s="252"/>
      <c r="AG116" s="252"/>
      <c r="AH116" s="252"/>
      <c r="AI116" s="252"/>
      <c r="AJ116" s="252"/>
      <c r="AK116" s="252"/>
      <c r="AL116" s="252"/>
      <c r="AM116" s="252"/>
      <c r="AN116" s="252"/>
      <c r="AO116" s="252"/>
      <c r="AP116" s="252"/>
      <c r="AQ116" s="252"/>
      <c r="AR116" s="252"/>
      <c r="AS116" s="252"/>
      <c r="AT116" s="252"/>
      <c r="AU116" s="252"/>
      <c r="AV116" s="252"/>
      <c r="AW116" s="252"/>
      <c r="AX116" s="252"/>
      <c r="AY116" s="252"/>
      <c r="AZ116" s="252"/>
      <c r="BA116" s="252"/>
      <c r="BB116" s="252"/>
      <c r="BC116" s="252"/>
      <c r="BD116" s="252"/>
      <c r="BE116" s="252"/>
      <c r="BF116" s="252"/>
      <c r="BG116" s="252"/>
      <c r="BH116" s="252"/>
      <c r="BI116" s="252"/>
    </row>
    <row r="117" spans="1:61" s="295" customFormat="1" ht="30">
      <c r="A117" s="371"/>
      <c r="B117" s="375"/>
      <c r="C117" s="376"/>
      <c r="D117" s="389">
        <f>+Eredménykimutatás!$F$32</f>
        <v>0</v>
      </c>
      <c r="E117" s="389">
        <v>0</v>
      </c>
      <c r="F117" s="389"/>
      <c r="G117" s="361" t="str">
        <f>IF(E117&lt;D117, "OK", "A Záró pénzügyi egyenleg nem lehet negatív! Negatív záró pénzügyi egyenleg esetén az ÜT nem kerülhet jóváhagyásra.")</f>
        <v>A Záró pénzügyi egyenleg nem lehet negatív! Negatív záró pénzügyi egyenleg esetén az ÜT nem kerülhet jóváhagyásra.</v>
      </c>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52"/>
      <c r="AE117" s="252"/>
      <c r="AF117" s="252"/>
      <c r="AG117" s="252"/>
      <c r="AH117" s="252"/>
      <c r="AI117" s="252"/>
      <c r="AJ117" s="252"/>
      <c r="AK117" s="252"/>
      <c r="AL117" s="252"/>
      <c r="AM117" s="252"/>
      <c r="AN117" s="252"/>
      <c r="AO117" s="252"/>
      <c r="AP117" s="252"/>
      <c r="AQ117" s="252"/>
      <c r="AR117" s="252"/>
      <c r="AS117" s="252"/>
      <c r="AT117" s="252"/>
      <c r="AU117" s="252"/>
      <c r="AV117" s="252"/>
      <c r="AW117" s="252"/>
      <c r="AX117" s="252"/>
      <c r="AY117" s="252"/>
      <c r="AZ117" s="252"/>
      <c r="BA117" s="252"/>
      <c r="BB117" s="252"/>
      <c r="BC117" s="252"/>
      <c r="BD117" s="252"/>
      <c r="BE117" s="252"/>
      <c r="BF117" s="252"/>
      <c r="BG117" s="252"/>
      <c r="BH117" s="252"/>
      <c r="BI117" s="252"/>
    </row>
    <row r="118" spans="1:61" s="295" customFormat="1" ht="30.75" thickBot="1">
      <c r="A118" s="430"/>
      <c r="B118" s="380"/>
      <c r="C118" s="381"/>
      <c r="D118" s="395">
        <f>+Eredménykimutatás!$G$32</f>
        <v>0</v>
      </c>
      <c r="E118" s="395">
        <v>0</v>
      </c>
      <c r="F118" s="395"/>
      <c r="G118" s="397" t="str">
        <f>IF(E118&lt;D118, "OK", "A Záró pénzügyi egyenleg nem lehet negatív! Negatív záró pénzügyi egyenleg esetén az ÜT nem kerülhet jóváhagyásra.")</f>
        <v>A Záró pénzügyi egyenleg nem lehet negatív! Negatív záró pénzügyi egyenleg esetén az ÜT nem kerülhet jóváhagyásra.</v>
      </c>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52"/>
      <c r="AE118" s="252"/>
      <c r="AF118" s="252"/>
      <c r="AG118" s="252"/>
      <c r="AH118" s="252"/>
      <c r="AI118" s="252"/>
      <c r="AJ118" s="252"/>
      <c r="AK118" s="252"/>
      <c r="AL118" s="252"/>
      <c r="AM118" s="252"/>
      <c r="AN118" s="252"/>
      <c r="AO118" s="252"/>
      <c r="AP118" s="252"/>
      <c r="AQ118" s="252"/>
      <c r="AR118" s="252"/>
      <c r="AS118" s="252"/>
      <c r="AT118" s="252"/>
      <c r="AU118" s="252"/>
      <c r="AV118" s="252"/>
      <c r="AW118" s="252"/>
      <c r="AX118" s="252"/>
      <c r="AY118" s="252"/>
      <c r="AZ118" s="252"/>
      <c r="BA118" s="252"/>
      <c r="BB118" s="252"/>
      <c r="BC118" s="252"/>
      <c r="BD118" s="252"/>
      <c r="BE118" s="252"/>
      <c r="BF118" s="252"/>
      <c r="BG118" s="252"/>
      <c r="BH118" s="252"/>
      <c r="BI118" s="252"/>
    </row>
    <row r="119" spans="1:61" s="308" customFormat="1" ht="30" hidden="1">
      <c r="A119" s="431"/>
      <c r="B119" s="260" t="s">
        <v>1340</v>
      </c>
      <c r="C119" s="432"/>
      <c r="D119" s="433">
        <f>+E11</f>
        <v>0</v>
      </c>
      <c r="E119" s="434" t="s">
        <v>522</v>
      </c>
      <c r="F119" s="435" t="str">
        <f>IF(E119=D119, "", "1")</f>
        <v>1</v>
      </c>
      <c r="G119" s="436" t="str">
        <f>IF(F119=F120, "", "1")</f>
        <v>1</v>
      </c>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52"/>
      <c r="AE119" s="252"/>
      <c r="AF119" s="252"/>
      <c r="AG119" s="252"/>
      <c r="AH119" s="252"/>
      <c r="AI119" s="252"/>
      <c r="AJ119" s="252"/>
      <c r="AK119" s="252"/>
      <c r="AL119" s="252"/>
      <c r="AM119" s="252"/>
      <c r="AN119" s="252"/>
      <c r="AO119" s="252"/>
      <c r="AP119" s="252"/>
      <c r="AQ119" s="252"/>
      <c r="AR119" s="252"/>
      <c r="AS119" s="252"/>
      <c r="AT119" s="252"/>
      <c r="AU119" s="252"/>
      <c r="AV119" s="252"/>
      <c r="AW119" s="252"/>
      <c r="AX119" s="252"/>
      <c r="AY119" s="252"/>
      <c r="AZ119" s="252"/>
      <c r="BA119" s="252"/>
      <c r="BB119" s="252"/>
      <c r="BC119" s="252"/>
      <c r="BD119" s="252"/>
      <c r="BE119" s="252"/>
      <c r="BF119" s="252"/>
      <c r="BG119" s="252"/>
      <c r="BH119" s="252"/>
      <c r="BI119" s="252"/>
    </row>
    <row r="120" spans="1:61" s="308" customFormat="1" ht="21.75" hidden="1" thickBot="1">
      <c r="A120" s="431"/>
      <c r="B120" s="279"/>
      <c r="C120" s="437"/>
      <c r="D120" s="438"/>
      <c r="E120" s="438"/>
      <c r="F120" s="439">
        <f>+Eredménykimutatás!$D$4+Eredménykimutatás!$E$4+Eredménykimutatás!$F$4+Eredménykimutatás!$G$4</f>
        <v>0</v>
      </c>
      <c r="G120" s="440" t="str">
        <f>IF(F120=F119, "", "Kettős könyvvitel vezetése esetén a táblázat kitöltése kötelező!")</f>
        <v>Kettős könyvvitel vezetése esetén a táblázat kitöltése kötelező!</v>
      </c>
      <c r="H120" s="252"/>
      <c r="I120" s="252"/>
      <c r="J120" s="252"/>
      <c r="K120" s="252"/>
      <c r="L120" s="252"/>
      <c r="M120" s="252"/>
      <c r="N120" s="252"/>
      <c r="O120" s="252"/>
      <c r="P120" s="252"/>
      <c r="Q120" s="252"/>
      <c r="R120" s="252"/>
      <c r="S120" s="252"/>
      <c r="T120" s="252"/>
      <c r="U120" s="252"/>
      <c r="V120" s="252"/>
      <c r="W120" s="252"/>
      <c r="X120" s="252"/>
      <c r="Y120" s="252"/>
      <c r="Z120" s="252"/>
      <c r="AA120" s="252"/>
      <c r="AB120" s="252"/>
      <c r="AC120" s="252"/>
      <c r="AD120" s="252"/>
      <c r="AE120" s="252"/>
      <c r="AF120" s="252"/>
      <c r="AG120" s="252"/>
      <c r="AH120" s="252"/>
      <c r="AI120" s="252"/>
      <c r="AJ120" s="252"/>
      <c r="AK120" s="252"/>
      <c r="AL120" s="252"/>
      <c r="AM120" s="252"/>
      <c r="AN120" s="252"/>
      <c r="AO120" s="252"/>
      <c r="AP120" s="252"/>
      <c r="AQ120" s="252"/>
      <c r="AR120" s="252"/>
      <c r="AS120" s="252"/>
      <c r="AT120" s="252"/>
      <c r="AU120" s="252"/>
      <c r="AV120" s="252"/>
      <c r="AW120" s="252"/>
      <c r="AX120" s="252"/>
      <c r="AY120" s="252"/>
      <c r="AZ120" s="252"/>
      <c r="BA120" s="252"/>
      <c r="BB120" s="252"/>
      <c r="BC120" s="252"/>
      <c r="BD120" s="252"/>
      <c r="BE120" s="252"/>
      <c r="BF120" s="252"/>
      <c r="BG120" s="252"/>
      <c r="BH120" s="252"/>
      <c r="BI120" s="252"/>
    </row>
    <row r="121" spans="1:61" s="308" customFormat="1" ht="21" hidden="1">
      <c r="A121" s="431"/>
      <c r="B121" s="260" t="s">
        <v>1341</v>
      </c>
      <c r="C121" s="441"/>
      <c r="D121" s="250"/>
      <c r="E121" s="250"/>
      <c r="F121" s="250"/>
      <c r="G121" s="442"/>
      <c r="H121" s="252"/>
      <c r="I121" s="252"/>
      <c r="J121" s="252"/>
      <c r="K121" s="252"/>
      <c r="L121" s="252"/>
      <c r="M121" s="252"/>
      <c r="N121" s="252"/>
      <c r="O121" s="252"/>
      <c r="P121" s="252"/>
      <c r="Q121" s="252"/>
      <c r="R121" s="252"/>
      <c r="S121" s="252"/>
      <c r="T121" s="252"/>
      <c r="U121" s="252"/>
      <c r="V121" s="252"/>
      <c r="W121" s="252"/>
      <c r="X121" s="252"/>
      <c r="Y121" s="252"/>
      <c r="Z121" s="252"/>
      <c r="AA121" s="252"/>
      <c r="AB121" s="252"/>
      <c r="AC121" s="252"/>
      <c r="AD121" s="252"/>
      <c r="AE121" s="252"/>
      <c r="AF121" s="252"/>
      <c r="AG121" s="252"/>
      <c r="AH121" s="252"/>
      <c r="AI121" s="252"/>
      <c r="AJ121" s="252"/>
      <c r="AK121" s="252"/>
      <c r="AL121" s="252"/>
      <c r="AM121" s="252"/>
      <c r="AN121" s="252"/>
      <c r="AO121" s="252"/>
      <c r="AP121" s="252"/>
      <c r="AQ121" s="252"/>
      <c r="AR121" s="252"/>
      <c r="AS121" s="252"/>
      <c r="AT121" s="252"/>
      <c r="AU121" s="252"/>
      <c r="AV121" s="252"/>
      <c r="AW121" s="252"/>
      <c r="AX121" s="252"/>
      <c r="AY121" s="252"/>
      <c r="AZ121" s="252"/>
      <c r="BA121" s="252"/>
      <c r="BB121" s="252"/>
      <c r="BC121" s="252"/>
      <c r="BD121" s="252"/>
      <c r="BE121" s="252"/>
      <c r="BF121" s="252"/>
      <c r="BG121" s="252"/>
      <c r="BH121" s="252"/>
      <c r="BI121" s="252"/>
    </row>
    <row r="122" spans="1:61" s="308" customFormat="1" ht="21" hidden="1">
      <c r="A122" s="431"/>
      <c r="B122" s="266" t="s">
        <v>1342</v>
      </c>
      <c r="C122" s="432"/>
      <c r="D122" s="443"/>
      <c r="E122" s="443"/>
      <c r="F122" s="443"/>
      <c r="G122" s="444"/>
      <c r="H122" s="252"/>
      <c r="I122" s="252"/>
      <c r="J122" s="252"/>
      <c r="K122" s="252"/>
      <c r="L122" s="252"/>
      <c r="M122" s="252"/>
      <c r="N122" s="252"/>
      <c r="O122" s="252"/>
      <c r="P122" s="252"/>
      <c r="Q122" s="252"/>
      <c r="R122" s="252"/>
      <c r="S122" s="252"/>
      <c r="T122" s="252"/>
      <c r="U122" s="252"/>
      <c r="V122" s="252"/>
      <c r="W122" s="252"/>
      <c r="X122" s="252"/>
      <c r="Y122" s="252"/>
      <c r="Z122" s="252"/>
      <c r="AA122" s="252"/>
      <c r="AB122" s="252"/>
      <c r="AC122" s="252"/>
      <c r="AD122" s="252"/>
      <c r="AE122" s="252"/>
      <c r="AF122" s="252"/>
      <c r="AG122" s="252"/>
      <c r="AH122" s="252"/>
      <c r="AI122" s="252"/>
      <c r="AJ122" s="252"/>
      <c r="AK122" s="252"/>
      <c r="AL122" s="252"/>
      <c r="AM122" s="252"/>
      <c r="AN122" s="252"/>
      <c r="AO122" s="252"/>
      <c r="AP122" s="252"/>
      <c r="AQ122" s="252"/>
      <c r="AR122" s="252"/>
      <c r="AS122" s="252"/>
      <c r="AT122" s="252"/>
      <c r="AU122" s="252"/>
      <c r="AV122" s="252"/>
      <c r="AW122" s="252"/>
      <c r="AX122" s="252"/>
      <c r="AY122" s="252"/>
      <c r="AZ122" s="252"/>
      <c r="BA122" s="252"/>
      <c r="BB122" s="252"/>
      <c r="BC122" s="252"/>
      <c r="BD122" s="252"/>
      <c r="BE122" s="252"/>
      <c r="BF122" s="252"/>
      <c r="BG122" s="252"/>
      <c r="BH122" s="252"/>
      <c r="BI122" s="252"/>
    </row>
    <row r="123" spans="1:61" s="308" customFormat="1" ht="21" hidden="1">
      <c r="A123" s="431"/>
      <c r="B123" s="266" t="s">
        <v>1343</v>
      </c>
      <c r="C123" s="432"/>
      <c r="D123" s="443"/>
      <c r="E123" s="443"/>
      <c r="F123" s="443"/>
      <c r="G123" s="444"/>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252"/>
      <c r="AM123" s="252"/>
      <c r="AN123" s="252"/>
      <c r="AO123" s="252"/>
      <c r="AP123" s="252"/>
      <c r="AQ123" s="252"/>
      <c r="AR123" s="252"/>
      <c r="AS123" s="252"/>
      <c r="AT123" s="252"/>
      <c r="AU123" s="252"/>
      <c r="AV123" s="252"/>
      <c r="AW123" s="252"/>
      <c r="AX123" s="252"/>
      <c r="AY123" s="252"/>
      <c r="AZ123" s="252"/>
      <c r="BA123" s="252"/>
      <c r="BB123" s="252"/>
      <c r="BC123" s="252"/>
      <c r="BD123" s="252"/>
      <c r="BE123" s="252"/>
      <c r="BF123" s="252"/>
      <c r="BG123" s="252"/>
      <c r="BH123" s="252"/>
      <c r="BI123" s="252"/>
    </row>
    <row r="124" spans="1:61" s="308" customFormat="1" ht="21" hidden="1">
      <c r="A124" s="431"/>
      <c r="B124" s="266" t="s">
        <v>1344</v>
      </c>
      <c r="C124" s="432"/>
      <c r="D124" s="443"/>
      <c r="E124" s="443"/>
      <c r="F124" s="443"/>
      <c r="G124" s="444"/>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c r="AF124" s="252"/>
      <c r="AG124" s="252"/>
      <c r="AH124" s="252"/>
      <c r="AI124" s="252"/>
      <c r="AJ124" s="252"/>
      <c r="AK124" s="252"/>
      <c r="AL124" s="252"/>
      <c r="AM124" s="252"/>
      <c r="AN124" s="252"/>
      <c r="AO124" s="252"/>
      <c r="AP124" s="252"/>
      <c r="AQ124" s="252"/>
      <c r="AR124" s="252"/>
      <c r="AS124" s="252"/>
      <c r="AT124" s="252"/>
      <c r="AU124" s="252"/>
      <c r="AV124" s="252"/>
      <c r="AW124" s="252"/>
      <c r="AX124" s="252"/>
      <c r="AY124" s="252"/>
      <c r="AZ124" s="252"/>
      <c r="BA124" s="252"/>
      <c r="BB124" s="252"/>
      <c r="BC124" s="252"/>
      <c r="BD124" s="252"/>
      <c r="BE124" s="252"/>
      <c r="BF124" s="252"/>
      <c r="BG124" s="252"/>
      <c r="BH124" s="252"/>
      <c r="BI124" s="252"/>
    </row>
    <row r="125" spans="1:61" s="308" customFormat="1" ht="21" hidden="1">
      <c r="A125" s="431"/>
      <c r="B125" s="266" t="s">
        <v>1345</v>
      </c>
      <c r="C125" s="432"/>
      <c r="D125" s="443"/>
      <c r="E125" s="443"/>
      <c r="F125" s="443"/>
      <c r="G125" s="444"/>
      <c r="H125" s="252"/>
      <c r="I125" s="252"/>
      <c r="J125" s="252"/>
      <c r="K125" s="252"/>
      <c r="L125" s="252"/>
      <c r="M125" s="252"/>
      <c r="N125" s="252"/>
      <c r="O125" s="252"/>
      <c r="P125" s="252"/>
      <c r="Q125" s="252"/>
      <c r="R125" s="252"/>
      <c r="S125" s="252"/>
      <c r="T125" s="252"/>
      <c r="U125" s="252"/>
      <c r="V125" s="252"/>
      <c r="W125" s="252"/>
      <c r="X125" s="252"/>
      <c r="Y125" s="252"/>
      <c r="Z125" s="252"/>
      <c r="AA125" s="252"/>
      <c r="AB125" s="252"/>
      <c r="AC125" s="252"/>
      <c r="AD125" s="252"/>
      <c r="AE125" s="252"/>
      <c r="AF125" s="252"/>
      <c r="AG125" s="252"/>
      <c r="AH125" s="252"/>
      <c r="AI125" s="252"/>
      <c r="AJ125" s="252"/>
      <c r="AK125" s="252"/>
      <c r="AL125" s="252"/>
      <c r="AM125" s="252"/>
      <c r="AN125" s="252"/>
      <c r="AO125" s="252"/>
      <c r="AP125" s="252"/>
      <c r="AQ125" s="252"/>
      <c r="AR125" s="252"/>
      <c r="AS125" s="252"/>
      <c r="AT125" s="252"/>
      <c r="AU125" s="252"/>
      <c r="AV125" s="252"/>
      <c r="AW125" s="252"/>
      <c r="AX125" s="252"/>
      <c r="AY125" s="252"/>
      <c r="AZ125" s="252"/>
      <c r="BA125" s="252"/>
      <c r="BB125" s="252"/>
      <c r="BC125" s="252"/>
      <c r="BD125" s="252"/>
      <c r="BE125" s="252"/>
      <c r="BF125" s="252"/>
      <c r="BG125" s="252"/>
      <c r="BH125" s="252"/>
      <c r="BI125" s="252"/>
    </row>
    <row r="126" spans="1:61" s="308" customFormat="1" ht="21" hidden="1">
      <c r="A126" s="431"/>
      <c r="B126" s="266" t="s">
        <v>1346</v>
      </c>
      <c r="C126" s="432"/>
      <c r="D126" s="443"/>
      <c r="E126" s="443"/>
      <c r="F126" s="443"/>
      <c r="G126" s="444"/>
      <c r="H126" s="252"/>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52"/>
      <c r="AE126" s="252"/>
      <c r="AF126" s="252"/>
      <c r="AG126" s="252"/>
      <c r="AH126" s="252"/>
      <c r="AI126" s="252"/>
      <c r="AJ126" s="252"/>
      <c r="AK126" s="252"/>
      <c r="AL126" s="252"/>
      <c r="AM126" s="252"/>
      <c r="AN126" s="252"/>
      <c r="AO126" s="252"/>
      <c r="AP126" s="252"/>
      <c r="AQ126" s="252"/>
      <c r="AR126" s="252"/>
      <c r="AS126" s="252"/>
      <c r="AT126" s="252"/>
      <c r="AU126" s="252"/>
      <c r="AV126" s="252"/>
      <c r="AW126" s="252"/>
      <c r="AX126" s="252"/>
      <c r="AY126" s="252"/>
      <c r="AZ126" s="252"/>
      <c r="BA126" s="252"/>
      <c r="BB126" s="252"/>
      <c r="BC126" s="252"/>
      <c r="BD126" s="252"/>
      <c r="BE126" s="252"/>
      <c r="BF126" s="252"/>
      <c r="BG126" s="252"/>
      <c r="BH126" s="252"/>
      <c r="BI126" s="252"/>
    </row>
    <row r="127" spans="1:61" s="308" customFormat="1" ht="21" hidden="1">
      <c r="A127" s="431"/>
      <c r="B127" s="266" t="s">
        <v>1347</v>
      </c>
      <c r="C127" s="432"/>
      <c r="D127" s="443"/>
      <c r="E127" s="443"/>
      <c r="F127" s="443"/>
      <c r="G127" s="444"/>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52"/>
      <c r="AE127" s="252"/>
      <c r="AF127" s="252"/>
      <c r="AG127" s="252"/>
      <c r="AH127" s="252"/>
      <c r="AI127" s="252"/>
      <c r="AJ127" s="252"/>
      <c r="AK127" s="252"/>
      <c r="AL127" s="252"/>
      <c r="AM127" s="252"/>
      <c r="AN127" s="252"/>
      <c r="AO127" s="252"/>
      <c r="AP127" s="252"/>
      <c r="AQ127" s="252"/>
      <c r="AR127" s="252"/>
      <c r="AS127" s="252"/>
      <c r="AT127" s="252"/>
      <c r="AU127" s="252"/>
      <c r="AV127" s="252"/>
      <c r="AW127" s="252"/>
      <c r="AX127" s="252"/>
      <c r="AY127" s="252"/>
      <c r="AZ127" s="252"/>
      <c r="BA127" s="252"/>
      <c r="BB127" s="252"/>
      <c r="BC127" s="252"/>
      <c r="BD127" s="252"/>
      <c r="BE127" s="252"/>
      <c r="BF127" s="252"/>
      <c r="BG127" s="252"/>
      <c r="BH127" s="252"/>
      <c r="BI127" s="252"/>
    </row>
    <row r="128" spans="1:61" s="308" customFormat="1" ht="21" hidden="1">
      <c r="A128" s="431"/>
      <c r="B128" s="266" t="s">
        <v>1348</v>
      </c>
      <c r="C128" s="432"/>
      <c r="D128" s="443"/>
      <c r="E128" s="443"/>
      <c r="F128" s="443"/>
      <c r="G128" s="444"/>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2"/>
      <c r="AE128" s="252"/>
      <c r="AF128" s="252"/>
      <c r="AG128" s="252"/>
      <c r="AH128" s="252"/>
      <c r="AI128" s="252"/>
      <c r="AJ128" s="252"/>
      <c r="AK128" s="252"/>
      <c r="AL128" s="252"/>
      <c r="AM128" s="252"/>
      <c r="AN128" s="252"/>
      <c r="AO128" s="252"/>
      <c r="AP128" s="252"/>
      <c r="AQ128" s="252"/>
      <c r="AR128" s="252"/>
      <c r="AS128" s="252"/>
      <c r="AT128" s="252"/>
      <c r="AU128" s="252"/>
      <c r="AV128" s="252"/>
      <c r="AW128" s="252"/>
      <c r="AX128" s="252"/>
      <c r="AY128" s="252"/>
      <c r="AZ128" s="252"/>
      <c r="BA128" s="252"/>
      <c r="BB128" s="252"/>
      <c r="BC128" s="252"/>
      <c r="BD128" s="252"/>
      <c r="BE128" s="252"/>
      <c r="BF128" s="252"/>
      <c r="BG128" s="252"/>
      <c r="BH128" s="252"/>
      <c r="BI128" s="252"/>
    </row>
    <row r="129" spans="1:61" s="308" customFormat="1" ht="21" hidden="1">
      <c r="A129" s="431"/>
      <c r="B129" s="266" t="s">
        <v>1349</v>
      </c>
      <c r="C129" s="432"/>
      <c r="D129" s="443"/>
      <c r="E129" s="443"/>
      <c r="F129" s="443"/>
      <c r="G129" s="444"/>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252"/>
      <c r="AE129" s="252"/>
      <c r="AF129" s="252"/>
      <c r="AG129" s="252"/>
      <c r="AH129" s="252"/>
      <c r="AI129" s="252"/>
      <c r="AJ129" s="252"/>
      <c r="AK129" s="252"/>
      <c r="AL129" s="252"/>
      <c r="AM129" s="252"/>
      <c r="AN129" s="252"/>
      <c r="AO129" s="252"/>
      <c r="AP129" s="252"/>
      <c r="AQ129" s="252"/>
      <c r="AR129" s="252"/>
      <c r="AS129" s="252"/>
      <c r="AT129" s="252"/>
      <c r="AU129" s="252"/>
      <c r="AV129" s="252"/>
      <c r="AW129" s="252"/>
      <c r="AX129" s="252"/>
      <c r="AY129" s="252"/>
      <c r="AZ129" s="252"/>
      <c r="BA129" s="252"/>
      <c r="BB129" s="252"/>
      <c r="BC129" s="252"/>
      <c r="BD129" s="252"/>
      <c r="BE129" s="252"/>
      <c r="BF129" s="252"/>
      <c r="BG129" s="252"/>
      <c r="BH129" s="252"/>
      <c r="BI129" s="252"/>
    </row>
    <row r="130" spans="1:61" s="308" customFormat="1" ht="21" hidden="1">
      <c r="A130" s="431"/>
      <c r="B130" s="266" t="s">
        <v>1350</v>
      </c>
      <c r="C130" s="432"/>
      <c r="D130" s="443"/>
      <c r="E130" s="443"/>
      <c r="F130" s="443"/>
      <c r="G130" s="444"/>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52"/>
      <c r="AE130" s="252"/>
      <c r="AF130" s="252"/>
      <c r="AG130" s="252"/>
      <c r="AH130" s="252"/>
      <c r="AI130" s="252"/>
      <c r="AJ130" s="252"/>
      <c r="AK130" s="252"/>
      <c r="AL130" s="252"/>
      <c r="AM130" s="252"/>
      <c r="AN130" s="252"/>
      <c r="AO130" s="252"/>
      <c r="AP130" s="252"/>
      <c r="AQ130" s="252"/>
      <c r="AR130" s="252"/>
      <c r="AS130" s="252"/>
      <c r="AT130" s="252"/>
      <c r="AU130" s="252"/>
      <c r="AV130" s="252"/>
      <c r="AW130" s="252"/>
      <c r="AX130" s="252"/>
      <c r="AY130" s="252"/>
      <c r="AZ130" s="252"/>
      <c r="BA130" s="252"/>
      <c r="BB130" s="252"/>
      <c r="BC130" s="252"/>
      <c r="BD130" s="252"/>
      <c r="BE130" s="252"/>
      <c r="BF130" s="252"/>
      <c r="BG130" s="252"/>
      <c r="BH130" s="252"/>
      <c r="BI130" s="252"/>
    </row>
    <row r="131" spans="1:61" s="308" customFormat="1" ht="21.75" hidden="1" thickBot="1">
      <c r="A131" s="254"/>
      <c r="B131" s="279" t="s">
        <v>1351</v>
      </c>
      <c r="C131" s="445"/>
      <c r="D131" s="446"/>
      <c r="E131" s="446"/>
      <c r="F131" s="446"/>
      <c r="G131" s="447"/>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252"/>
      <c r="AE131" s="252"/>
      <c r="AF131" s="252"/>
      <c r="AG131" s="252"/>
      <c r="AH131" s="252"/>
      <c r="AI131" s="252"/>
      <c r="AJ131" s="252"/>
      <c r="AK131" s="252"/>
      <c r="AL131" s="252"/>
      <c r="AM131" s="252"/>
      <c r="AN131" s="252"/>
      <c r="AO131" s="252"/>
      <c r="AP131" s="252"/>
      <c r="AQ131" s="252"/>
      <c r="AR131" s="252"/>
      <c r="AS131" s="252"/>
      <c r="AT131" s="252"/>
      <c r="AU131" s="252"/>
      <c r="AV131" s="252"/>
      <c r="AW131" s="252"/>
      <c r="AX131" s="252"/>
      <c r="AY131" s="252"/>
      <c r="AZ131" s="252"/>
      <c r="BA131" s="252"/>
      <c r="BB131" s="252"/>
      <c r="BC131" s="252"/>
      <c r="BD131" s="252"/>
      <c r="BE131" s="252"/>
      <c r="BF131" s="252"/>
      <c r="BG131" s="252"/>
      <c r="BH131" s="252"/>
      <c r="BI131" s="252"/>
    </row>
    <row r="132" spans="1:61" s="448" customFormat="1" ht="409.6"/>
    <row r="133" spans="1:61" s="448" customFormat="1" ht="409.6"/>
    <row r="134" spans="1:61" s="448" customFormat="1" ht="409.6"/>
    <row r="135" spans="1:61" s="448" customFormat="1" ht="409.6"/>
    <row r="136" spans="1:61" s="448" customFormat="1" ht="409.6"/>
    <row r="137" spans="1:61" s="448" customFormat="1" ht="409.6"/>
    <row r="138" spans="1:61" s="448" customFormat="1" ht="409.6"/>
    <row r="139" spans="1:61" s="448" customFormat="1" ht="409.6"/>
    <row r="140" spans="1:61" s="448" customFormat="1" ht="409.6"/>
    <row r="141" spans="1:61" s="448" customFormat="1" ht="409.6"/>
    <row r="142" spans="1:61" s="448" customFormat="1" ht="409.6"/>
    <row r="143" spans="1:61" s="448" customFormat="1" ht="409.6"/>
    <row r="144" spans="1:61" s="448" customFormat="1" ht="409.6"/>
    <row r="145" s="448" customFormat="1" ht="409.6"/>
    <row r="146" s="448" customFormat="1" ht="409.6"/>
    <row r="147" s="448" customFormat="1" ht="409.6"/>
    <row r="148" s="448" customFormat="1" ht="409.6"/>
    <row r="149" s="448" customFormat="1" ht="409.6"/>
    <row r="150" s="448" customFormat="1" ht="409.6"/>
    <row r="151" s="448" customFormat="1" ht="409.6"/>
    <row r="152" s="448" customFormat="1" ht="409.6"/>
    <row r="153" s="448" customFormat="1" ht="409.6"/>
    <row r="154" s="448" customFormat="1" ht="409.6"/>
    <row r="155" s="448" customFormat="1" ht="409.6"/>
    <row r="156" s="448" customFormat="1" ht="409.6"/>
    <row r="157" s="448" customFormat="1" ht="409.6"/>
    <row r="158" s="448" customFormat="1" ht="409.6"/>
    <row r="159" s="448" customFormat="1" ht="409.6"/>
    <row r="160" s="448" customFormat="1" ht="409.6"/>
    <row r="161" s="448" customFormat="1" ht="409.6"/>
    <row r="162" s="448" customFormat="1" ht="409.6"/>
    <row r="163" s="448" customFormat="1" ht="409.6"/>
    <row r="164" s="448" customFormat="1" ht="409.6"/>
    <row r="165" s="448" customFormat="1" ht="409.6"/>
    <row r="166" s="448" customFormat="1" ht="409.6"/>
    <row r="167" s="448" customFormat="1" ht="409.6"/>
    <row r="168" s="448" customFormat="1" ht="409.6"/>
    <row r="169" s="448" customFormat="1" ht="409.6"/>
    <row r="170" s="448" customFormat="1" ht="409.6"/>
    <row r="171" s="448" customFormat="1" ht="409.6"/>
    <row r="172" s="448" customFormat="1" ht="409.6"/>
    <row r="173" s="448" customFormat="1" ht="409.6"/>
    <row r="174" s="448" customFormat="1" ht="409.6"/>
    <row r="175" s="448" customFormat="1" ht="409.6"/>
    <row r="176" s="448" customFormat="1" ht="409.6"/>
    <row r="177" s="448" customFormat="1" ht="409.6"/>
    <row r="178" s="448" customFormat="1" ht="409.6"/>
    <row r="179" s="448" customFormat="1" ht="409.6"/>
    <row r="180" s="448" customFormat="1" ht="409.6"/>
    <row r="181" s="448" customFormat="1" ht="409.6"/>
    <row r="182" s="448" customFormat="1" ht="409.6"/>
    <row r="183" s="448" customFormat="1" ht="409.6"/>
    <row r="184" s="448" customFormat="1" ht="409.6"/>
    <row r="185" s="448" customFormat="1" ht="409.6"/>
    <row r="186" s="448" customFormat="1" ht="409.6"/>
    <row r="187" s="448" customFormat="1" ht="409.6"/>
    <row r="188" s="448" customFormat="1" ht="409.6"/>
    <row r="189" s="448" customFormat="1" ht="409.6"/>
    <row r="190" s="448" customFormat="1" ht="409.6"/>
    <row r="191" s="448" customFormat="1" ht="409.6"/>
    <row r="192" s="448" customFormat="1" ht="409.6"/>
    <row r="193" s="448" customFormat="1" ht="409.6"/>
    <row r="194" s="448" customFormat="1" ht="409.6"/>
    <row r="195" s="448" customFormat="1" ht="409.6"/>
    <row r="196" s="448" customFormat="1" ht="409.6"/>
    <row r="197" s="448" customFormat="1" ht="409.6"/>
    <row r="198" s="448" customFormat="1" ht="409.6"/>
    <row r="199" s="448" customFormat="1" ht="409.6"/>
    <row r="200" s="448" customFormat="1" ht="409.6"/>
    <row r="201" s="448" customFormat="1" ht="409.6"/>
    <row r="202" s="448" customFormat="1" ht="409.6"/>
    <row r="203" s="448" customFormat="1" ht="409.6"/>
    <row r="204" s="448" customFormat="1" ht="409.6"/>
    <row r="205" s="448" customFormat="1" ht="409.6"/>
    <row r="206" s="448" customFormat="1" ht="409.6"/>
    <row r="207" s="448" customFormat="1" ht="409.6"/>
    <row r="208" s="448" customFormat="1" ht="409.6"/>
    <row r="209" s="448" customFormat="1" ht="409.6"/>
    <row r="210" s="448" customFormat="1" ht="409.6"/>
    <row r="211" s="448" customFormat="1" ht="409.6"/>
    <row r="212" s="448" customFormat="1" ht="409.6"/>
    <row r="213" s="448" customFormat="1" ht="409.6"/>
    <row r="214" s="448" customFormat="1" ht="409.6"/>
    <row r="215" s="448" customFormat="1" ht="409.6"/>
    <row r="216" s="448" customFormat="1" ht="409.6"/>
    <row r="217" s="448" customFormat="1" ht="409.6"/>
    <row r="218" s="448" customFormat="1" ht="409.6"/>
    <row r="219" s="448" customFormat="1" ht="409.6"/>
    <row r="220" s="448" customFormat="1" ht="409.6"/>
    <row r="221" s="448" customFormat="1" ht="409.6"/>
    <row r="222" s="448" customFormat="1" ht="409.6"/>
    <row r="223" s="448" customFormat="1" ht="409.6"/>
    <row r="224" s="448" customFormat="1" ht="409.6"/>
    <row r="225" s="448" customFormat="1" ht="409.6"/>
    <row r="226" s="448" customFormat="1" ht="409.6"/>
    <row r="227" s="448" customFormat="1" ht="409.6"/>
    <row r="228" s="448" customFormat="1" ht="409.6"/>
    <row r="229" s="448" customFormat="1" ht="409.6"/>
    <row r="230" s="448" customFormat="1" ht="409.6"/>
    <row r="231" s="448" customFormat="1" ht="409.6"/>
    <row r="232" s="448" customFormat="1" ht="409.6"/>
    <row r="233" s="448" customFormat="1" ht="409.6"/>
    <row r="234" s="448" customFormat="1" ht="409.6"/>
    <row r="235" s="448" customFormat="1" ht="409.6"/>
    <row r="236" s="448" customFormat="1" ht="409.6"/>
    <row r="237" s="448" customFormat="1" ht="409.6"/>
    <row r="238" s="448" customFormat="1" ht="409.6"/>
    <row r="239" s="448" customFormat="1" ht="409.6"/>
    <row r="240" s="448" customFormat="1" ht="409.6"/>
    <row r="241" s="448" customFormat="1" ht="409.6"/>
    <row r="242" s="448" customFormat="1" ht="409.6"/>
    <row r="243" s="448" customFormat="1" ht="409.6"/>
    <row r="244" s="448" customFormat="1" ht="409.6"/>
    <row r="245" s="448" customFormat="1" ht="409.6"/>
    <row r="246" s="448" customFormat="1" ht="409.6"/>
    <row r="247" s="448" customFormat="1" ht="409.6"/>
    <row r="248" s="448" customFormat="1" ht="409.6"/>
    <row r="249" s="448" customFormat="1" ht="409.6"/>
    <row r="250" s="448" customFormat="1" ht="409.6"/>
    <row r="251" s="448" customFormat="1" ht="409.6"/>
    <row r="252" s="448" customFormat="1" ht="409.6"/>
    <row r="253" s="448" customFormat="1" ht="409.6"/>
    <row r="254" s="448" customFormat="1" ht="409.6"/>
    <row r="255" s="448" customFormat="1" ht="409.6"/>
    <row r="256" s="448" customFormat="1" ht="409.6"/>
    <row r="257" s="448" customFormat="1" ht="409.6"/>
    <row r="258" s="448" customFormat="1" ht="409.6"/>
    <row r="259" s="448" customFormat="1" ht="409.6"/>
    <row r="260" s="448" customFormat="1" ht="409.6"/>
    <row r="261" s="448" customFormat="1" ht="409.6"/>
    <row r="262" s="448" customFormat="1" ht="409.6"/>
    <row r="263" s="448" customFormat="1" ht="409.6"/>
    <row r="264" s="448" customFormat="1" ht="409.6"/>
    <row r="265" s="448" customFormat="1" ht="409.6"/>
    <row r="266" s="448" customFormat="1" ht="409.6"/>
    <row r="267" s="448" customFormat="1" ht="409.6"/>
    <row r="268" s="448" customFormat="1" ht="409.6"/>
    <row r="269" s="448" customFormat="1" ht="409.6"/>
    <row r="270" s="448" customFormat="1" ht="409.6"/>
    <row r="271" s="448" customFormat="1" ht="409.6"/>
    <row r="272" s="448" customFormat="1" ht="409.6"/>
    <row r="273" s="448" customFormat="1" ht="409.6"/>
    <row r="274" s="448" customFormat="1" ht="409.6"/>
    <row r="275" s="448" customFormat="1" ht="409.6"/>
    <row r="276" s="448" customFormat="1" ht="409.6"/>
    <row r="277" s="448" customFormat="1" ht="409.6"/>
    <row r="278" s="448" customFormat="1" ht="409.6"/>
    <row r="279" s="448" customFormat="1" ht="409.6"/>
    <row r="280" s="448" customFormat="1" ht="409.6"/>
    <row r="281" s="448" customFormat="1" ht="409.6"/>
    <row r="282" s="448" customFormat="1" ht="409.6"/>
    <row r="283" s="448" customFormat="1" ht="409.6"/>
    <row r="284" s="448" customFormat="1" ht="409.6"/>
    <row r="285" s="448" customFormat="1" ht="409.6"/>
    <row r="286" s="448" customFormat="1" ht="409.6"/>
    <row r="287" s="448" customFormat="1" ht="409.6"/>
    <row r="288" s="448" customFormat="1" ht="409.6"/>
    <row r="289" s="448" customFormat="1" ht="409.6"/>
    <row r="290" s="448" customFormat="1" ht="409.6"/>
    <row r="291" s="448" customFormat="1" ht="409.6"/>
    <row r="292" s="448" customFormat="1" ht="409.6"/>
    <row r="293" s="448" customFormat="1" ht="409.6"/>
    <row r="294" s="448" customFormat="1" ht="409.6"/>
    <row r="295" s="448" customFormat="1" ht="409.6"/>
    <row r="296" s="448" customFormat="1" ht="409.6"/>
    <row r="297" s="448" customFormat="1" ht="409.6"/>
    <row r="298" s="448" customFormat="1" ht="409.6"/>
    <row r="299" s="448" customFormat="1" ht="409.6"/>
    <row r="300" s="448" customFormat="1" ht="409.6"/>
    <row r="301" s="448" customFormat="1" ht="409.6"/>
    <row r="302" s="448" customFormat="1" ht="409.6"/>
    <row r="303" s="448" customFormat="1" ht="409.6"/>
    <row r="304" s="448" customFormat="1" ht="409.6"/>
    <row r="305" s="448" customFormat="1" ht="409.6"/>
    <row r="306" s="448" customFormat="1" ht="409.6"/>
    <row r="307" s="448" customFormat="1" ht="409.6"/>
    <row r="308" s="448" customFormat="1" ht="409.6"/>
    <row r="309" s="448" customFormat="1" ht="409.6"/>
    <row r="310" s="448" customFormat="1" ht="409.6"/>
    <row r="311" s="448" customFormat="1" ht="409.6"/>
    <row r="312" s="448" customFormat="1" ht="409.6"/>
    <row r="313" s="448" customFormat="1" ht="409.6"/>
    <row r="314" s="448" customFormat="1" ht="409.6"/>
    <row r="315" s="448" customFormat="1" ht="409.6"/>
    <row r="316" s="448" customFormat="1" ht="409.6"/>
    <row r="317" s="448" customFormat="1" ht="409.6"/>
    <row r="318" s="448" customFormat="1" ht="409.6"/>
    <row r="319" s="448" customFormat="1" ht="409.6"/>
    <row r="320" s="448" customFormat="1" ht="409.6"/>
    <row r="321" s="448" customFormat="1" ht="409.6"/>
    <row r="322" s="448" customFormat="1" ht="409.6"/>
    <row r="323" s="448" customFormat="1" ht="409.6"/>
    <row r="324" s="448" customFormat="1" ht="409.6"/>
    <row r="325" s="448" customFormat="1" ht="409.6"/>
    <row r="326" s="448" customFormat="1" ht="409.6"/>
    <row r="327" s="448" customFormat="1" ht="409.6"/>
    <row r="328" s="448" customFormat="1" ht="409.6"/>
    <row r="329" s="448" customFormat="1" ht="409.6"/>
    <row r="330" s="448" customFormat="1" ht="409.6"/>
    <row r="331" s="448" customFormat="1" ht="409.6"/>
    <row r="332" s="448" customFormat="1" ht="409.6"/>
    <row r="333" s="448" customFormat="1" ht="409.6"/>
    <row r="334" s="448" customFormat="1" ht="409.6"/>
    <row r="335" s="448" customFormat="1" ht="409.6"/>
    <row r="336" s="448" customFormat="1" ht="409.6"/>
    <row r="337" s="448" customFormat="1" ht="409.6"/>
    <row r="338" s="448" customFormat="1" ht="409.6"/>
    <row r="339" s="448" customFormat="1" ht="409.6"/>
    <row r="340" s="448" customFormat="1" ht="409.6"/>
    <row r="341" s="448" customFormat="1" ht="409.6"/>
    <row r="342" s="448" customFormat="1" ht="409.6"/>
    <row r="343" s="448" customFormat="1" ht="409.6"/>
    <row r="344" s="448" customFormat="1" ht="409.6"/>
    <row r="345" s="448" customFormat="1" ht="409.6"/>
    <row r="346" s="448" customFormat="1" ht="409.6"/>
    <row r="347" s="448" customFormat="1" ht="409.6"/>
    <row r="348" s="448" customFormat="1" ht="409.6"/>
    <row r="349" s="448" customFormat="1" ht="409.6"/>
    <row r="350" s="448" customFormat="1" ht="409.6"/>
    <row r="351" s="448" customFormat="1" ht="409.6"/>
    <row r="352" s="448" customFormat="1" ht="409.6"/>
    <row r="353" s="448" customFormat="1" ht="409.6"/>
    <row r="354" s="448" customFormat="1" ht="409.6"/>
    <row r="355" s="448" customFormat="1" ht="409.6"/>
    <row r="356" s="448" customFormat="1" ht="409.6"/>
    <row r="357" s="448" customFormat="1" ht="409.6"/>
    <row r="358" s="448" customFormat="1" ht="409.6"/>
    <row r="359" s="448" customFormat="1" ht="409.6"/>
    <row r="360" s="448" customFormat="1" ht="409.6"/>
    <row r="361" s="448" customFormat="1" ht="409.6"/>
    <row r="362" s="448" customFormat="1" ht="409.6"/>
    <row r="363" s="448" customFormat="1" ht="409.6"/>
    <row r="364" s="448" customFormat="1" ht="409.6"/>
    <row r="365" s="448" customFormat="1" ht="409.6"/>
    <row r="366" s="448" customFormat="1" ht="409.6"/>
    <row r="367" s="448" customFormat="1" ht="409.6"/>
    <row r="368" s="448" customFormat="1" ht="409.6"/>
    <row r="369" s="448" customFormat="1" ht="409.6"/>
    <row r="370" s="448" customFormat="1" ht="409.6"/>
    <row r="371" s="448" customFormat="1" ht="409.6"/>
    <row r="372" s="448" customFormat="1" ht="409.6"/>
    <row r="373" s="448" customFormat="1" ht="409.6"/>
    <row r="374" s="448" customFormat="1" ht="409.6"/>
    <row r="375" s="448" customFormat="1" ht="409.6"/>
    <row r="376" s="448" customFormat="1" ht="409.6"/>
    <row r="377" s="448" customFormat="1" ht="409.6"/>
    <row r="378" s="448" customFormat="1" ht="409.6"/>
    <row r="379" s="448" customFormat="1" ht="409.6"/>
    <row r="380" s="448" customFormat="1" ht="409.6"/>
    <row r="381" s="448" customFormat="1" ht="409.6"/>
    <row r="382" s="448" customFormat="1" ht="409.6"/>
    <row r="383" s="448" customFormat="1" ht="409.6"/>
    <row r="384" s="448" customFormat="1" ht="409.6"/>
    <row r="385" s="448" customFormat="1" ht="409.6"/>
    <row r="386" s="448" customFormat="1" ht="409.6"/>
    <row r="387" s="448" customFormat="1" ht="409.6"/>
    <row r="388" s="448" customFormat="1" ht="409.6"/>
    <row r="389" s="448" customFormat="1" ht="409.6"/>
    <row r="390" s="448" customFormat="1" ht="409.6"/>
    <row r="391" s="448" customFormat="1" ht="409.6"/>
    <row r="392" s="448" customFormat="1" ht="409.6"/>
    <row r="393" s="448" customFormat="1" ht="409.6"/>
    <row r="394" s="448" customFormat="1" ht="409.6"/>
    <row r="395" s="448" customFormat="1" ht="409.6"/>
    <row r="396" s="448" customFormat="1" ht="409.6"/>
    <row r="397" s="448" customFormat="1" ht="409.6"/>
    <row r="398" s="448" customFormat="1" ht="409.6"/>
    <row r="399" s="448" customFormat="1" ht="409.6"/>
    <row r="400" s="448" customFormat="1" ht="409.6"/>
    <row r="401" s="448" customFormat="1" ht="409.6"/>
    <row r="402" s="448" customFormat="1" ht="409.6"/>
    <row r="403" s="448" customFormat="1" ht="409.6"/>
    <row r="404" s="448" customFormat="1" ht="409.6"/>
    <row r="405" s="448" customFormat="1" ht="409.6"/>
    <row r="406" s="448" customFormat="1" ht="409.6"/>
    <row r="407" s="448" customFormat="1" ht="409.6"/>
    <row r="408" s="448" customFormat="1" ht="409.6"/>
    <row r="409" s="448" customFormat="1" ht="409.6"/>
    <row r="410" s="448" customFormat="1" ht="409.6"/>
    <row r="411" s="448" customFormat="1" ht="409.6"/>
    <row r="412" s="448" customFormat="1" ht="409.6"/>
    <row r="413" s="448" customFormat="1" ht="409.6"/>
    <row r="414" s="448" customFormat="1" ht="409.6"/>
    <row r="415" s="448" customFormat="1" ht="409.6"/>
    <row r="416" s="448" customFormat="1" ht="409.6"/>
    <row r="417" s="448" customFormat="1" ht="409.6"/>
    <row r="418" s="448" customFormat="1" ht="409.6"/>
    <row r="419" s="448" customFormat="1" ht="409.6"/>
    <row r="420" s="448" customFormat="1" ht="409.6"/>
    <row r="421" s="448" customFormat="1" ht="409.6"/>
    <row r="422" s="448" customFormat="1" ht="409.6"/>
    <row r="423" s="448" customFormat="1" ht="409.6"/>
    <row r="424" s="448" customFormat="1" ht="409.6"/>
    <row r="425" s="448" customFormat="1" ht="409.6"/>
    <row r="426" s="448" customFormat="1" ht="409.6"/>
    <row r="427" s="448" customFormat="1" ht="409.6"/>
    <row r="428" s="448" customFormat="1" ht="409.6"/>
    <row r="429" s="448" customFormat="1" ht="409.6"/>
    <row r="430" s="448" customFormat="1" ht="409.6"/>
    <row r="431" s="448" customFormat="1" ht="409.6"/>
    <row r="432" s="448" customFormat="1" ht="409.6"/>
    <row r="433" s="448" customFormat="1" ht="409.6"/>
    <row r="434" s="448" customFormat="1" ht="409.6"/>
    <row r="435" s="448" customFormat="1" ht="409.6"/>
    <row r="436" s="448" customFormat="1" ht="409.6"/>
    <row r="437" s="448" customFormat="1" ht="409.6"/>
    <row r="438" s="448" customFormat="1" ht="409.6"/>
    <row r="439" s="448" customFormat="1" ht="409.6"/>
    <row r="440" s="448" customFormat="1" ht="409.6"/>
    <row r="441" s="448" customFormat="1" ht="409.6"/>
    <row r="442" s="448" customFormat="1" ht="409.6"/>
    <row r="443" s="448" customFormat="1" ht="409.6"/>
    <row r="444" s="448" customFormat="1" ht="409.6"/>
    <row r="445" s="448" customFormat="1" ht="409.6"/>
    <row r="446" s="448" customFormat="1" ht="409.6"/>
    <row r="447" s="448" customFormat="1" ht="409.6"/>
    <row r="448" s="448" customFormat="1" ht="409.6"/>
    <row r="449" s="448" customFormat="1" ht="409.6"/>
    <row r="450" s="448" customFormat="1" ht="409.6"/>
    <row r="451" s="448" customFormat="1" ht="409.6"/>
    <row r="452" s="448" customFormat="1" ht="409.6"/>
    <row r="453" s="448" customFormat="1" ht="409.6"/>
    <row r="454" s="448" customFormat="1" ht="409.6"/>
    <row r="455" s="448" customFormat="1" ht="409.6"/>
    <row r="456" s="448" customFormat="1" ht="409.6"/>
    <row r="457" s="448" customFormat="1" ht="409.6"/>
    <row r="458" s="448" customFormat="1" ht="409.6"/>
    <row r="459" s="448" customFormat="1" ht="409.6"/>
    <row r="460" s="448" customFormat="1" ht="409.6"/>
    <row r="461" s="448" customFormat="1" ht="409.6"/>
    <row r="462" s="448" customFormat="1" ht="409.6"/>
    <row r="463" s="448" customFormat="1" ht="409.6"/>
    <row r="464" s="448" customFormat="1" ht="409.6"/>
    <row r="465" s="448" customFormat="1" ht="409.6"/>
    <row r="466" s="448" customFormat="1" ht="409.6"/>
    <row r="467" s="448" customFormat="1" ht="409.6"/>
    <row r="468" s="448" customFormat="1" ht="409.6"/>
    <row r="469" s="448" customFormat="1" ht="409.6"/>
    <row r="470" s="448" customFormat="1" ht="409.6"/>
    <row r="471" s="448" customFormat="1" ht="409.6"/>
    <row r="472" s="448" customFormat="1" ht="409.6"/>
    <row r="473" s="448" customFormat="1" ht="409.6"/>
    <row r="474" s="448" customFormat="1" ht="409.6"/>
    <row r="475" s="448" customFormat="1" ht="409.6"/>
    <row r="476" s="448" customFormat="1" ht="409.6"/>
    <row r="477" s="448" customFormat="1" ht="409.6"/>
    <row r="478" s="448" customFormat="1" ht="409.6"/>
    <row r="479" s="448" customFormat="1" ht="409.6"/>
    <row r="480" s="448" customFormat="1" ht="409.6"/>
    <row r="481" s="448" customFormat="1" ht="409.6"/>
    <row r="482" s="448" customFormat="1" ht="409.6"/>
    <row r="483" s="448" customFormat="1" ht="409.6"/>
    <row r="484" s="448" customFormat="1" ht="409.6"/>
    <row r="485" s="448" customFormat="1" ht="409.6"/>
    <row r="486" s="448" customFormat="1" ht="409.6"/>
    <row r="487" s="448" customFormat="1" ht="409.6"/>
    <row r="488" s="448" customFormat="1" ht="409.6"/>
    <row r="489" s="448" customFormat="1" ht="409.6"/>
    <row r="490" s="448" customFormat="1" ht="409.6"/>
    <row r="491" s="448" customFormat="1" ht="409.6"/>
    <row r="492" s="448" customFormat="1" ht="409.6"/>
    <row r="493" s="448" customFormat="1" ht="409.6"/>
    <row r="494" s="448" customFormat="1" ht="409.6"/>
    <row r="495" s="448" customFormat="1" ht="409.6"/>
    <row r="496" s="448" customFormat="1" ht="409.6"/>
    <row r="497" s="448" customFormat="1" ht="409.6"/>
    <row r="498" s="448" customFormat="1" ht="409.6"/>
    <row r="499" s="448" customFormat="1" ht="409.6"/>
    <row r="500" s="448" customFormat="1" ht="409.6"/>
    <row r="501" s="448" customFormat="1" ht="409.6"/>
    <row r="502" s="448" customFormat="1" ht="409.6"/>
    <row r="503" s="448" customFormat="1" ht="409.6"/>
    <row r="504" s="448" customFormat="1" ht="409.6"/>
    <row r="505" s="448" customFormat="1" ht="409.6"/>
    <row r="506" s="448" customFormat="1" ht="409.6"/>
    <row r="507" s="448" customFormat="1" ht="409.6"/>
    <row r="508" s="448" customFormat="1" ht="409.6"/>
    <row r="509" s="448" customFormat="1" ht="409.6"/>
    <row r="510" s="448" customFormat="1" ht="409.6"/>
    <row r="511" s="448" customFormat="1" ht="409.6"/>
    <row r="512" s="448" customFormat="1" ht="409.6"/>
    <row r="513" s="448" customFormat="1" ht="409.6"/>
    <row r="514" s="448" customFormat="1" ht="409.6"/>
    <row r="515" s="448" customFormat="1" ht="409.6"/>
    <row r="516" s="448" customFormat="1" ht="409.6"/>
    <row r="517" s="448" customFormat="1" ht="409.6"/>
    <row r="518" s="448" customFormat="1" ht="409.6"/>
    <row r="519" s="448" customFormat="1" ht="409.6"/>
    <row r="520" s="448" customFormat="1" ht="409.6"/>
    <row r="521" s="448" customFormat="1" ht="409.6"/>
    <row r="522" s="448" customFormat="1" ht="409.6"/>
    <row r="523" s="448" customFormat="1" ht="409.6"/>
    <row r="524" s="448" customFormat="1" ht="409.6"/>
    <row r="525" s="448" customFormat="1" ht="409.6"/>
    <row r="526" s="448" customFormat="1" ht="409.6"/>
    <row r="527" s="448" customFormat="1" ht="409.6"/>
  </sheetData>
  <mergeCells count="1">
    <mergeCell ref="G23:G36"/>
  </mergeCells>
  <conditionalFormatting sqref="D67:E79">
    <cfRule type="expression" dxfId="48" priority="2">
      <formula>D67&lt;0</formula>
    </cfRule>
  </conditionalFormatting>
  <conditionalFormatting sqref="D87:E99">
    <cfRule type="expression" dxfId="47" priority="1">
      <formula>D87&lt;0</formula>
    </cfRule>
  </conditionalFormatting>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
  <sheetViews>
    <sheetView workbookViewId="0">
      <selection activeCell="D31" sqref="B23:G36"/>
    </sheetView>
  </sheetViews>
  <sheetFormatPr defaultColWidth="9.140625" defaultRowHeight="15"/>
  <cols>
    <col min="1" max="4" width="9.140625" style="454"/>
    <col min="5" max="5" width="20.5703125" style="454" bestFit="1" customWidth="1"/>
    <col min="6" max="6" width="12.28515625" style="454" bestFit="1" customWidth="1"/>
    <col min="7" max="11" width="27.5703125" style="454" customWidth="1"/>
    <col min="12" max="12" width="25.5703125" style="454" customWidth="1"/>
    <col min="13" max="13" width="27.5703125" style="454" customWidth="1"/>
    <col min="14" max="14" width="16.5703125" style="454" customWidth="1"/>
    <col min="15" max="15" width="15.28515625" style="454" bestFit="1" customWidth="1"/>
    <col min="16" max="16" width="14.28515625" style="454" bestFit="1" customWidth="1"/>
    <col min="17" max="16384" width="9.140625" style="454"/>
  </cols>
  <sheetData>
    <row r="1" spans="1:16" s="453" customFormat="1" ht="172.15" customHeight="1">
      <c r="A1" s="450"/>
      <c r="B1" s="450" t="s">
        <v>1279</v>
      </c>
      <c r="C1" s="450"/>
      <c r="D1" s="450" t="e">
        <f>+Fedlap!C8</f>
        <v>#NUM!</v>
      </c>
      <c r="E1" s="451">
        <f>+'Vállalkozó bemutatása'!$C$3</f>
        <v>0</v>
      </c>
      <c r="F1" s="451">
        <f>+'Vállalkozó bemutatása'!C4</f>
        <v>0</v>
      </c>
      <c r="G1" s="450"/>
      <c r="H1" s="451">
        <f>+'Vállalkozó bemutatása'!$C$6</f>
        <v>0</v>
      </c>
      <c r="I1" s="451" t="str">
        <f>+'Vállalkozó bemutatása'!$C$8&amp;"."&amp;'Vállalkozó bemutatása'!$D$8&amp;"."&amp;'Vállalkozó bemutatása'!$E$8</f>
        <v>..</v>
      </c>
      <c r="J1" s="451">
        <f>+'Vállalkozó bemutatása'!$C$5</f>
        <v>0</v>
      </c>
      <c r="K1" s="451">
        <f>+'Vállalkozó bemutatása'!$C$9</f>
        <v>0</v>
      </c>
      <c r="L1" s="451" t="str">
        <f>CONCATENATE('Vállalkozás bemutatása'!$C$20,",",'Vállalkozás bemutatása'!$E$21,",",'Vállalkozás bemutatása'!$E$22,",",'Vállalkozás bemutatása'!$E$23,",",'Vállalkozás bemutatása'!$E$24,",",'Vállalkozás bemutatása'!$E$25,",",'Vállalkozás bemutatása'!$E$26,",",'Vállalkozás bemutatása'!$E$27,",",'Vállalkozás bemutatása'!$E$28,",",'Vállalkozás bemutatása'!$E$29,",",'Vállalkozás bemutatása'!$E$30,",",'Vállalkozás bemutatása'!$E$31,",",'Vállalkozás bemutatása'!$E$32,",",'Vállalkozás bemutatása'!$E$33,",",'Vállalkozás bemutatása'!$E$34,",",'Vállalkozás bemutatása'!$E$35,",",'Vállalkozás bemutatása'!$E$36,",",'Vállalkozás bemutatása'!$E$37,",",'Vállalkozás bemutatása'!$E$38,",",'Vállalkozás bemutatása'!$E$39,",",'Vállalkozás bemutatása'!$E$40,",",'Vállalkozás bemutatása'!$E$41,",",'Vállalkozás bemutatása'!$E$42,",",'Vállalkozás bemutatása'!$E$43,",",'Vállalkozás bemutatása'!$E$44,",",'Vállalkozás bemutatása'!$E$45,",",'Vállalkozás bemutatása'!$E$46,",",'Vállalkozás bemutatása'!$E$47,",",'Vállalkozás bemutatása'!$E$48,",",'Vállalkozás bemutatása'!$E$49,",",'Vállalkozás bemutatása'!$E$50,",",'Vállalkozás bemutatása'!$E$51,",",'Vállalkozás bemutatása'!$E$52,",",'Vállalkozás bemutatása'!$E$53,",",'Vállalkozás bemutatása'!$E$54,",",'Vállalkozás bemutatása'!$E$55,",",'Vállalkozás bemutatása'!$E$56,",",'Vállalkozás bemutatása'!$E$57)</f>
        <v>,,,,,,,,,,,,,,,,,,,,,,,,,,,,,,,,,,,,,</v>
      </c>
      <c r="M1" s="451" t="str">
        <f>CONCATENATE('Vállalkozás bemutatása'!$C$20,",",'Vállalkozás bemutatása'!$E$21,",",'Vállalkozás bemutatása'!$E$22,",",'Vállalkozás bemutatása'!$E$23,",",'Vállalkozás bemutatása'!$E$24,",",'Vállalkozás bemutatása'!$E$25,",",'Vállalkozás bemutatása'!$E$26,",",'Vállalkozás bemutatása'!$E$27,",",'Vállalkozás bemutatása'!$E$28,",",'Vállalkozás bemutatása'!$E$29,",",'Vállalkozás bemutatása'!$E$30,",",'Vállalkozás bemutatása'!$E$31,",",'Vállalkozás bemutatása'!$E$32,",",'Vállalkozás bemutatása'!$E$33,",",'Vállalkozás bemutatása'!$E$34,",",'Vállalkozás bemutatása'!$E$35,",",'Vállalkozás bemutatása'!$E$36,",",'Vállalkozás bemutatása'!$E$37,",",'Vállalkozás bemutatása'!$E$38,",",'Vállalkozás bemutatása'!$E$39,",",'Vállalkozás bemutatása'!$E$40,",",'Vállalkozás bemutatása'!$E$41,",",'Vállalkozás bemutatása'!$E$42,",",'Vállalkozás bemutatása'!$E$43,",",'Vállalkozás bemutatása'!$E$44,",",'Vállalkozás bemutatása'!$E$45,",",'Vállalkozás bemutatása'!$E$46,",",'Vállalkozás bemutatása'!$E$47,",",'Vállalkozás bemutatása'!$E$48,",",'Vállalkozás bemutatása'!$E$49,",",'Vállalkozás bemutatása'!$E$50,",",'Vállalkozás bemutatása'!$E$51,",",'Vállalkozás bemutatása'!$E$52,",",'Vállalkozás bemutatása'!$E$53,",",'Vállalkozás bemutatása'!$E$54,",",'Vállalkozás bemutatása'!$E$55,",",'Vállalkozás bemutatása'!$E$56,",",'Vállalkozás bemutatása'!$E$57)</f>
        <v>,,,,,,,,,,,,,,,,,,,,,,,,,,,,,,,,,,,,,</v>
      </c>
      <c r="N1" s="451">
        <f>+'Működés jellemzői'!$D$18</f>
        <v>0</v>
      </c>
      <c r="O1" s="452">
        <f>+'Cash-flow 2. év'!$P$6</f>
        <v>0</v>
      </c>
      <c r="P1" s="452">
        <f>+'Cash-flow 2. év'!$P$20</f>
        <v>0</v>
      </c>
    </row>
    <row r="3" spans="1:16">
      <c r="K3" s="455"/>
    </row>
  </sheetData>
  <pageMargins left="0.70866141732283472" right="0.70866141732283472"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27"/>
  <sheetViews>
    <sheetView workbookViewId="0">
      <selection activeCell="D31" sqref="B23:G36"/>
    </sheetView>
  </sheetViews>
  <sheetFormatPr defaultColWidth="9.140625" defaultRowHeight="15"/>
  <cols>
    <col min="1" max="1" width="9.140625" style="454"/>
    <col min="2" max="2" width="11" style="454" bestFit="1" customWidth="1"/>
    <col min="3" max="16384" width="9.140625" style="454"/>
  </cols>
  <sheetData>
    <row r="1" spans="1:2">
      <c r="A1" s="454" t="s">
        <v>1286</v>
      </c>
      <c r="B1" s="454">
        <f>+Fedlap!C13</f>
        <v>0</v>
      </c>
    </row>
    <row r="2" spans="1:2">
      <c r="A2" s="454" t="s">
        <v>1288</v>
      </c>
      <c r="B2" s="454">
        <f>+Fedlap!C14</f>
        <v>0</v>
      </c>
    </row>
    <row r="3" spans="1:2">
      <c r="A3" s="454" t="s">
        <v>1290</v>
      </c>
      <c r="B3" s="454">
        <f>+Fedlap!C15</f>
        <v>0</v>
      </c>
    </row>
    <row r="4" spans="1:2">
      <c r="A4" s="454" t="s">
        <v>1292</v>
      </c>
      <c r="B4" s="454" t="str">
        <f>+Fedlap!C16</f>
        <v>..</v>
      </c>
    </row>
    <row r="5" spans="1:2">
      <c r="A5" s="454" t="s">
        <v>1294</v>
      </c>
      <c r="B5" s="454">
        <f>+Fedlap!C17</f>
        <v>0</v>
      </c>
    </row>
    <row r="6" spans="1:2">
      <c r="A6" s="454" t="s">
        <v>1296</v>
      </c>
      <c r="B6" s="454">
        <f>+Fedlap!C18</f>
        <v>0</v>
      </c>
    </row>
    <row r="7" spans="1:2">
      <c r="A7" s="454" t="s">
        <v>1310</v>
      </c>
      <c r="B7" s="454">
        <f>+Fedlap!C19</f>
        <v>0</v>
      </c>
    </row>
    <row r="8" spans="1:2">
      <c r="A8" s="454" t="s">
        <v>1314</v>
      </c>
      <c r="B8" s="454">
        <f>+Fedlap!C20</f>
        <v>0</v>
      </c>
    </row>
    <row r="9" spans="1:2">
      <c r="A9" s="454" t="s">
        <v>1315</v>
      </c>
      <c r="B9" s="459">
        <f>+Fedlap!C21</f>
        <v>0</v>
      </c>
    </row>
    <row r="10" spans="1:2">
      <c r="A10" s="454" t="s">
        <v>73</v>
      </c>
      <c r="B10" s="459">
        <f>+Fedlap!C23</f>
        <v>0</v>
      </c>
    </row>
    <row r="11" spans="1:2">
      <c r="A11" s="454" t="s">
        <v>75</v>
      </c>
      <c r="B11" s="454">
        <f>+Fedlap!C25</f>
        <v>0</v>
      </c>
    </row>
    <row r="12" spans="1:2">
      <c r="A12" s="454" t="s">
        <v>77</v>
      </c>
      <c r="B12" s="454" t="str">
        <f>+Fedlap!C26</f>
        <v xml:space="preserve">   </v>
      </c>
    </row>
    <row r="13" spans="1:2">
      <c r="A13" s="454" t="s">
        <v>1324</v>
      </c>
      <c r="B13" s="454">
        <f>+Fedlap!C27</f>
        <v>0</v>
      </c>
    </row>
    <row r="14" spans="1:2">
      <c r="A14" s="454" t="s">
        <v>1327</v>
      </c>
      <c r="B14" s="454" t="str">
        <f>+Fedlap!C28</f>
        <v xml:space="preserve">+36   </v>
      </c>
    </row>
    <row r="15" spans="1:2">
      <c r="A15" s="454" t="s">
        <v>1328</v>
      </c>
    </row>
    <row r="16" spans="1:2">
      <c r="A16" s="454" t="s">
        <v>1330</v>
      </c>
      <c r="B16" s="454" t="str">
        <f>+Fedlap!$B$38</f>
        <v>5.0</v>
      </c>
    </row>
    <row r="17" spans="1:2" s="456" customFormat="1"/>
    <row r="18" spans="1:2">
      <c r="A18" s="454" t="s">
        <v>1332</v>
      </c>
      <c r="B18" s="454">
        <f>+Összefoglalás!$B5</f>
        <v>0</v>
      </c>
    </row>
    <row r="19" spans="1:2">
      <c r="A19" s="454" t="s">
        <v>1338</v>
      </c>
      <c r="B19" s="454">
        <f>+Alapfeltételek!$C$3</f>
        <v>0</v>
      </c>
    </row>
    <row r="20" spans="1:2">
      <c r="A20" s="454" t="s">
        <v>1340</v>
      </c>
      <c r="B20" s="454">
        <f>+Alapfeltételek!$D$3</f>
        <v>0</v>
      </c>
    </row>
    <row r="21" spans="1:2">
      <c r="A21" s="454" t="s">
        <v>1352</v>
      </c>
      <c r="B21" s="454">
        <f>+Alapfeltételek!$E$3</f>
        <v>0</v>
      </c>
    </row>
    <row r="22" spans="1:2">
      <c r="A22" s="454" t="s">
        <v>1341</v>
      </c>
      <c r="B22" s="454">
        <f>+Alapfeltételek!$C$5</f>
        <v>0</v>
      </c>
    </row>
    <row r="23" spans="1:2">
      <c r="A23" s="454" t="s">
        <v>1342</v>
      </c>
      <c r="B23" s="454">
        <f>+Alapfeltételek!$B$9:$E$9</f>
        <v>0</v>
      </c>
    </row>
    <row r="24" spans="1:2">
      <c r="A24" s="454" t="s">
        <v>1343</v>
      </c>
      <c r="B24" s="454">
        <f>+Alapfeltételek!$B$13:$E$13</f>
        <v>0</v>
      </c>
    </row>
    <row r="26" spans="1:2">
      <c r="A26" s="454" t="s">
        <v>1344</v>
      </c>
      <c r="B26" s="454">
        <f>+'Vállalkozó bemutatása'!$C3</f>
        <v>0</v>
      </c>
    </row>
    <row r="27" spans="1:2">
      <c r="A27" s="454" t="s">
        <v>1345</v>
      </c>
      <c r="B27" s="454">
        <f>+'Vállalkozó bemutatása'!$C4</f>
        <v>0</v>
      </c>
    </row>
    <row r="28" spans="1:2">
      <c r="A28" s="454" t="s">
        <v>1346</v>
      </c>
      <c r="B28" s="454">
        <f>+'Vállalkozó bemutatása'!$C5</f>
        <v>0</v>
      </c>
    </row>
    <row r="29" spans="1:2">
      <c r="A29" s="454" t="s">
        <v>1347</v>
      </c>
      <c r="B29" s="454">
        <f>+'Vállalkozó bemutatása'!$C6</f>
        <v>0</v>
      </c>
    </row>
    <row r="30" spans="1:2">
      <c r="A30" s="454" t="s">
        <v>1348</v>
      </c>
      <c r="B30" s="454">
        <f>+'Vállalkozó bemutatása'!$C$8</f>
        <v>0</v>
      </c>
    </row>
    <row r="31" spans="1:2">
      <c r="A31" s="454" t="s">
        <v>1349</v>
      </c>
      <c r="B31" s="454">
        <f>+'Vállalkozó bemutatása'!$D$8</f>
        <v>0</v>
      </c>
    </row>
    <row r="32" spans="1:2">
      <c r="A32" s="454" t="s">
        <v>1350</v>
      </c>
      <c r="B32" s="454">
        <f>+'Vállalkozó bemutatása'!$E$8</f>
        <v>0</v>
      </c>
    </row>
    <row r="33" spans="1:2">
      <c r="A33" s="454" t="s">
        <v>1351</v>
      </c>
      <c r="B33" s="454">
        <f>+'Vállalkozó bemutatása'!$C$12</f>
        <v>0</v>
      </c>
    </row>
    <row r="34" spans="1:2">
      <c r="A34" s="454" t="s">
        <v>1353</v>
      </c>
      <c r="B34" s="454" t="str">
        <f>+'Vállalkozó bemutatása'!$C$14&amp;""&amp;'Vállalkozó bemutatása'!$D$14&amp;""&amp;'Vállalkozó bemutatása'!$E$14</f>
        <v>+36</v>
      </c>
    </row>
    <row r="35" spans="1:2">
      <c r="A35" s="454" t="s">
        <v>1354</v>
      </c>
      <c r="B35" s="454">
        <f>+'Vállalkozó bemutatása'!$C$15</f>
        <v>0</v>
      </c>
    </row>
    <row r="36" spans="1:2">
      <c r="A36" s="454" t="s">
        <v>1355</v>
      </c>
      <c r="B36" s="454">
        <f>+'Vállalkozó bemutatása'!$C$19</f>
        <v>0</v>
      </c>
    </row>
    <row r="37" spans="1:2">
      <c r="A37" s="454" t="s">
        <v>1356</v>
      </c>
      <c r="B37" s="454">
        <f>+'Vállalkozó bemutatása'!$C$22</f>
        <v>0</v>
      </c>
    </row>
    <row r="38" spans="1:2">
      <c r="A38" s="454" t="s">
        <v>1357</v>
      </c>
      <c r="B38" s="454">
        <f>+'Vállalkozó bemutatása'!$C$25</f>
        <v>0</v>
      </c>
    </row>
    <row r="39" spans="1:2" s="456" customFormat="1"/>
    <row r="40" spans="1:2">
      <c r="A40" s="454" t="s">
        <v>1358</v>
      </c>
      <c r="B40" s="454" t="str">
        <f>+'Vállalkozás bemutatása'!$C$5&amp;"."&amp;'Vállalkozás bemutatása'!$E$5&amp;"."&amp;'Vállalkozás bemutatása'!$F$5</f>
        <v>..</v>
      </c>
    </row>
    <row r="41" spans="1:2">
      <c r="A41" s="454" t="s">
        <v>1359</v>
      </c>
      <c r="B41" s="454">
        <f>+'Vállalkozás bemutatása'!$C$6</f>
        <v>0</v>
      </c>
    </row>
    <row r="42" spans="1:2">
      <c r="A42" s="454" t="s">
        <v>1360</v>
      </c>
      <c r="B42" s="454">
        <f>+'Vállalkozás bemutatása'!$E7</f>
        <v>0</v>
      </c>
    </row>
    <row r="43" spans="1:2">
      <c r="A43" s="454" t="s">
        <v>1361</v>
      </c>
      <c r="B43" s="454">
        <f>+'Vállalkozás bemutatása'!$E8</f>
        <v>0</v>
      </c>
    </row>
    <row r="44" spans="1:2">
      <c r="A44" s="454" t="s">
        <v>1362</v>
      </c>
      <c r="B44" s="454">
        <f>+'Vállalkozás bemutatása'!$E9</f>
        <v>0</v>
      </c>
    </row>
    <row r="45" spans="1:2">
      <c r="A45" s="454" t="s">
        <v>1363</v>
      </c>
      <c r="B45" s="454">
        <f>+'Vállalkozás bemutatása'!$E10</f>
        <v>0</v>
      </c>
    </row>
    <row r="46" spans="1:2">
      <c r="A46" s="454" t="s">
        <v>1364</v>
      </c>
      <c r="B46" s="454">
        <f>+'Vállalkozás bemutatása'!$C$11</f>
        <v>0</v>
      </c>
    </row>
    <row r="47" spans="1:2">
      <c r="A47" s="454" t="s">
        <v>1365</v>
      </c>
      <c r="B47" s="454">
        <f>+'Vállalkozás bemutatása'!$C$12</f>
        <v>0</v>
      </c>
    </row>
    <row r="48" spans="1:2">
      <c r="A48" s="454" t="s">
        <v>1366</v>
      </c>
      <c r="B48" s="454">
        <f>+'Vállalkozás bemutatása'!$E13</f>
        <v>0</v>
      </c>
    </row>
    <row r="49" spans="1:2">
      <c r="A49" s="454" t="s">
        <v>1367</v>
      </c>
      <c r="B49" s="454">
        <f>+'Vállalkozás bemutatása'!$E14</f>
        <v>0</v>
      </c>
    </row>
    <row r="50" spans="1:2">
      <c r="A50" s="454" t="s">
        <v>1368</v>
      </c>
      <c r="B50" s="454">
        <f>+'Vállalkozás bemutatása'!$E15</f>
        <v>0</v>
      </c>
    </row>
    <row r="51" spans="1:2">
      <c r="A51" s="454" t="s">
        <v>1369</v>
      </c>
      <c r="B51" s="454">
        <f>+'Vállalkozás bemutatása'!$E16</f>
        <v>0</v>
      </c>
    </row>
    <row r="52" spans="1:2">
      <c r="A52" s="454" t="s">
        <v>1370</v>
      </c>
      <c r="B52" s="454">
        <f>+'Vállalkozás bemutatása'!$E17</f>
        <v>0</v>
      </c>
    </row>
    <row r="53" spans="1:2">
      <c r="A53" s="454" t="s">
        <v>1371</v>
      </c>
      <c r="B53" s="454">
        <f>+'Vállalkozás bemutatása'!$E18</f>
        <v>0</v>
      </c>
    </row>
    <row r="54" spans="1:2">
      <c r="A54" s="454" t="s">
        <v>1372</v>
      </c>
      <c r="B54" s="454">
        <f>+'Vállalkozás bemutatása'!$E19</f>
        <v>0</v>
      </c>
    </row>
    <row r="55" spans="1:2">
      <c r="A55" s="454" t="s">
        <v>1373</v>
      </c>
      <c r="B55" s="454">
        <f>+'Vállalkozás bemutatása'!$E20</f>
        <v>0</v>
      </c>
    </row>
    <row r="56" spans="1:2">
      <c r="A56" s="454" t="s">
        <v>1374</v>
      </c>
      <c r="B56" s="454">
        <f>+'Vállalkozás bemutatása'!$E21</f>
        <v>0</v>
      </c>
    </row>
    <row r="57" spans="1:2">
      <c r="A57" s="454" t="s">
        <v>1375</v>
      </c>
      <c r="B57" s="454">
        <f>+'Vállalkozás bemutatása'!$E22</f>
        <v>0</v>
      </c>
    </row>
    <row r="58" spans="1:2">
      <c r="A58" s="454" t="s">
        <v>1376</v>
      </c>
      <c r="B58" s="454">
        <f>+'Vállalkozás bemutatása'!$C$20</f>
        <v>0</v>
      </c>
    </row>
    <row r="59" spans="1:2">
      <c r="A59" s="454" t="s">
        <v>1377</v>
      </c>
      <c r="B59" s="454">
        <f>+'Vállalkozás bemutatása'!$E21</f>
        <v>0</v>
      </c>
    </row>
    <row r="60" spans="1:2">
      <c r="A60" s="454" t="s">
        <v>1378</v>
      </c>
      <c r="B60" s="454">
        <f>+'Vállalkozás bemutatása'!$E22</f>
        <v>0</v>
      </c>
    </row>
    <row r="61" spans="1:2">
      <c r="A61" s="454" t="s">
        <v>1379</v>
      </c>
      <c r="B61" s="454">
        <f>+'Vállalkozás bemutatása'!$E23</f>
        <v>0</v>
      </c>
    </row>
    <row r="62" spans="1:2">
      <c r="A62" s="454" t="s">
        <v>1380</v>
      </c>
      <c r="B62" s="454">
        <f>+'Vállalkozás bemutatása'!$E24</f>
        <v>0</v>
      </c>
    </row>
    <row r="63" spans="1:2">
      <c r="A63" s="454" t="s">
        <v>1381</v>
      </c>
      <c r="B63" s="454">
        <f>+'Vállalkozás bemutatása'!$E25</f>
        <v>0</v>
      </c>
    </row>
    <row r="64" spans="1:2">
      <c r="A64" s="454" t="s">
        <v>1382</v>
      </c>
      <c r="B64" s="454">
        <f>+'Vállalkozás bemutatása'!$E26</f>
        <v>0</v>
      </c>
    </row>
    <row r="65" spans="1:2">
      <c r="A65" s="454" t="s">
        <v>1383</v>
      </c>
      <c r="B65" s="454">
        <f>+'Vállalkozás bemutatása'!$E27</f>
        <v>0</v>
      </c>
    </row>
    <row r="66" spans="1:2">
      <c r="A66" s="454" t="s">
        <v>1384</v>
      </c>
      <c r="B66" s="454">
        <f>+'Vállalkozás bemutatása'!$E28</f>
        <v>0</v>
      </c>
    </row>
    <row r="67" spans="1:2">
      <c r="A67" s="454" t="s">
        <v>1385</v>
      </c>
      <c r="B67" s="454">
        <f>+'Vállalkozás bemutatása'!$E29</f>
        <v>0</v>
      </c>
    </row>
    <row r="68" spans="1:2">
      <c r="A68" s="454" t="s">
        <v>1386</v>
      </c>
      <c r="B68" s="454">
        <f>+'Vállalkozás bemutatása'!$E30</f>
        <v>0</v>
      </c>
    </row>
    <row r="69" spans="1:2">
      <c r="A69" s="454" t="s">
        <v>1387</v>
      </c>
      <c r="B69" s="454">
        <f>+'Vállalkozás bemutatása'!$E31</f>
        <v>0</v>
      </c>
    </row>
    <row r="70" spans="1:2">
      <c r="A70" s="454" t="s">
        <v>1388</v>
      </c>
      <c r="B70" s="454">
        <f>+'Vállalkozás bemutatása'!$E32</f>
        <v>0</v>
      </c>
    </row>
    <row r="71" spans="1:2">
      <c r="A71" s="454" t="s">
        <v>1389</v>
      </c>
      <c r="B71" s="454">
        <f>+'Vállalkozás bemutatása'!$E33</f>
        <v>0</v>
      </c>
    </row>
    <row r="72" spans="1:2">
      <c r="A72" s="454" t="s">
        <v>1390</v>
      </c>
      <c r="B72" s="454">
        <f>+'Vállalkozás bemutatása'!$E34</f>
        <v>0</v>
      </c>
    </row>
    <row r="73" spans="1:2">
      <c r="A73" s="454" t="s">
        <v>1391</v>
      </c>
      <c r="B73" s="454">
        <f>+'Vállalkozás bemutatása'!$E35</f>
        <v>0</v>
      </c>
    </row>
    <row r="74" spans="1:2">
      <c r="A74" s="454" t="s">
        <v>1392</v>
      </c>
      <c r="B74" s="454">
        <f>+'Vállalkozás bemutatása'!$E36</f>
        <v>0</v>
      </c>
    </row>
    <row r="75" spans="1:2">
      <c r="A75" s="454" t="s">
        <v>1393</v>
      </c>
      <c r="B75" s="454">
        <f>+'Vállalkozás bemutatása'!$E37</f>
        <v>0</v>
      </c>
    </row>
    <row r="76" spans="1:2">
      <c r="A76" s="454" t="s">
        <v>1394</v>
      </c>
      <c r="B76" s="454">
        <f>+'Vállalkozás bemutatása'!$E38</f>
        <v>0</v>
      </c>
    </row>
    <row r="77" spans="1:2">
      <c r="A77" s="454" t="s">
        <v>1395</v>
      </c>
      <c r="B77" s="454">
        <f>+'Vállalkozás bemutatása'!$E39</f>
        <v>0</v>
      </c>
    </row>
    <row r="78" spans="1:2">
      <c r="A78" s="454" t="s">
        <v>1396</v>
      </c>
      <c r="B78" s="454">
        <f>+'Vállalkozás bemutatása'!$E40</f>
        <v>0</v>
      </c>
    </row>
    <row r="79" spans="1:2">
      <c r="A79" s="454" t="s">
        <v>1397</v>
      </c>
      <c r="B79" s="454">
        <f>+'Vállalkozás bemutatása'!$E41</f>
        <v>0</v>
      </c>
    </row>
    <row r="80" spans="1:2">
      <c r="A80" s="454" t="s">
        <v>1398</v>
      </c>
      <c r="B80" s="454">
        <f>+'Vállalkozás bemutatása'!$E42</f>
        <v>0</v>
      </c>
    </row>
    <row r="81" spans="1:2">
      <c r="A81" s="454" t="s">
        <v>1399</v>
      </c>
      <c r="B81" s="454">
        <f>+'Vállalkozás bemutatása'!$E43</f>
        <v>0</v>
      </c>
    </row>
    <row r="82" spans="1:2">
      <c r="A82" s="454" t="s">
        <v>1400</v>
      </c>
      <c r="B82" s="454">
        <f>+'Vállalkozás bemutatása'!$E44</f>
        <v>0</v>
      </c>
    </row>
    <row r="83" spans="1:2">
      <c r="A83" s="454" t="s">
        <v>1401</v>
      </c>
      <c r="B83" s="454">
        <f>+'Vállalkozás bemutatása'!$E45</f>
        <v>0</v>
      </c>
    </row>
    <row r="84" spans="1:2">
      <c r="A84" s="454" t="s">
        <v>1402</v>
      </c>
      <c r="B84" s="454">
        <f>+'Vállalkozás bemutatása'!$E46</f>
        <v>0</v>
      </c>
    </row>
    <row r="85" spans="1:2">
      <c r="A85" s="454" t="s">
        <v>1403</v>
      </c>
      <c r="B85" s="454">
        <f>+'Vállalkozás bemutatása'!$E47</f>
        <v>0</v>
      </c>
    </row>
    <row r="86" spans="1:2">
      <c r="A86" s="454" t="s">
        <v>1404</v>
      </c>
      <c r="B86" s="454">
        <f>+'Vállalkozás bemutatása'!$E48</f>
        <v>0</v>
      </c>
    </row>
    <row r="87" spans="1:2">
      <c r="A87" s="454" t="s">
        <v>1405</v>
      </c>
      <c r="B87" s="454">
        <f>+'Vállalkozás bemutatása'!$E49</f>
        <v>0</v>
      </c>
    </row>
    <row r="88" spans="1:2">
      <c r="A88" s="454" t="s">
        <v>1406</v>
      </c>
      <c r="B88" s="454">
        <f>+'Vállalkozás bemutatása'!$E50</f>
        <v>0</v>
      </c>
    </row>
    <row r="89" spans="1:2">
      <c r="A89" s="454" t="s">
        <v>1407</v>
      </c>
      <c r="B89" s="454">
        <f>+'Vállalkozás bemutatása'!$E51</f>
        <v>0</v>
      </c>
    </row>
    <row r="90" spans="1:2">
      <c r="A90" s="454" t="s">
        <v>1408</v>
      </c>
      <c r="B90" s="454">
        <f>+'Vállalkozás bemutatása'!$E52</f>
        <v>0</v>
      </c>
    </row>
    <row r="91" spans="1:2">
      <c r="A91" s="454" t="s">
        <v>1409</v>
      </c>
      <c r="B91" s="454">
        <f>+'Vállalkozás bemutatása'!$E53</f>
        <v>0</v>
      </c>
    </row>
    <row r="92" spans="1:2">
      <c r="A92" s="454" t="s">
        <v>1410</v>
      </c>
      <c r="B92" s="454">
        <f>+'Vállalkozás bemutatása'!$E54</f>
        <v>0</v>
      </c>
    </row>
    <row r="93" spans="1:2">
      <c r="A93" s="454" t="s">
        <v>1411</v>
      </c>
      <c r="B93" s="454">
        <f>+'Vállalkozás bemutatása'!$E55</f>
        <v>0</v>
      </c>
    </row>
    <row r="94" spans="1:2">
      <c r="A94" s="454" t="s">
        <v>1412</v>
      </c>
      <c r="B94" s="454">
        <f>+'Vállalkozás bemutatása'!$C$56</f>
        <v>0</v>
      </c>
    </row>
    <row r="95" spans="1:2">
      <c r="A95" s="454" t="s">
        <v>1413</v>
      </c>
      <c r="B95" s="454">
        <f>+'Vállalkozás bemutatása'!$C$60</f>
        <v>0</v>
      </c>
    </row>
    <row r="96" spans="1:2">
      <c r="A96" s="454" t="s">
        <v>1414</v>
      </c>
      <c r="B96" s="454">
        <f>+'Vállalkozás bemutatása'!$C$63</f>
        <v>0</v>
      </c>
    </row>
    <row r="97" spans="1:2">
      <c r="A97" s="454" t="s">
        <v>1415</v>
      </c>
      <c r="B97" s="457">
        <f>+'Vállalkozás bemutatása'!$E$63</f>
        <v>0</v>
      </c>
    </row>
    <row r="98" spans="1:2">
      <c r="A98" s="454" t="s">
        <v>1416</v>
      </c>
      <c r="B98" s="458">
        <f>+'Vállalkozás bemutatása'!$F$63</f>
        <v>0</v>
      </c>
    </row>
    <row r="99" spans="1:2">
      <c r="A99" s="454" t="s">
        <v>1417</v>
      </c>
      <c r="B99" s="454">
        <f>+'Vállalkozás bemutatása'!$C$64</f>
        <v>0</v>
      </c>
    </row>
    <row r="100" spans="1:2">
      <c r="A100" s="454" t="s">
        <v>1418</v>
      </c>
      <c r="B100" s="457">
        <f>+'Vállalkozás bemutatása'!$C$65</f>
        <v>0</v>
      </c>
    </row>
    <row r="101" spans="1:2">
      <c r="A101" s="454" t="s">
        <v>1419</v>
      </c>
      <c r="B101" s="457">
        <f>+'Vállalkozás bemutatása'!$E$65</f>
        <v>0</v>
      </c>
    </row>
    <row r="102" spans="1:2">
      <c r="A102" s="454" t="s">
        <v>1420</v>
      </c>
      <c r="B102" s="454">
        <f>+'Vállalkozás bemutatása'!$F$65</f>
        <v>0</v>
      </c>
    </row>
    <row r="103" spans="1:2">
      <c r="A103" s="454" t="s">
        <v>1421</v>
      </c>
      <c r="B103" s="454" t="str">
        <f>+'Vállalkozás bemutatása'!$C$66</f>
        <v/>
      </c>
    </row>
    <row r="104" spans="1:2">
      <c r="A104" s="454" t="s">
        <v>1422</v>
      </c>
      <c r="B104" s="457" t="str">
        <f>+'Vállalkozás bemutatása'!$E$66</f>
        <v/>
      </c>
    </row>
    <row r="105" spans="1:2">
      <c r="A105" s="454" t="s">
        <v>1423</v>
      </c>
      <c r="B105" s="454" t="str">
        <f>+'Vállalkozás bemutatása'!$F$66</f>
        <v/>
      </c>
    </row>
    <row r="106" spans="1:2">
      <c r="A106" s="454" t="s">
        <v>1424</v>
      </c>
      <c r="B106" s="454" t="str">
        <f>+'Vállalkozás bemutatása'!$C$67</f>
        <v/>
      </c>
    </row>
    <row r="107" spans="1:2">
      <c r="A107" s="454" t="s">
        <v>1425</v>
      </c>
      <c r="B107" s="457" t="str">
        <f>+'Vállalkozás bemutatása'!$E$67</f>
        <v/>
      </c>
    </row>
    <row r="108" spans="1:2">
      <c r="A108" s="454" t="s">
        <v>1426</v>
      </c>
      <c r="B108" s="457" t="str">
        <f>+'Vállalkozás bemutatása'!$E$67</f>
        <v/>
      </c>
    </row>
    <row r="109" spans="1:2">
      <c r="A109" s="454" t="s">
        <v>1427</v>
      </c>
      <c r="B109" s="454" t="str">
        <f>+'Vállalkozás bemutatása'!$F$67</f>
        <v/>
      </c>
    </row>
    <row r="110" spans="1:2">
      <c r="A110" s="454" t="s">
        <v>1428</v>
      </c>
      <c r="B110" s="454">
        <f>+'Vállalkozás bemutatása'!$C$74</f>
        <v>0</v>
      </c>
    </row>
    <row r="111" spans="1:2">
      <c r="A111" s="454" t="s">
        <v>1429</v>
      </c>
      <c r="B111" s="454">
        <f>+'Vállalkozás bemutatása'!$C$77</f>
        <v>0</v>
      </c>
    </row>
    <row r="112" spans="1:2">
      <c r="A112" s="454" t="s">
        <v>1430</v>
      </c>
      <c r="B112" s="454">
        <f>+'Vállalkozás bemutatása'!$C$80</f>
        <v>0</v>
      </c>
    </row>
    <row r="113" spans="1:2" s="456" customFormat="1"/>
    <row r="114" spans="1:2">
      <c r="A114" s="454" t="s">
        <v>1431</v>
      </c>
      <c r="B114" s="454">
        <f>+'Működés jellemzői'!$C$4</f>
        <v>0</v>
      </c>
    </row>
    <row r="115" spans="1:2">
      <c r="A115" s="454" t="s">
        <v>1432</v>
      </c>
      <c r="B115" s="454">
        <f>+'Működés jellemzői'!$C$8</f>
        <v>0</v>
      </c>
    </row>
    <row r="116" spans="1:2">
      <c r="A116" s="454" t="s">
        <v>1433</v>
      </c>
      <c r="B116" s="454">
        <f>+'Működés jellemzői'!$D$11</f>
        <v>0</v>
      </c>
    </row>
    <row r="117" spans="1:2">
      <c r="A117" s="454" t="s">
        <v>1434</v>
      </c>
      <c r="B117" s="454">
        <f>+'Működés jellemzői'!$E$11</f>
        <v>0</v>
      </c>
    </row>
    <row r="118" spans="1:2">
      <c r="A118" s="454" t="s">
        <v>1435</v>
      </c>
      <c r="B118" s="454">
        <f>+'Működés jellemzői'!$F$11</f>
        <v>0</v>
      </c>
    </row>
    <row r="119" spans="1:2">
      <c r="A119" s="454" t="s">
        <v>1436</v>
      </c>
      <c r="B119" s="454">
        <f>+'Működés jellemzői'!D$18</f>
        <v>0</v>
      </c>
    </row>
    <row r="120" spans="1:2">
      <c r="A120" s="454" t="s">
        <v>1437</v>
      </c>
      <c r="B120" s="454">
        <f>+'Működés jellemzői'!E$18</f>
        <v>0</v>
      </c>
    </row>
    <row r="121" spans="1:2">
      <c r="A121" s="454" t="s">
        <v>1438</v>
      </c>
      <c r="B121" s="454">
        <f>+'Működés jellemzői'!F$18</f>
        <v>0</v>
      </c>
    </row>
    <row r="122" spans="1:2">
      <c r="A122" s="454" t="s">
        <v>1439</v>
      </c>
      <c r="B122" s="454">
        <f>+'Működés jellemzői'!G$18</f>
        <v>0</v>
      </c>
    </row>
    <row r="123" spans="1:2">
      <c r="A123" s="454" t="s">
        <v>1440</v>
      </c>
      <c r="B123" s="454">
        <f>+'Működés jellemzői'!$C$22</f>
        <v>0</v>
      </c>
    </row>
    <row r="124" spans="1:2">
      <c r="A124" s="454" t="s">
        <v>1441</v>
      </c>
      <c r="B124" s="454">
        <f>+'Működés jellemzői'!$C$25</f>
        <v>0</v>
      </c>
    </row>
    <row r="125" spans="1:2">
      <c r="A125" s="454" t="s">
        <v>1442</v>
      </c>
      <c r="B125" s="454">
        <f>+'Működés jellemzői'!$C$28</f>
        <v>0</v>
      </c>
    </row>
    <row r="126" spans="1:2">
      <c r="A126" s="454" t="s">
        <v>1443</v>
      </c>
      <c r="B126" s="454">
        <f>+'Működés jellemzői'!$C$31</f>
        <v>0</v>
      </c>
    </row>
    <row r="127" spans="1:2">
      <c r="A127" s="454" t="s">
        <v>1444</v>
      </c>
      <c r="B127" s="454">
        <f>+'Működés jellemzői'!$C$34</f>
        <v>0</v>
      </c>
    </row>
    <row r="128" spans="1:2">
      <c r="A128" s="454" t="s">
        <v>1445</v>
      </c>
      <c r="B128" s="454">
        <f>+'Működés jellemzői'!$G35</f>
        <v>0</v>
      </c>
    </row>
    <row r="129" spans="1:2">
      <c r="A129" s="454" t="s">
        <v>1446</v>
      </c>
      <c r="B129" s="454">
        <f>+'Működés jellemzői'!$G36</f>
        <v>0</v>
      </c>
    </row>
    <row r="130" spans="1:2">
      <c r="A130" s="454" t="s">
        <v>1447</v>
      </c>
      <c r="B130" s="454">
        <f>+'Működés jellemzői'!$G37</f>
        <v>0</v>
      </c>
    </row>
    <row r="131" spans="1:2">
      <c r="A131" s="454" t="s">
        <v>1448</v>
      </c>
      <c r="B131" s="454">
        <f>+'Működés jellemzői'!$G38</f>
        <v>0</v>
      </c>
    </row>
    <row r="132" spans="1:2">
      <c r="A132" s="454" t="s">
        <v>1449</v>
      </c>
      <c r="B132" s="454">
        <f>+'Működés jellemzői'!$G39</f>
        <v>0</v>
      </c>
    </row>
    <row r="133" spans="1:2">
      <c r="A133" s="454" t="s">
        <v>1450</v>
      </c>
      <c r="B133" s="454">
        <f>+'Működés jellemzői'!$G40</f>
        <v>0</v>
      </c>
    </row>
    <row r="134" spans="1:2">
      <c r="A134" s="454" t="s">
        <v>1451</v>
      </c>
      <c r="B134" s="454">
        <f>+'Működés jellemzői'!$G41</f>
        <v>0</v>
      </c>
    </row>
    <row r="135" spans="1:2">
      <c r="A135" s="454" t="s">
        <v>1452</v>
      </c>
      <c r="B135" s="454">
        <f>+'Működés jellemzői'!$G42</f>
        <v>0</v>
      </c>
    </row>
    <row r="136" spans="1:2">
      <c r="A136" s="454" t="s">
        <v>1453</v>
      </c>
      <c r="B136" s="454">
        <f>+'Működés jellemzői'!$G43</f>
        <v>0</v>
      </c>
    </row>
    <row r="137" spans="1:2">
      <c r="A137" s="454" t="s">
        <v>1454</v>
      </c>
      <c r="B137" s="454">
        <f>+'Működés jellemzői'!$G44</f>
        <v>0</v>
      </c>
    </row>
    <row r="138" spans="1:2">
      <c r="A138" s="454" t="s">
        <v>1455</v>
      </c>
      <c r="B138" s="454">
        <f>+'Működés jellemzői'!$G45</f>
        <v>0</v>
      </c>
    </row>
    <row r="139" spans="1:2">
      <c r="A139" s="454" t="s">
        <v>1456</v>
      </c>
      <c r="B139" s="454">
        <f>+'Működés jellemzői'!$G46</f>
        <v>0</v>
      </c>
    </row>
    <row r="140" spans="1:2">
      <c r="A140" s="454" t="s">
        <v>1457</v>
      </c>
      <c r="B140" s="454">
        <f>+'Működés jellemzői'!$G47</f>
        <v>0</v>
      </c>
    </row>
    <row r="141" spans="1:2">
      <c r="A141" s="454" t="s">
        <v>1458</v>
      </c>
      <c r="B141" s="454">
        <f>+'Működés jellemzői'!$G48</f>
        <v>0</v>
      </c>
    </row>
    <row r="142" spans="1:2">
      <c r="A142" s="454" t="s">
        <v>1459</v>
      </c>
      <c r="B142" s="454">
        <f>+'Működés jellemzői'!$G49</f>
        <v>0</v>
      </c>
    </row>
    <row r="143" spans="1:2" s="456" customFormat="1"/>
    <row r="144" spans="1:2">
      <c r="A144" s="454" t="s">
        <v>1460</v>
      </c>
      <c r="B144" s="454">
        <f>+'Bevételi terv'!$B$4</f>
        <v>0</v>
      </c>
    </row>
    <row r="145" spans="1:2">
      <c r="A145" s="454" t="s">
        <v>1461</v>
      </c>
      <c r="B145" s="459">
        <f>+'Bevételi terv'!$J$30</f>
        <v>0</v>
      </c>
    </row>
    <row r="146" spans="1:2">
      <c r="A146" s="454" t="s">
        <v>1462</v>
      </c>
      <c r="B146" s="459">
        <f>+'Bevételi terv'!$J$32</f>
        <v>0</v>
      </c>
    </row>
    <row r="147" spans="1:2" s="456" customFormat="1">
      <c r="B147" s="460"/>
    </row>
    <row r="148" spans="1:2">
      <c r="A148" s="454" t="s">
        <v>1463</v>
      </c>
      <c r="B148" s="454">
        <f>+'Ráfordítási terv'!$B$4:$H$4</f>
        <v>0</v>
      </c>
    </row>
    <row r="149" spans="1:2">
      <c r="A149" s="454" t="s">
        <v>1464</v>
      </c>
      <c r="B149" s="454">
        <f>+'Ráfordítási terv'!$B$21:$H$21</f>
        <v>0</v>
      </c>
    </row>
    <row r="150" spans="1:2">
      <c r="A150" s="454" t="s">
        <v>1465</v>
      </c>
      <c r="B150" s="454">
        <f>+'Ráfordítási terv'!$E$33</f>
        <v>0</v>
      </c>
    </row>
    <row r="151" spans="1:2">
      <c r="A151" s="454" t="s">
        <v>1466</v>
      </c>
      <c r="B151" s="454">
        <f>+'Ráfordítási terv'!$E$41</f>
        <v>0</v>
      </c>
    </row>
    <row r="152" spans="1:2">
      <c r="A152" s="454" t="s">
        <v>1467</v>
      </c>
    </row>
    <row r="153" spans="1:2">
      <c r="A153" s="454" t="s">
        <v>1468</v>
      </c>
    </row>
    <row r="154" spans="1:2">
      <c r="A154" s="454" t="s">
        <v>1469</v>
      </c>
    </row>
    <row r="155" spans="1:2">
      <c r="A155" s="454" t="s">
        <v>1470</v>
      </c>
    </row>
    <row r="156" spans="1:2">
      <c r="A156" s="454" t="s">
        <v>1471</v>
      </c>
    </row>
    <row r="157" spans="1:2">
      <c r="A157" s="454" t="s">
        <v>1472</v>
      </c>
    </row>
    <row r="158" spans="1:2">
      <c r="A158" s="454" t="s">
        <v>1473</v>
      </c>
    </row>
    <row r="159" spans="1:2">
      <c r="A159" s="454" t="s">
        <v>1474</v>
      </c>
    </row>
    <row r="160" spans="1:2">
      <c r="A160" s="454" t="s">
        <v>1475</v>
      </c>
    </row>
    <row r="161" spans="1:1">
      <c r="A161" s="454" t="s">
        <v>1476</v>
      </c>
    </row>
    <row r="162" spans="1:1">
      <c r="A162" s="454" t="s">
        <v>1477</v>
      </c>
    </row>
    <row r="163" spans="1:1">
      <c r="A163" s="454" t="s">
        <v>1478</v>
      </c>
    </row>
    <row r="164" spans="1:1">
      <c r="A164" s="454" t="s">
        <v>1479</v>
      </c>
    </row>
    <row r="165" spans="1:1">
      <c r="A165" s="454" t="s">
        <v>1480</v>
      </c>
    </row>
    <row r="166" spans="1:1">
      <c r="A166" s="454" t="s">
        <v>1481</v>
      </c>
    </row>
    <row r="167" spans="1:1">
      <c r="A167" s="454" t="s">
        <v>1482</v>
      </c>
    </row>
    <row r="168" spans="1:1">
      <c r="A168" s="454" t="s">
        <v>1483</v>
      </c>
    </row>
    <row r="169" spans="1:1">
      <c r="A169" s="454" t="s">
        <v>1484</v>
      </c>
    </row>
    <row r="170" spans="1:1">
      <c r="A170" s="454" t="s">
        <v>1485</v>
      </c>
    </row>
    <row r="171" spans="1:1">
      <c r="A171" s="454" t="s">
        <v>1486</v>
      </c>
    </row>
    <row r="172" spans="1:1">
      <c r="A172" s="454" t="s">
        <v>1487</v>
      </c>
    </row>
    <row r="173" spans="1:1">
      <c r="A173" s="454" t="s">
        <v>1488</v>
      </c>
    </row>
    <row r="174" spans="1:1">
      <c r="A174" s="454" t="s">
        <v>1489</v>
      </c>
    </row>
    <row r="175" spans="1:1">
      <c r="A175" s="454" t="s">
        <v>1490</v>
      </c>
    </row>
    <row r="176" spans="1:1">
      <c r="A176" s="454" t="s">
        <v>1491</v>
      </c>
    </row>
    <row r="177" spans="1:1">
      <c r="A177" s="454" t="s">
        <v>1492</v>
      </c>
    </row>
    <row r="178" spans="1:1">
      <c r="A178" s="454" t="s">
        <v>1493</v>
      </c>
    </row>
    <row r="179" spans="1:1">
      <c r="A179" s="454" t="s">
        <v>1494</v>
      </c>
    </row>
    <row r="180" spans="1:1">
      <c r="A180" s="454" t="s">
        <v>1495</v>
      </c>
    </row>
    <row r="181" spans="1:1">
      <c r="A181" s="454" t="s">
        <v>1496</v>
      </c>
    </row>
    <row r="182" spans="1:1">
      <c r="A182" s="454" t="s">
        <v>1497</v>
      </c>
    </row>
    <row r="183" spans="1:1">
      <c r="A183" s="454" t="s">
        <v>1498</v>
      </c>
    </row>
    <row r="184" spans="1:1">
      <c r="A184" s="454" t="s">
        <v>1499</v>
      </c>
    </row>
    <row r="185" spans="1:1">
      <c r="A185" s="454" t="s">
        <v>1500</v>
      </c>
    </row>
    <row r="186" spans="1:1">
      <c r="A186" s="454" t="s">
        <v>1501</v>
      </c>
    </row>
    <row r="187" spans="1:1">
      <c r="A187" s="454" t="s">
        <v>1502</v>
      </c>
    </row>
    <row r="188" spans="1:1">
      <c r="A188" s="454" t="s">
        <v>1503</v>
      </c>
    </row>
    <row r="189" spans="1:1">
      <c r="A189" s="454" t="s">
        <v>1504</v>
      </c>
    </row>
    <row r="190" spans="1:1">
      <c r="A190" s="454" t="s">
        <v>1505</v>
      </c>
    </row>
    <row r="191" spans="1:1">
      <c r="A191" s="454" t="s">
        <v>1506</v>
      </c>
    </row>
    <row r="192" spans="1:1">
      <c r="A192" s="454" t="s">
        <v>1507</v>
      </c>
    </row>
    <row r="193" spans="1:1">
      <c r="A193" s="454" t="s">
        <v>1508</v>
      </c>
    </row>
    <row r="194" spans="1:1">
      <c r="A194" s="454" t="s">
        <v>1509</v>
      </c>
    </row>
    <row r="195" spans="1:1">
      <c r="A195" s="454" t="s">
        <v>1510</v>
      </c>
    </row>
    <row r="196" spans="1:1">
      <c r="A196" s="454" t="s">
        <v>1511</v>
      </c>
    </row>
    <row r="197" spans="1:1">
      <c r="A197" s="454" t="s">
        <v>1512</v>
      </c>
    </row>
    <row r="198" spans="1:1">
      <c r="A198" s="454" t="s">
        <v>1513</v>
      </c>
    </row>
    <row r="199" spans="1:1">
      <c r="A199" s="454" t="s">
        <v>1514</v>
      </c>
    </row>
    <row r="200" spans="1:1">
      <c r="A200" s="454" t="s">
        <v>1515</v>
      </c>
    </row>
    <row r="201" spans="1:1">
      <c r="A201" s="454" t="s">
        <v>1516</v>
      </c>
    </row>
    <row r="202" spans="1:1">
      <c r="A202" s="454" t="s">
        <v>1517</v>
      </c>
    </row>
    <row r="203" spans="1:1">
      <c r="A203" s="454" t="s">
        <v>1518</v>
      </c>
    </row>
    <row r="204" spans="1:1">
      <c r="A204" s="454" t="s">
        <v>1519</v>
      </c>
    </row>
    <row r="205" spans="1:1">
      <c r="A205" s="454" t="s">
        <v>1520</v>
      </c>
    </row>
    <row r="206" spans="1:1">
      <c r="A206" s="454" t="s">
        <v>1521</v>
      </c>
    </row>
    <row r="207" spans="1:1">
      <c r="A207" s="454" t="s">
        <v>1522</v>
      </c>
    </row>
    <row r="208" spans="1:1">
      <c r="A208" s="454" t="s">
        <v>1523</v>
      </c>
    </row>
    <row r="209" spans="1:1">
      <c r="A209" s="454" t="s">
        <v>1524</v>
      </c>
    </row>
    <row r="210" spans="1:1">
      <c r="A210" s="454" t="s">
        <v>1525</v>
      </c>
    </row>
    <row r="211" spans="1:1">
      <c r="A211" s="454" t="s">
        <v>1526</v>
      </c>
    </row>
    <row r="212" spans="1:1">
      <c r="A212" s="454" t="s">
        <v>1527</v>
      </c>
    </row>
    <row r="213" spans="1:1">
      <c r="A213" s="454" t="s">
        <v>1528</v>
      </c>
    </row>
    <row r="214" spans="1:1">
      <c r="A214" s="454" t="s">
        <v>1529</v>
      </c>
    </row>
    <row r="215" spans="1:1">
      <c r="A215" s="454" t="s">
        <v>1530</v>
      </c>
    </row>
    <row r="216" spans="1:1">
      <c r="A216" s="454" t="s">
        <v>1531</v>
      </c>
    </row>
    <row r="217" spans="1:1">
      <c r="A217" s="454" t="s">
        <v>1532</v>
      </c>
    </row>
    <row r="218" spans="1:1">
      <c r="A218" s="454" t="s">
        <v>1533</v>
      </c>
    </row>
    <row r="219" spans="1:1">
      <c r="A219" s="454" t="s">
        <v>1534</v>
      </c>
    </row>
    <row r="220" spans="1:1">
      <c r="A220" s="454" t="s">
        <v>1535</v>
      </c>
    </row>
    <row r="221" spans="1:1">
      <c r="A221" s="454" t="s">
        <v>1536</v>
      </c>
    </row>
    <row r="222" spans="1:1">
      <c r="A222" s="454" t="s">
        <v>1537</v>
      </c>
    </row>
    <row r="223" spans="1:1">
      <c r="A223" s="454" t="s">
        <v>1538</v>
      </c>
    </row>
    <row r="224" spans="1:1">
      <c r="A224" s="454" t="s">
        <v>1539</v>
      </c>
    </row>
    <row r="225" spans="1:1">
      <c r="A225" s="454" t="s">
        <v>1540</v>
      </c>
    </row>
    <row r="226" spans="1:1">
      <c r="A226" s="454" t="s">
        <v>1541</v>
      </c>
    </row>
    <row r="227" spans="1:1">
      <c r="A227" s="454" t="s">
        <v>1542</v>
      </c>
    </row>
    <row r="228" spans="1:1">
      <c r="A228" s="454" t="s">
        <v>1543</v>
      </c>
    </row>
    <row r="229" spans="1:1">
      <c r="A229" s="454" t="s">
        <v>1544</v>
      </c>
    </row>
    <row r="230" spans="1:1">
      <c r="A230" s="454" t="s">
        <v>1545</v>
      </c>
    </row>
    <row r="231" spans="1:1">
      <c r="A231" s="454" t="s">
        <v>1546</v>
      </c>
    </row>
    <row r="232" spans="1:1">
      <c r="A232" s="454" t="s">
        <v>1547</v>
      </c>
    </row>
    <row r="233" spans="1:1">
      <c r="A233" s="454" t="s">
        <v>1548</v>
      </c>
    </row>
    <row r="234" spans="1:1">
      <c r="A234" s="454" t="s">
        <v>1549</v>
      </c>
    </row>
    <row r="235" spans="1:1">
      <c r="A235" s="454" t="s">
        <v>1550</v>
      </c>
    </row>
    <row r="236" spans="1:1">
      <c r="A236" s="454" t="s">
        <v>1551</v>
      </c>
    </row>
    <row r="237" spans="1:1">
      <c r="A237" s="454" t="s">
        <v>1552</v>
      </c>
    </row>
    <row r="238" spans="1:1">
      <c r="A238" s="454" t="s">
        <v>1553</v>
      </c>
    </row>
    <row r="239" spans="1:1">
      <c r="A239" s="454" t="s">
        <v>1554</v>
      </c>
    </row>
    <row r="240" spans="1:1">
      <c r="A240" s="454" t="s">
        <v>1555</v>
      </c>
    </row>
    <row r="241" spans="1:1">
      <c r="A241" s="454" t="s">
        <v>1556</v>
      </c>
    </row>
    <row r="242" spans="1:1">
      <c r="A242" s="454" t="s">
        <v>1557</v>
      </c>
    </row>
    <row r="243" spans="1:1">
      <c r="A243" s="454" t="s">
        <v>1558</v>
      </c>
    </row>
    <row r="244" spans="1:1">
      <c r="A244" s="454" t="s">
        <v>1559</v>
      </c>
    </row>
    <row r="245" spans="1:1">
      <c r="A245" s="454" t="s">
        <v>1560</v>
      </c>
    </row>
    <row r="246" spans="1:1">
      <c r="A246" s="454" t="s">
        <v>1561</v>
      </c>
    </row>
    <row r="247" spans="1:1">
      <c r="A247" s="454" t="s">
        <v>1562</v>
      </c>
    </row>
    <row r="248" spans="1:1">
      <c r="A248" s="454" t="s">
        <v>1563</v>
      </c>
    </row>
    <row r="249" spans="1:1">
      <c r="A249" s="454" t="s">
        <v>1564</v>
      </c>
    </row>
    <row r="250" spans="1:1">
      <c r="A250" s="454" t="s">
        <v>1565</v>
      </c>
    </row>
    <row r="251" spans="1:1">
      <c r="A251" s="454" t="s">
        <v>1566</v>
      </c>
    </row>
    <row r="252" spans="1:1">
      <c r="A252" s="454" t="s">
        <v>1567</v>
      </c>
    </row>
    <row r="253" spans="1:1">
      <c r="A253" s="454" t="s">
        <v>1568</v>
      </c>
    </row>
    <row r="254" spans="1:1">
      <c r="A254" s="454" t="s">
        <v>1569</v>
      </c>
    </row>
    <row r="255" spans="1:1">
      <c r="A255" s="454" t="s">
        <v>1570</v>
      </c>
    </row>
    <row r="256" spans="1:1">
      <c r="A256" s="454" t="s">
        <v>1571</v>
      </c>
    </row>
    <row r="257" spans="1:1">
      <c r="A257" s="454" t="s">
        <v>1572</v>
      </c>
    </row>
    <row r="258" spans="1:1">
      <c r="A258" s="454" t="s">
        <v>1573</v>
      </c>
    </row>
    <row r="259" spans="1:1">
      <c r="A259" s="454" t="s">
        <v>1574</v>
      </c>
    </row>
    <row r="260" spans="1:1">
      <c r="A260" s="454" t="s">
        <v>1575</v>
      </c>
    </row>
    <row r="261" spans="1:1">
      <c r="A261" s="454" t="s">
        <v>1576</v>
      </c>
    </row>
    <row r="262" spans="1:1">
      <c r="A262" s="454" t="s">
        <v>1577</v>
      </c>
    </row>
    <row r="263" spans="1:1">
      <c r="A263" s="454" t="s">
        <v>1578</v>
      </c>
    </row>
    <row r="264" spans="1:1">
      <c r="A264" s="454" t="s">
        <v>1579</v>
      </c>
    </row>
    <row r="265" spans="1:1">
      <c r="A265" s="454" t="s">
        <v>1580</v>
      </c>
    </row>
    <row r="266" spans="1:1">
      <c r="A266" s="454" t="s">
        <v>1581</v>
      </c>
    </row>
    <row r="267" spans="1:1">
      <c r="A267" s="454" t="s">
        <v>1582</v>
      </c>
    </row>
    <row r="268" spans="1:1">
      <c r="A268" s="454" t="s">
        <v>1583</v>
      </c>
    </row>
    <row r="269" spans="1:1">
      <c r="A269" s="454" t="s">
        <v>1584</v>
      </c>
    </row>
    <row r="270" spans="1:1">
      <c r="A270" s="454" t="s">
        <v>1585</v>
      </c>
    </row>
    <row r="271" spans="1:1">
      <c r="A271" s="454" t="s">
        <v>1586</v>
      </c>
    </row>
    <row r="272" spans="1:1">
      <c r="A272" s="454" t="s">
        <v>1587</v>
      </c>
    </row>
    <row r="273" spans="1:1">
      <c r="A273" s="454" t="s">
        <v>1588</v>
      </c>
    </row>
    <row r="274" spans="1:1">
      <c r="A274" s="454" t="s">
        <v>1589</v>
      </c>
    </row>
    <row r="275" spans="1:1">
      <c r="A275" s="454" t="s">
        <v>1590</v>
      </c>
    </row>
    <row r="276" spans="1:1">
      <c r="A276" s="454" t="s">
        <v>1591</v>
      </c>
    </row>
    <row r="277" spans="1:1">
      <c r="A277" s="454" t="s">
        <v>1592</v>
      </c>
    </row>
    <row r="278" spans="1:1">
      <c r="A278" s="454" t="s">
        <v>1593</v>
      </c>
    </row>
    <row r="279" spans="1:1">
      <c r="A279" s="454" t="s">
        <v>1594</v>
      </c>
    </row>
    <row r="280" spans="1:1">
      <c r="A280" s="454" t="s">
        <v>1595</v>
      </c>
    </row>
    <row r="281" spans="1:1">
      <c r="A281" s="454" t="s">
        <v>1596</v>
      </c>
    </row>
    <row r="282" spans="1:1">
      <c r="A282" s="454" t="s">
        <v>1597</v>
      </c>
    </row>
    <row r="283" spans="1:1">
      <c r="A283" s="454" t="s">
        <v>1598</v>
      </c>
    </row>
    <row r="284" spans="1:1">
      <c r="A284" s="454" t="s">
        <v>1599</v>
      </c>
    </row>
    <row r="285" spans="1:1">
      <c r="A285" s="454" t="s">
        <v>1600</v>
      </c>
    </row>
    <row r="286" spans="1:1">
      <c r="A286" s="454" t="s">
        <v>1601</v>
      </c>
    </row>
    <row r="287" spans="1:1">
      <c r="A287" s="454" t="s">
        <v>1602</v>
      </c>
    </row>
    <row r="288" spans="1:1">
      <c r="A288" s="454" t="s">
        <v>1603</v>
      </c>
    </row>
    <row r="289" spans="1:1">
      <c r="A289" s="454" t="s">
        <v>1604</v>
      </c>
    </row>
    <row r="290" spans="1:1">
      <c r="A290" s="454" t="s">
        <v>1605</v>
      </c>
    </row>
    <row r="291" spans="1:1">
      <c r="A291" s="454" t="s">
        <v>1606</v>
      </c>
    </row>
    <row r="292" spans="1:1">
      <c r="A292" s="454" t="s">
        <v>1607</v>
      </c>
    </row>
    <row r="293" spans="1:1">
      <c r="A293" s="454" t="s">
        <v>1608</v>
      </c>
    </row>
    <row r="294" spans="1:1">
      <c r="A294" s="454" t="s">
        <v>1609</v>
      </c>
    </row>
    <row r="295" spans="1:1">
      <c r="A295" s="454" t="s">
        <v>1610</v>
      </c>
    </row>
    <row r="296" spans="1:1">
      <c r="A296" s="454" t="s">
        <v>1611</v>
      </c>
    </row>
    <row r="297" spans="1:1">
      <c r="A297" s="454" t="s">
        <v>1612</v>
      </c>
    </row>
    <row r="298" spans="1:1">
      <c r="A298" s="454" t="s">
        <v>1613</v>
      </c>
    </row>
    <row r="299" spans="1:1">
      <c r="A299" s="454" t="s">
        <v>1614</v>
      </c>
    </row>
    <row r="300" spans="1:1">
      <c r="A300" s="454" t="s">
        <v>1615</v>
      </c>
    </row>
    <row r="301" spans="1:1">
      <c r="A301" s="454" t="s">
        <v>1616</v>
      </c>
    </row>
    <row r="302" spans="1:1">
      <c r="A302" s="454" t="s">
        <v>1617</v>
      </c>
    </row>
    <row r="303" spans="1:1">
      <c r="A303" s="454" t="s">
        <v>1618</v>
      </c>
    </row>
    <row r="304" spans="1:1">
      <c r="A304" s="454" t="s">
        <v>1619</v>
      </c>
    </row>
    <row r="305" spans="1:1">
      <c r="A305" s="454" t="s">
        <v>1620</v>
      </c>
    </row>
    <row r="306" spans="1:1">
      <c r="A306" s="454" t="s">
        <v>1621</v>
      </c>
    </row>
    <row r="307" spans="1:1">
      <c r="A307" s="454" t="s">
        <v>1622</v>
      </c>
    </row>
    <row r="308" spans="1:1">
      <c r="A308" s="454" t="s">
        <v>1623</v>
      </c>
    </row>
    <row r="309" spans="1:1">
      <c r="A309" s="454" t="s">
        <v>1624</v>
      </c>
    </row>
    <row r="310" spans="1:1">
      <c r="A310" s="454" t="s">
        <v>1625</v>
      </c>
    </row>
    <row r="311" spans="1:1">
      <c r="A311" s="454" t="s">
        <v>1626</v>
      </c>
    </row>
    <row r="312" spans="1:1">
      <c r="A312" s="454" t="s">
        <v>1627</v>
      </c>
    </row>
    <row r="313" spans="1:1">
      <c r="A313" s="454" t="s">
        <v>1628</v>
      </c>
    </row>
    <row r="314" spans="1:1">
      <c r="A314" s="454" t="s">
        <v>1629</v>
      </c>
    </row>
    <row r="315" spans="1:1">
      <c r="A315" s="454" t="s">
        <v>1630</v>
      </c>
    </row>
    <row r="316" spans="1:1">
      <c r="A316" s="454" t="s">
        <v>1631</v>
      </c>
    </row>
    <row r="317" spans="1:1">
      <c r="A317" s="454" t="s">
        <v>1632</v>
      </c>
    </row>
    <row r="318" spans="1:1">
      <c r="A318" s="454" t="s">
        <v>1633</v>
      </c>
    </row>
    <row r="319" spans="1:1">
      <c r="A319" s="454" t="s">
        <v>1634</v>
      </c>
    </row>
    <row r="320" spans="1:1">
      <c r="A320" s="454" t="s">
        <v>1635</v>
      </c>
    </row>
    <row r="321" spans="1:1">
      <c r="A321" s="454" t="s">
        <v>1636</v>
      </c>
    </row>
    <row r="322" spans="1:1">
      <c r="A322" s="454" t="s">
        <v>1637</v>
      </c>
    </row>
    <row r="323" spans="1:1">
      <c r="A323" s="454" t="s">
        <v>1638</v>
      </c>
    </row>
    <row r="324" spans="1:1">
      <c r="A324" s="454" t="s">
        <v>1639</v>
      </c>
    </row>
    <row r="325" spans="1:1">
      <c r="A325" s="454" t="s">
        <v>1640</v>
      </c>
    </row>
    <row r="326" spans="1:1">
      <c r="A326" s="454" t="s">
        <v>1641</v>
      </c>
    </row>
    <row r="327" spans="1:1">
      <c r="A327" s="454" t="s">
        <v>1642</v>
      </c>
    </row>
    <row r="328" spans="1:1">
      <c r="A328" s="454" t="s">
        <v>1643</v>
      </c>
    </row>
    <row r="329" spans="1:1">
      <c r="A329" s="454" t="s">
        <v>1644</v>
      </c>
    </row>
    <row r="330" spans="1:1">
      <c r="A330" s="454" t="s">
        <v>1645</v>
      </c>
    </row>
    <row r="331" spans="1:1">
      <c r="A331" s="454" t="s">
        <v>1646</v>
      </c>
    </row>
    <row r="332" spans="1:1">
      <c r="A332" s="454" t="s">
        <v>1647</v>
      </c>
    </row>
    <row r="333" spans="1:1">
      <c r="A333" s="454" t="s">
        <v>1648</v>
      </c>
    </row>
    <row r="334" spans="1:1">
      <c r="A334" s="454" t="s">
        <v>1649</v>
      </c>
    </row>
    <row r="335" spans="1:1">
      <c r="A335" s="454" t="s">
        <v>1650</v>
      </c>
    </row>
    <row r="336" spans="1:1">
      <c r="A336" s="454" t="s">
        <v>1651</v>
      </c>
    </row>
    <row r="337" spans="1:1">
      <c r="A337" s="454" t="s">
        <v>1652</v>
      </c>
    </row>
    <row r="338" spans="1:1">
      <c r="A338" s="454" t="s">
        <v>1653</v>
      </c>
    </row>
    <row r="339" spans="1:1">
      <c r="A339" s="454" t="s">
        <v>1654</v>
      </c>
    </row>
    <row r="340" spans="1:1">
      <c r="A340" s="454" t="s">
        <v>1655</v>
      </c>
    </row>
    <row r="341" spans="1:1">
      <c r="A341" s="454" t="s">
        <v>1656</v>
      </c>
    </row>
    <row r="342" spans="1:1">
      <c r="A342" s="454" t="s">
        <v>1657</v>
      </c>
    </row>
    <row r="343" spans="1:1">
      <c r="A343" s="454" t="s">
        <v>1658</v>
      </c>
    </row>
    <row r="344" spans="1:1">
      <c r="A344" s="454" t="s">
        <v>1659</v>
      </c>
    </row>
    <row r="345" spans="1:1">
      <c r="A345" s="454" t="s">
        <v>1660</v>
      </c>
    </row>
    <row r="346" spans="1:1">
      <c r="A346" s="454" t="s">
        <v>1661</v>
      </c>
    </row>
    <row r="347" spans="1:1">
      <c r="A347" s="454" t="s">
        <v>1662</v>
      </c>
    </row>
    <row r="348" spans="1:1">
      <c r="A348" s="454" t="s">
        <v>1663</v>
      </c>
    </row>
    <row r="349" spans="1:1">
      <c r="A349" s="454" t="s">
        <v>1664</v>
      </c>
    </row>
    <row r="350" spans="1:1">
      <c r="A350" s="454" t="s">
        <v>1665</v>
      </c>
    </row>
    <row r="351" spans="1:1">
      <c r="A351" s="454" t="s">
        <v>1666</v>
      </c>
    </row>
    <row r="352" spans="1:1">
      <c r="A352" s="454" t="s">
        <v>1667</v>
      </c>
    </row>
    <row r="353" spans="1:1">
      <c r="A353" s="454" t="s">
        <v>1668</v>
      </c>
    </row>
    <row r="354" spans="1:1">
      <c r="A354" s="454" t="s">
        <v>1669</v>
      </c>
    </row>
    <row r="355" spans="1:1">
      <c r="A355" s="454" t="s">
        <v>1670</v>
      </c>
    </row>
    <row r="356" spans="1:1">
      <c r="A356" s="454" t="s">
        <v>1671</v>
      </c>
    </row>
    <row r="357" spans="1:1">
      <c r="A357" s="454" t="s">
        <v>1672</v>
      </c>
    </row>
    <row r="358" spans="1:1">
      <c r="A358" s="454" t="s">
        <v>1673</v>
      </c>
    </row>
    <row r="359" spans="1:1">
      <c r="A359" s="454" t="s">
        <v>1674</v>
      </c>
    </row>
    <row r="360" spans="1:1">
      <c r="A360" s="454" t="s">
        <v>1675</v>
      </c>
    </row>
    <row r="361" spans="1:1">
      <c r="A361" s="454" t="s">
        <v>1676</v>
      </c>
    </row>
    <row r="362" spans="1:1">
      <c r="A362" s="454" t="s">
        <v>1677</v>
      </c>
    </row>
    <row r="363" spans="1:1">
      <c r="A363" s="454" t="s">
        <v>1678</v>
      </c>
    </row>
    <row r="364" spans="1:1">
      <c r="A364" s="454" t="s">
        <v>1679</v>
      </c>
    </row>
    <row r="365" spans="1:1">
      <c r="A365" s="454" t="s">
        <v>1680</v>
      </c>
    </row>
    <row r="366" spans="1:1">
      <c r="A366" s="454" t="s">
        <v>1681</v>
      </c>
    </row>
    <row r="367" spans="1:1">
      <c r="A367" s="454" t="s">
        <v>1682</v>
      </c>
    </row>
    <row r="368" spans="1:1">
      <c r="A368" s="454" t="s">
        <v>1683</v>
      </c>
    </row>
    <row r="369" spans="1:1">
      <c r="A369" s="454" t="s">
        <v>1684</v>
      </c>
    </row>
    <row r="370" spans="1:1">
      <c r="A370" s="454" t="s">
        <v>1685</v>
      </c>
    </row>
    <row r="371" spans="1:1">
      <c r="A371" s="454" t="s">
        <v>1686</v>
      </c>
    </row>
    <row r="372" spans="1:1">
      <c r="A372" s="454" t="s">
        <v>1687</v>
      </c>
    </row>
    <row r="373" spans="1:1">
      <c r="A373" s="454" t="s">
        <v>1688</v>
      </c>
    </row>
    <row r="374" spans="1:1">
      <c r="A374" s="454" t="s">
        <v>1689</v>
      </c>
    </row>
    <row r="375" spans="1:1">
      <c r="A375" s="454" t="s">
        <v>1690</v>
      </c>
    </row>
    <row r="376" spans="1:1">
      <c r="A376" s="454" t="s">
        <v>1691</v>
      </c>
    </row>
    <row r="377" spans="1:1">
      <c r="A377" s="454" t="s">
        <v>1692</v>
      </c>
    </row>
    <row r="378" spans="1:1">
      <c r="A378" s="454" t="s">
        <v>1693</v>
      </c>
    </row>
    <row r="379" spans="1:1">
      <c r="A379" s="454" t="s">
        <v>1694</v>
      </c>
    </row>
    <row r="380" spans="1:1">
      <c r="A380" s="454" t="s">
        <v>1695</v>
      </c>
    </row>
    <row r="381" spans="1:1">
      <c r="A381" s="454" t="s">
        <v>1696</v>
      </c>
    </row>
    <row r="382" spans="1:1">
      <c r="A382" s="454" t="s">
        <v>1697</v>
      </c>
    </row>
    <row r="383" spans="1:1">
      <c r="A383" s="454" t="s">
        <v>1698</v>
      </c>
    </row>
    <row r="384" spans="1:1">
      <c r="A384" s="454" t="s">
        <v>1699</v>
      </c>
    </row>
    <row r="385" spans="1:1">
      <c r="A385" s="454" t="s">
        <v>1700</v>
      </c>
    </row>
    <row r="386" spans="1:1">
      <c r="A386" s="454" t="s">
        <v>1701</v>
      </c>
    </row>
    <row r="387" spans="1:1">
      <c r="A387" s="454" t="s">
        <v>1702</v>
      </c>
    </row>
    <row r="388" spans="1:1">
      <c r="A388" s="454" t="s">
        <v>1703</v>
      </c>
    </row>
    <row r="389" spans="1:1">
      <c r="A389" s="454" t="s">
        <v>1704</v>
      </c>
    </row>
    <row r="390" spans="1:1">
      <c r="A390" s="454" t="s">
        <v>1705</v>
      </c>
    </row>
    <row r="391" spans="1:1">
      <c r="A391" s="454" t="s">
        <v>1706</v>
      </c>
    </row>
    <row r="392" spans="1:1">
      <c r="A392" s="454" t="s">
        <v>1707</v>
      </c>
    </row>
    <row r="393" spans="1:1">
      <c r="A393" s="454" t="s">
        <v>1708</v>
      </c>
    </row>
    <row r="394" spans="1:1">
      <c r="A394" s="454" t="s">
        <v>1709</v>
      </c>
    </row>
    <row r="395" spans="1:1">
      <c r="A395" s="454" t="s">
        <v>1710</v>
      </c>
    </row>
    <row r="396" spans="1:1">
      <c r="A396" s="454" t="s">
        <v>1711</v>
      </c>
    </row>
    <row r="397" spans="1:1">
      <c r="A397" s="454" t="s">
        <v>1712</v>
      </c>
    </row>
    <row r="398" spans="1:1">
      <c r="A398" s="454" t="s">
        <v>1713</v>
      </c>
    </row>
    <row r="399" spans="1:1">
      <c r="A399" s="454" t="s">
        <v>1714</v>
      </c>
    </row>
    <row r="400" spans="1:1">
      <c r="A400" s="454" t="s">
        <v>1715</v>
      </c>
    </row>
    <row r="401" spans="1:1">
      <c r="A401" s="454" t="s">
        <v>1716</v>
      </c>
    </row>
    <row r="402" spans="1:1">
      <c r="A402" s="454" t="s">
        <v>1717</v>
      </c>
    </row>
    <row r="403" spans="1:1">
      <c r="A403" s="454" t="s">
        <v>1718</v>
      </c>
    </row>
    <row r="404" spans="1:1">
      <c r="A404" s="454" t="s">
        <v>1719</v>
      </c>
    </row>
    <row r="405" spans="1:1">
      <c r="A405" s="454" t="s">
        <v>1720</v>
      </c>
    </row>
    <row r="406" spans="1:1">
      <c r="A406" s="454" t="s">
        <v>1721</v>
      </c>
    </row>
    <row r="407" spans="1:1">
      <c r="A407" s="454" t="s">
        <v>1722</v>
      </c>
    </row>
    <row r="408" spans="1:1">
      <c r="A408" s="454" t="s">
        <v>1723</v>
      </c>
    </row>
    <row r="409" spans="1:1">
      <c r="A409" s="454" t="s">
        <v>1724</v>
      </c>
    </row>
    <row r="410" spans="1:1">
      <c r="A410" s="454" t="s">
        <v>1725</v>
      </c>
    </row>
    <row r="411" spans="1:1">
      <c r="A411" s="454" t="s">
        <v>1726</v>
      </c>
    </row>
    <row r="412" spans="1:1">
      <c r="A412" s="454" t="s">
        <v>1727</v>
      </c>
    </row>
    <row r="413" spans="1:1">
      <c r="A413" s="454" t="s">
        <v>1728</v>
      </c>
    </row>
    <row r="414" spans="1:1">
      <c r="A414" s="454" t="s">
        <v>1729</v>
      </c>
    </row>
    <row r="415" spans="1:1">
      <c r="A415" s="454" t="s">
        <v>1730</v>
      </c>
    </row>
    <row r="416" spans="1:1">
      <c r="A416" s="454" t="s">
        <v>1731</v>
      </c>
    </row>
    <row r="417" spans="1:1">
      <c r="A417" s="454" t="s">
        <v>1732</v>
      </c>
    </row>
    <row r="418" spans="1:1">
      <c r="A418" s="454" t="s">
        <v>1733</v>
      </c>
    </row>
    <row r="419" spans="1:1">
      <c r="A419" s="454" t="s">
        <v>1734</v>
      </c>
    </row>
    <row r="420" spans="1:1">
      <c r="A420" s="454" t="s">
        <v>1735</v>
      </c>
    </row>
    <row r="421" spans="1:1">
      <c r="A421" s="454" t="s">
        <v>1736</v>
      </c>
    </row>
    <row r="422" spans="1:1">
      <c r="A422" s="454" t="s">
        <v>1737</v>
      </c>
    </row>
    <row r="423" spans="1:1">
      <c r="A423" s="454" t="s">
        <v>1738</v>
      </c>
    </row>
    <row r="424" spans="1:1">
      <c r="A424" s="454" t="s">
        <v>1739</v>
      </c>
    </row>
    <row r="425" spans="1:1">
      <c r="A425" s="454" t="s">
        <v>1740</v>
      </c>
    </row>
    <row r="426" spans="1:1">
      <c r="A426" s="454" t="s">
        <v>1741</v>
      </c>
    </row>
    <row r="427" spans="1:1">
      <c r="A427" s="454" t="s">
        <v>1742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3">
    <tabColor rgb="FFFF0000"/>
  </sheetPr>
  <dimension ref="A1:BX273"/>
  <sheetViews>
    <sheetView showWhiteSpace="0" topLeftCell="A61" zoomScale="50" zoomScaleNormal="50" zoomScalePageLayoutView="120" workbookViewId="0">
      <selection activeCell="D31" sqref="B23:G36"/>
    </sheetView>
  </sheetViews>
  <sheetFormatPr defaultRowHeight="24.75"/>
  <cols>
    <col min="1" max="1" width="4.85546875" style="25" customWidth="1"/>
    <col min="2" max="2" width="63" style="26" customWidth="1"/>
    <col min="3" max="3" width="12" style="27" customWidth="1"/>
    <col min="4" max="4" width="13.140625" style="27" customWidth="1"/>
    <col min="5" max="5" width="14" style="27" customWidth="1"/>
    <col min="6" max="6" width="10.85546875" style="28" customWidth="1"/>
    <col min="7" max="7" width="15" style="28" customWidth="1"/>
    <col min="8" max="8" width="15.7109375" style="28" customWidth="1"/>
    <col min="9" max="9" width="20.42578125" style="29" customWidth="1"/>
    <col min="10" max="10" width="2.7109375" style="30" customWidth="1"/>
    <col min="11" max="11" width="3.140625" style="30" customWidth="1"/>
    <col min="12" max="12" width="32.42578125" style="30" customWidth="1"/>
    <col min="13" max="13" width="11.42578125" style="30" customWidth="1"/>
    <col min="14" max="14" width="13.5703125" style="31" customWidth="1"/>
    <col min="15" max="15" width="30.28515625" style="28" customWidth="1"/>
    <col min="16" max="16" width="10.140625" style="28" customWidth="1"/>
    <col min="17" max="17" width="20" style="28" customWidth="1"/>
    <col min="18" max="18" width="6.7109375" style="30" customWidth="1"/>
    <col min="19" max="19" width="8.85546875" style="28" customWidth="1"/>
    <col min="20" max="20" width="9.85546875" style="29" customWidth="1"/>
    <col min="21" max="21" width="8.85546875" style="28" customWidth="1"/>
    <col min="22" max="22" width="54.7109375" style="29" customWidth="1"/>
    <col min="23" max="23" width="10.85546875" style="30" customWidth="1"/>
    <col min="24" max="24" width="8.7109375" style="30" customWidth="1"/>
    <col min="25" max="25" width="12.28515625" style="30" customWidth="1"/>
    <col min="26" max="26" width="8.85546875" style="28" customWidth="1"/>
    <col min="27" max="27" width="9.85546875" style="29" customWidth="1"/>
    <col min="28" max="28" width="8.85546875" style="28" customWidth="1"/>
    <col min="29" max="29" width="54.7109375" style="29" customWidth="1"/>
    <col min="30" max="30" width="10.85546875" style="29" customWidth="1"/>
    <col min="31" max="31" width="8.7109375" style="29" customWidth="1"/>
    <col min="32" max="32" width="13.28515625" style="29" customWidth="1"/>
    <col min="33" max="33" width="8.85546875" style="28" customWidth="1"/>
    <col min="34" max="34" width="9.85546875" style="29" customWidth="1"/>
    <col min="35" max="35" width="8.85546875" style="28" customWidth="1"/>
    <col min="36" max="36" width="54.7109375" style="29" customWidth="1"/>
    <col min="37" max="37" width="12.140625" style="30" customWidth="1"/>
    <col min="38" max="38" width="8.7109375" style="30" customWidth="1"/>
    <col min="39" max="39" width="11.28515625" style="30" customWidth="1"/>
    <col min="40" max="40" width="8.85546875" style="28" customWidth="1"/>
    <col min="41" max="41" width="9.140625" style="29"/>
    <col min="42" max="42" width="8.85546875" style="28" customWidth="1"/>
    <col min="43" max="43" width="54.7109375" style="29" customWidth="1"/>
    <col min="44" max="44" width="13.7109375" style="30" customWidth="1"/>
    <col min="45" max="45" width="8.7109375" style="30" customWidth="1"/>
    <col min="46" max="46" width="14.7109375" style="30" customWidth="1"/>
    <col min="47" max="47" width="8.85546875" style="28" customWidth="1"/>
    <col min="48" max="48" width="9.85546875" style="29" customWidth="1"/>
    <col min="49" max="49" width="8.85546875" style="28" customWidth="1"/>
    <col min="50" max="50" width="54.7109375" style="29" customWidth="1"/>
    <col min="51" max="51" width="12.42578125" style="30" customWidth="1"/>
    <col min="52" max="52" width="8.7109375" style="30" customWidth="1"/>
    <col min="53" max="53" width="13.42578125" style="30" customWidth="1"/>
    <col min="54" max="54" width="8.85546875" style="28" customWidth="1"/>
    <col min="55" max="55" width="9.140625" style="29"/>
    <col min="56" max="56" width="8.85546875" style="28" customWidth="1"/>
    <col min="57" max="57" width="54.7109375" style="29" customWidth="1"/>
    <col min="58" max="58" width="10.7109375" style="29" customWidth="1"/>
    <col min="59" max="59" width="8.7109375" style="29" customWidth="1"/>
    <col min="60" max="60" width="13" style="29" customWidth="1"/>
    <col min="61" max="61" width="8.85546875" style="28" customWidth="1"/>
    <col min="62" max="62" width="9.140625" style="29"/>
    <col min="63" max="63" width="8.85546875" style="28" customWidth="1"/>
    <col min="64" max="64" width="54.7109375" style="29" customWidth="1"/>
    <col min="65" max="65" width="10.85546875" style="30" customWidth="1"/>
    <col min="66" max="66" width="8.7109375" style="30" customWidth="1"/>
    <col min="67" max="67" width="13" style="30" customWidth="1"/>
    <col min="68" max="68" width="8.85546875" style="28" customWidth="1"/>
    <col min="69" max="69" width="9.85546875" style="29" customWidth="1"/>
    <col min="70" max="70" width="8.85546875" style="28" customWidth="1"/>
    <col min="71" max="256" width="9.140625" style="29"/>
    <col min="257" max="257" width="63" style="29" customWidth="1"/>
    <col min="258" max="260" width="17.140625" style="29" customWidth="1"/>
    <col min="261" max="264" width="15" style="29" customWidth="1"/>
    <col min="265" max="265" width="13.140625" style="29" customWidth="1"/>
    <col min="266" max="266" width="8.7109375" style="29" customWidth="1"/>
    <col min="267" max="267" width="12.85546875" style="29" customWidth="1"/>
    <col min="268" max="268" width="8.85546875" style="29" customWidth="1"/>
    <col min="269" max="269" width="9.85546875" style="29" customWidth="1"/>
    <col min="270" max="270" width="8.85546875" style="29" customWidth="1"/>
    <col min="271" max="271" width="54.7109375" style="29" customWidth="1"/>
    <col min="272" max="272" width="10.85546875" style="29" customWidth="1"/>
    <col min="273" max="273" width="8.7109375" style="29" customWidth="1"/>
    <col min="274" max="274" width="12.140625" style="29" customWidth="1"/>
    <col min="275" max="275" width="8.85546875" style="29" customWidth="1"/>
    <col min="276" max="276" width="9.85546875" style="29" customWidth="1"/>
    <col min="277" max="277" width="8.85546875" style="29" customWidth="1"/>
    <col min="278" max="278" width="54.7109375" style="29" customWidth="1"/>
    <col min="279" max="279" width="10.85546875" style="29" customWidth="1"/>
    <col min="280" max="280" width="8.7109375" style="29" customWidth="1"/>
    <col min="281" max="281" width="12.28515625" style="29" customWidth="1"/>
    <col min="282" max="282" width="8.85546875" style="29" customWidth="1"/>
    <col min="283" max="283" width="9.85546875" style="29" customWidth="1"/>
    <col min="284" max="284" width="8.85546875" style="29" customWidth="1"/>
    <col min="285" max="285" width="54.7109375" style="29" customWidth="1"/>
    <col min="286" max="286" width="10.85546875" style="29" customWidth="1"/>
    <col min="287" max="287" width="8.7109375" style="29" customWidth="1"/>
    <col min="288" max="288" width="13.28515625" style="29" customWidth="1"/>
    <col min="289" max="289" width="8.85546875" style="29" customWidth="1"/>
    <col min="290" max="290" width="9.85546875" style="29" customWidth="1"/>
    <col min="291" max="291" width="8.85546875" style="29" customWidth="1"/>
    <col min="292" max="292" width="54.7109375" style="29" customWidth="1"/>
    <col min="293" max="293" width="12.140625" style="29" customWidth="1"/>
    <col min="294" max="294" width="8.7109375" style="29" customWidth="1"/>
    <col min="295" max="295" width="11.28515625" style="29" customWidth="1"/>
    <col min="296" max="296" width="8.85546875" style="29" customWidth="1"/>
    <col min="297" max="297" width="9.140625" style="29"/>
    <col min="298" max="298" width="8.85546875" style="29" customWidth="1"/>
    <col min="299" max="299" width="54.7109375" style="29" customWidth="1"/>
    <col min="300" max="300" width="13.7109375" style="29" customWidth="1"/>
    <col min="301" max="301" width="8.7109375" style="29" customWidth="1"/>
    <col min="302" max="302" width="14.7109375" style="29" customWidth="1"/>
    <col min="303" max="303" width="8.85546875" style="29" customWidth="1"/>
    <col min="304" max="304" width="9.85546875" style="29" customWidth="1"/>
    <col min="305" max="305" width="8.85546875" style="29" customWidth="1"/>
    <col min="306" max="306" width="54.7109375" style="29" customWidth="1"/>
    <col min="307" max="307" width="12.42578125" style="29" customWidth="1"/>
    <col min="308" max="308" width="8.7109375" style="29" customWidth="1"/>
    <col min="309" max="309" width="13.42578125" style="29" customWidth="1"/>
    <col min="310" max="310" width="8.85546875" style="29" customWidth="1"/>
    <col min="311" max="311" width="9.140625" style="29"/>
    <col min="312" max="312" width="8.85546875" style="29" customWidth="1"/>
    <col min="313" max="313" width="54.7109375" style="29" customWidth="1"/>
    <col min="314" max="314" width="10.7109375" style="29" customWidth="1"/>
    <col min="315" max="315" width="8.7109375" style="29" customWidth="1"/>
    <col min="316" max="316" width="13" style="29" customWidth="1"/>
    <col min="317" max="317" width="8.85546875" style="29" customWidth="1"/>
    <col min="318" max="318" width="9.140625" style="29"/>
    <col min="319" max="319" width="8.85546875" style="29" customWidth="1"/>
    <col min="320" max="320" width="54.7109375" style="29" customWidth="1"/>
    <col min="321" max="321" width="10.85546875" style="29" customWidth="1"/>
    <col min="322" max="322" width="8.7109375" style="29" customWidth="1"/>
    <col min="323" max="323" width="13" style="29" customWidth="1"/>
    <col min="324" max="324" width="8.85546875" style="29" customWidth="1"/>
    <col min="325" max="325" width="9.85546875" style="29" customWidth="1"/>
    <col min="326" max="326" width="8.85546875" style="29" customWidth="1"/>
    <col min="327" max="512" width="9.140625" style="29"/>
    <col min="513" max="513" width="63" style="29" customWidth="1"/>
    <col min="514" max="516" width="17.140625" style="29" customWidth="1"/>
    <col min="517" max="520" width="15" style="29" customWidth="1"/>
    <col min="521" max="521" width="13.140625" style="29" customWidth="1"/>
    <col min="522" max="522" width="8.7109375" style="29" customWidth="1"/>
    <col min="523" max="523" width="12.85546875" style="29" customWidth="1"/>
    <col min="524" max="524" width="8.85546875" style="29" customWidth="1"/>
    <col min="525" max="525" width="9.85546875" style="29" customWidth="1"/>
    <col min="526" max="526" width="8.85546875" style="29" customWidth="1"/>
    <col min="527" max="527" width="54.7109375" style="29" customWidth="1"/>
    <col min="528" max="528" width="10.85546875" style="29" customWidth="1"/>
    <col min="529" max="529" width="8.7109375" style="29" customWidth="1"/>
    <col min="530" max="530" width="12.140625" style="29" customWidth="1"/>
    <col min="531" max="531" width="8.85546875" style="29" customWidth="1"/>
    <col min="532" max="532" width="9.85546875" style="29" customWidth="1"/>
    <col min="533" max="533" width="8.85546875" style="29" customWidth="1"/>
    <col min="534" max="534" width="54.7109375" style="29" customWidth="1"/>
    <col min="535" max="535" width="10.85546875" style="29" customWidth="1"/>
    <col min="536" max="536" width="8.7109375" style="29" customWidth="1"/>
    <col min="537" max="537" width="12.28515625" style="29" customWidth="1"/>
    <col min="538" max="538" width="8.85546875" style="29" customWidth="1"/>
    <col min="539" max="539" width="9.85546875" style="29" customWidth="1"/>
    <col min="540" max="540" width="8.85546875" style="29" customWidth="1"/>
    <col min="541" max="541" width="54.7109375" style="29" customWidth="1"/>
    <col min="542" max="542" width="10.85546875" style="29" customWidth="1"/>
    <col min="543" max="543" width="8.7109375" style="29" customWidth="1"/>
    <col min="544" max="544" width="13.28515625" style="29" customWidth="1"/>
    <col min="545" max="545" width="8.85546875" style="29" customWidth="1"/>
    <col min="546" max="546" width="9.85546875" style="29" customWidth="1"/>
    <col min="547" max="547" width="8.85546875" style="29" customWidth="1"/>
    <col min="548" max="548" width="54.7109375" style="29" customWidth="1"/>
    <col min="549" max="549" width="12.140625" style="29" customWidth="1"/>
    <col min="550" max="550" width="8.7109375" style="29" customWidth="1"/>
    <col min="551" max="551" width="11.28515625" style="29" customWidth="1"/>
    <col min="552" max="552" width="8.85546875" style="29" customWidth="1"/>
    <col min="553" max="553" width="9.140625" style="29"/>
    <col min="554" max="554" width="8.85546875" style="29" customWidth="1"/>
    <col min="555" max="555" width="54.7109375" style="29" customWidth="1"/>
    <col min="556" max="556" width="13.7109375" style="29" customWidth="1"/>
    <col min="557" max="557" width="8.7109375" style="29" customWidth="1"/>
    <col min="558" max="558" width="14.7109375" style="29" customWidth="1"/>
    <col min="559" max="559" width="8.85546875" style="29" customWidth="1"/>
    <col min="560" max="560" width="9.85546875" style="29" customWidth="1"/>
    <col min="561" max="561" width="8.85546875" style="29" customWidth="1"/>
    <col min="562" max="562" width="54.7109375" style="29" customWidth="1"/>
    <col min="563" max="563" width="12.42578125" style="29" customWidth="1"/>
    <col min="564" max="564" width="8.7109375" style="29" customWidth="1"/>
    <col min="565" max="565" width="13.42578125" style="29" customWidth="1"/>
    <col min="566" max="566" width="8.85546875" style="29" customWidth="1"/>
    <col min="567" max="567" width="9.140625" style="29"/>
    <col min="568" max="568" width="8.85546875" style="29" customWidth="1"/>
    <col min="569" max="569" width="54.7109375" style="29" customWidth="1"/>
    <col min="570" max="570" width="10.7109375" style="29" customWidth="1"/>
    <col min="571" max="571" width="8.7109375" style="29" customWidth="1"/>
    <col min="572" max="572" width="13" style="29" customWidth="1"/>
    <col min="573" max="573" width="8.85546875" style="29" customWidth="1"/>
    <col min="574" max="574" width="9.140625" style="29"/>
    <col min="575" max="575" width="8.85546875" style="29" customWidth="1"/>
    <col min="576" max="576" width="54.7109375" style="29" customWidth="1"/>
    <col min="577" max="577" width="10.85546875" style="29" customWidth="1"/>
    <col min="578" max="578" width="8.7109375" style="29" customWidth="1"/>
    <col min="579" max="579" width="13" style="29" customWidth="1"/>
    <col min="580" max="580" width="8.85546875" style="29" customWidth="1"/>
    <col min="581" max="581" width="9.85546875" style="29" customWidth="1"/>
    <col min="582" max="582" width="8.85546875" style="29" customWidth="1"/>
    <col min="583" max="768" width="9.140625" style="29"/>
    <col min="769" max="769" width="63" style="29" customWidth="1"/>
    <col min="770" max="772" width="17.140625" style="29" customWidth="1"/>
    <col min="773" max="776" width="15" style="29" customWidth="1"/>
    <col min="777" max="777" width="13.140625" style="29" customWidth="1"/>
    <col min="778" max="778" width="8.7109375" style="29" customWidth="1"/>
    <col min="779" max="779" width="12.85546875" style="29" customWidth="1"/>
    <col min="780" max="780" width="8.85546875" style="29" customWidth="1"/>
    <col min="781" max="781" width="9.85546875" style="29" customWidth="1"/>
    <col min="782" max="782" width="8.85546875" style="29" customWidth="1"/>
    <col min="783" max="783" width="54.7109375" style="29" customWidth="1"/>
    <col min="784" max="784" width="10.85546875" style="29" customWidth="1"/>
    <col min="785" max="785" width="8.7109375" style="29" customWidth="1"/>
    <col min="786" max="786" width="12.140625" style="29" customWidth="1"/>
    <col min="787" max="787" width="8.85546875" style="29" customWidth="1"/>
    <col min="788" max="788" width="9.85546875" style="29" customWidth="1"/>
    <col min="789" max="789" width="8.85546875" style="29" customWidth="1"/>
    <col min="790" max="790" width="54.7109375" style="29" customWidth="1"/>
    <col min="791" max="791" width="10.85546875" style="29" customWidth="1"/>
    <col min="792" max="792" width="8.7109375" style="29" customWidth="1"/>
    <col min="793" max="793" width="12.28515625" style="29" customWidth="1"/>
    <col min="794" max="794" width="8.85546875" style="29" customWidth="1"/>
    <col min="795" max="795" width="9.85546875" style="29" customWidth="1"/>
    <col min="796" max="796" width="8.85546875" style="29" customWidth="1"/>
    <col min="797" max="797" width="54.7109375" style="29" customWidth="1"/>
    <col min="798" max="798" width="10.85546875" style="29" customWidth="1"/>
    <col min="799" max="799" width="8.7109375" style="29" customWidth="1"/>
    <col min="800" max="800" width="13.28515625" style="29" customWidth="1"/>
    <col min="801" max="801" width="8.85546875" style="29" customWidth="1"/>
    <col min="802" max="802" width="9.85546875" style="29" customWidth="1"/>
    <col min="803" max="803" width="8.85546875" style="29" customWidth="1"/>
    <col min="804" max="804" width="54.7109375" style="29" customWidth="1"/>
    <col min="805" max="805" width="12.140625" style="29" customWidth="1"/>
    <col min="806" max="806" width="8.7109375" style="29" customWidth="1"/>
    <col min="807" max="807" width="11.28515625" style="29" customWidth="1"/>
    <col min="808" max="808" width="8.85546875" style="29" customWidth="1"/>
    <col min="809" max="809" width="9.140625" style="29"/>
    <col min="810" max="810" width="8.85546875" style="29" customWidth="1"/>
    <col min="811" max="811" width="54.7109375" style="29" customWidth="1"/>
    <col min="812" max="812" width="13.7109375" style="29" customWidth="1"/>
    <col min="813" max="813" width="8.7109375" style="29" customWidth="1"/>
    <col min="814" max="814" width="14.7109375" style="29" customWidth="1"/>
    <col min="815" max="815" width="8.85546875" style="29" customWidth="1"/>
    <col min="816" max="816" width="9.85546875" style="29" customWidth="1"/>
    <col min="817" max="817" width="8.85546875" style="29" customWidth="1"/>
    <col min="818" max="818" width="54.7109375" style="29" customWidth="1"/>
    <col min="819" max="819" width="12.42578125" style="29" customWidth="1"/>
    <col min="820" max="820" width="8.7109375" style="29" customWidth="1"/>
    <col min="821" max="821" width="13.42578125" style="29" customWidth="1"/>
    <col min="822" max="822" width="8.85546875" style="29" customWidth="1"/>
    <col min="823" max="823" width="9.140625" style="29"/>
    <col min="824" max="824" width="8.85546875" style="29" customWidth="1"/>
    <col min="825" max="825" width="54.7109375" style="29" customWidth="1"/>
    <col min="826" max="826" width="10.7109375" style="29" customWidth="1"/>
    <col min="827" max="827" width="8.7109375" style="29" customWidth="1"/>
    <col min="828" max="828" width="13" style="29" customWidth="1"/>
    <col min="829" max="829" width="8.85546875" style="29" customWidth="1"/>
    <col min="830" max="830" width="9.140625" style="29"/>
    <col min="831" max="831" width="8.85546875" style="29" customWidth="1"/>
    <col min="832" max="832" width="54.7109375" style="29" customWidth="1"/>
    <col min="833" max="833" width="10.85546875" style="29" customWidth="1"/>
    <col min="834" max="834" width="8.7109375" style="29" customWidth="1"/>
    <col min="835" max="835" width="13" style="29" customWidth="1"/>
    <col min="836" max="836" width="8.85546875" style="29" customWidth="1"/>
    <col min="837" max="837" width="9.85546875" style="29" customWidth="1"/>
    <col min="838" max="838" width="8.85546875" style="29" customWidth="1"/>
    <col min="839" max="1024" width="9.140625" style="29"/>
    <col min="1025" max="1025" width="63" style="29" customWidth="1"/>
    <col min="1026" max="1028" width="17.140625" style="29" customWidth="1"/>
    <col min="1029" max="1032" width="15" style="29" customWidth="1"/>
    <col min="1033" max="1033" width="13.140625" style="29" customWidth="1"/>
    <col min="1034" max="1034" width="8.7109375" style="29" customWidth="1"/>
    <col min="1035" max="1035" width="12.85546875" style="29" customWidth="1"/>
    <col min="1036" max="1036" width="8.85546875" style="29" customWidth="1"/>
    <col min="1037" max="1037" width="9.85546875" style="29" customWidth="1"/>
    <col min="1038" max="1038" width="8.85546875" style="29" customWidth="1"/>
    <col min="1039" max="1039" width="54.7109375" style="29" customWidth="1"/>
    <col min="1040" max="1040" width="10.85546875" style="29" customWidth="1"/>
    <col min="1041" max="1041" width="8.7109375" style="29" customWidth="1"/>
    <col min="1042" max="1042" width="12.140625" style="29" customWidth="1"/>
    <col min="1043" max="1043" width="8.85546875" style="29" customWidth="1"/>
    <col min="1044" max="1044" width="9.85546875" style="29" customWidth="1"/>
    <col min="1045" max="1045" width="8.85546875" style="29" customWidth="1"/>
    <col min="1046" max="1046" width="54.7109375" style="29" customWidth="1"/>
    <col min="1047" max="1047" width="10.85546875" style="29" customWidth="1"/>
    <col min="1048" max="1048" width="8.7109375" style="29" customWidth="1"/>
    <col min="1049" max="1049" width="12.28515625" style="29" customWidth="1"/>
    <col min="1050" max="1050" width="8.85546875" style="29" customWidth="1"/>
    <col min="1051" max="1051" width="9.85546875" style="29" customWidth="1"/>
    <col min="1052" max="1052" width="8.85546875" style="29" customWidth="1"/>
    <col min="1053" max="1053" width="54.7109375" style="29" customWidth="1"/>
    <col min="1054" max="1054" width="10.85546875" style="29" customWidth="1"/>
    <col min="1055" max="1055" width="8.7109375" style="29" customWidth="1"/>
    <col min="1056" max="1056" width="13.28515625" style="29" customWidth="1"/>
    <col min="1057" max="1057" width="8.85546875" style="29" customWidth="1"/>
    <col min="1058" max="1058" width="9.85546875" style="29" customWidth="1"/>
    <col min="1059" max="1059" width="8.85546875" style="29" customWidth="1"/>
    <col min="1060" max="1060" width="54.7109375" style="29" customWidth="1"/>
    <col min="1061" max="1061" width="12.140625" style="29" customWidth="1"/>
    <col min="1062" max="1062" width="8.7109375" style="29" customWidth="1"/>
    <col min="1063" max="1063" width="11.28515625" style="29" customWidth="1"/>
    <col min="1064" max="1064" width="8.85546875" style="29" customWidth="1"/>
    <col min="1065" max="1065" width="9.140625" style="29"/>
    <col min="1066" max="1066" width="8.85546875" style="29" customWidth="1"/>
    <col min="1067" max="1067" width="54.7109375" style="29" customWidth="1"/>
    <col min="1068" max="1068" width="13.7109375" style="29" customWidth="1"/>
    <col min="1069" max="1069" width="8.7109375" style="29" customWidth="1"/>
    <col min="1070" max="1070" width="14.7109375" style="29" customWidth="1"/>
    <col min="1071" max="1071" width="8.85546875" style="29" customWidth="1"/>
    <col min="1072" max="1072" width="9.85546875" style="29" customWidth="1"/>
    <col min="1073" max="1073" width="8.85546875" style="29" customWidth="1"/>
    <col min="1074" max="1074" width="54.7109375" style="29" customWidth="1"/>
    <col min="1075" max="1075" width="12.42578125" style="29" customWidth="1"/>
    <col min="1076" max="1076" width="8.7109375" style="29" customWidth="1"/>
    <col min="1077" max="1077" width="13.42578125" style="29" customWidth="1"/>
    <col min="1078" max="1078" width="8.85546875" style="29" customWidth="1"/>
    <col min="1079" max="1079" width="9.140625" style="29"/>
    <col min="1080" max="1080" width="8.85546875" style="29" customWidth="1"/>
    <col min="1081" max="1081" width="54.7109375" style="29" customWidth="1"/>
    <col min="1082" max="1082" width="10.7109375" style="29" customWidth="1"/>
    <col min="1083" max="1083" width="8.7109375" style="29" customWidth="1"/>
    <col min="1084" max="1084" width="13" style="29" customWidth="1"/>
    <col min="1085" max="1085" width="8.85546875" style="29" customWidth="1"/>
    <col min="1086" max="1086" width="9.140625" style="29"/>
    <col min="1087" max="1087" width="8.85546875" style="29" customWidth="1"/>
    <col min="1088" max="1088" width="54.7109375" style="29" customWidth="1"/>
    <col min="1089" max="1089" width="10.85546875" style="29" customWidth="1"/>
    <col min="1090" max="1090" width="8.7109375" style="29" customWidth="1"/>
    <col min="1091" max="1091" width="13" style="29" customWidth="1"/>
    <col min="1092" max="1092" width="8.85546875" style="29" customWidth="1"/>
    <col min="1093" max="1093" width="9.85546875" style="29" customWidth="1"/>
    <col min="1094" max="1094" width="8.85546875" style="29" customWidth="1"/>
    <col min="1095" max="1280" width="9.140625" style="29"/>
    <col min="1281" max="1281" width="63" style="29" customWidth="1"/>
    <col min="1282" max="1284" width="17.140625" style="29" customWidth="1"/>
    <col min="1285" max="1288" width="15" style="29" customWidth="1"/>
    <col min="1289" max="1289" width="13.140625" style="29" customWidth="1"/>
    <col min="1290" max="1290" width="8.7109375" style="29" customWidth="1"/>
    <col min="1291" max="1291" width="12.85546875" style="29" customWidth="1"/>
    <col min="1292" max="1292" width="8.85546875" style="29" customWidth="1"/>
    <col min="1293" max="1293" width="9.85546875" style="29" customWidth="1"/>
    <col min="1294" max="1294" width="8.85546875" style="29" customWidth="1"/>
    <col min="1295" max="1295" width="54.7109375" style="29" customWidth="1"/>
    <col min="1296" max="1296" width="10.85546875" style="29" customWidth="1"/>
    <col min="1297" max="1297" width="8.7109375" style="29" customWidth="1"/>
    <col min="1298" max="1298" width="12.140625" style="29" customWidth="1"/>
    <col min="1299" max="1299" width="8.85546875" style="29" customWidth="1"/>
    <col min="1300" max="1300" width="9.85546875" style="29" customWidth="1"/>
    <col min="1301" max="1301" width="8.85546875" style="29" customWidth="1"/>
    <col min="1302" max="1302" width="54.7109375" style="29" customWidth="1"/>
    <col min="1303" max="1303" width="10.85546875" style="29" customWidth="1"/>
    <col min="1304" max="1304" width="8.7109375" style="29" customWidth="1"/>
    <col min="1305" max="1305" width="12.28515625" style="29" customWidth="1"/>
    <col min="1306" max="1306" width="8.85546875" style="29" customWidth="1"/>
    <col min="1307" max="1307" width="9.85546875" style="29" customWidth="1"/>
    <col min="1308" max="1308" width="8.85546875" style="29" customWidth="1"/>
    <col min="1309" max="1309" width="54.7109375" style="29" customWidth="1"/>
    <col min="1310" max="1310" width="10.85546875" style="29" customWidth="1"/>
    <col min="1311" max="1311" width="8.7109375" style="29" customWidth="1"/>
    <col min="1312" max="1312" width="13.28515625" style="29" customWidth="1"/>
    <col min="1313" max="1313" width="8.85546875" style="29" customWidth="1"/>
    <col min="1314" max="1314" width="9.85546875" style="29" customWidth="1"/>
    <col min="1315" max="1315" width="8.85546875" style="29" customWidth="1"/>
    <col min="1316" max="1316" width="54.7109375" style="29" customWidth="1"/>
    <col min="1317" max="1317" width="12.140625" style="29" customWidth="1"/>
    <col min="1318" max="1318" width="8.7109375" style="29" customWidth="1"/>
    <col min="1319" max="1319" width="11.28515625" style="29" customWidth="1"/>
    <col min="1320" max="1320" width="8.85546875" style="29" customWidth="1"/>
    <col min="1321" max="1321" width="9.140625" style="29"/>
    <col min="1322" max="1322" width="8.85546875" style="29" customWidth="1"/>
    <col min="1323" max="1323" width="54.7109375" style="29" customWidth="1"/>
    <col min="1324" max="1324" width="13.7109375" style="29" customWidth="1"/>
    <col min="1325" max="1325" width="8.7109375" style="29" customWidth="1"/>
    <col min="1326" max="1326" width="14.7109375" style="29" customWidth="1"/>
    <col min="1327" max="1327" width="8.85546875" style="29" customWidth="1"/>
    <col min="1328" max="1328" width="9.85546875" style="29" customWidth="1"/>
    <col min="1329" max="1329" width="8.85546875" style="29" customWidth="1"/>
    <col min="1330" max="1330" width="54.7109375" style="29" customWidth="1"/>
    <col min="1331" max="1331" width="12.42578125" style="29" customWidth="1"/>
    <col min="1332" max="1332" width="8.7109375" style="29" customWidth="1"/>
    <col min="1333" max="1333" width="13.42578125" style="29" customWidth="1"/>
    <col min="1334" max="1334" width="8.85546875" style="29" customWidth="1"/>
    <col min="1335" max="1335" width="9.140625" style="29"/>
    <col min="1336" max="1336" width="8.85546875" style="29" customWidth="1"/>
    <col min="1337" max="1337" width="54.7109375" style="29" customWidth="1"/>
    <col min="1338" max="1338" width="10.7109375" style="29" customWidth="1"/>
    <col min="1339" max="1339" width="8.7109375" style="29" customWidth="1"/>
    <col min="1340" max="1340" width="13" style="29" customWidth="1"/>
    <col min="1341" max="1341" width="8.85546875" style="29" customWidth="1"/>
    <col min="1342" max="1342" width="9.140625" style="29"/>
    <col min="1343" max="1343" width="8.85546875" style="29" customWidth="1"/>
    <col min="1344" max="1344" width="54.7109375" style="29" customWidth="1"/>
    <col min="1345" max="1345" width="10.85546875" style="29" customWidth="1"/>
    <col min="1346" max="1346" width="8.7109375" style="29" customWidth="1"/>
    <col min="1347" max="1347" width="13" style="29" customWidth="1"/>
    <col min="1348" max="1348" width="8.85546875" style="29" customWidth="1"/>
    <col min="1349" max="1349" width="9.85546875" style="29" customWidth="1"/>
    <col min="1350" max="1350" width="8.85546875" style="29" customWidth="1"/>
    <col min="1351" max="1536" width="9.140625" style="29"/>
    <col min="1537" max="1537" width="63" style="29" customWidth="1"/>
    <col min="1538" max="1540" width="17.140625" style="29" customWidth="1"/>
    <col min="1541" max="1544" width="15" style="29" customWidth="1"/>
    <col min="1545" max="1545" width="13.140625" style="29" customWidth="1"/>
    <col min="1546" max="1546" width="8.7109375" style="29" customWidth="1"/>
    <col min="1547" max="1547" width="12.85546875" style="29" customWidth="1"/>
    <col min="1548" max="1548" width="8.85546875" style="29" customWidth="1"/>
    <col min="1549" max="1549" width="9.85546875" style="29" customWidth="1"/>
    <col min="1550" max="1550" width="8.85546875" style="29" customWidth="1"/>
    <col min="1551" max="1551" width="54.7109375" style="29" customWidth="1"/>
    <col min="1552" max="1552" width="10.85546875" style="29" customWidth="1"/>
    <col min="1553" max="1553" width="8.7109375" style="29" customWidth="1"/>
    <col min="1554" max="1554" width="12.140625" style="29" customWidth="1"/>
    <col min="1555" max="1555" width="8.85546875" style="29" customWidth="1"/>
    <col min="1556" max="1556" width="9.85546875" style="29" customWidth="1"/>
    <col min="1557" max="1557" width="8.85546875" style="29" customWidth="1"/>
    <col min="1558" max="1558" width="54.7109375" style="29" customWidth="1"/>
    <col min="1559" max="1559" width="10.85546875" style="29" customWidth="1"/>
    <col min="1560" max="1560" width="8.7109375" style="29" customWidth="1"/>
    <col min="1561" max="1561" width="12.28515625" style="29" customWidth="1"/>
    <col min="1562" max="1562" width="8.85546875" style="29" customWidth="1"/>
    <col min="1563" max="1563" width="9.85546875" style="29" customWidth="1"/>
    <col min="1564" max="1564" width="8.85546875" style="29" customWidth="1"/>
    <col min="1565" max="1565" width="54.7109375" style="29" customWidth="1"/>
    <col min="1566" max="1566" width="10.85546875" style="29" customWidth="1"/>
    <col min="1567" max="1567" width="8.7109375" style="29" customWidth="1"/>
    <col min="1568" max="1568" width="13.28515625" style="29" customWidth="1"/>
    <col min="1569" max="1569" width="8.85546875" style="29" customWidth="1"/>
    <col min="1570" max="1570" width="9.85546875" style="29" customWidth="1"/>
    <col min="1571" max="1571" width="8.85546875" style="29" customWidth="1"/>
    <col min="1572" max="1572" width="54.7109375" style="29" customWidth="1"/>
    <col min="1573" max="1573" width="12.140625" style="29" customWidth="1"/>
    <col min="1574" max="1574" width="8.7109375" style="29" customWidth="1"/>
    <col min="1575" max="1575" width="11.28515625" style="29" customWidth="1"/>
    <col min="1576" max="1576" width="8.85546875" style="29" customWidth="1"/>
    <col min="1577" max="1577" width="9.140625" style="29"/>
    <col min="1578" max="1578" width="8.85546875" style="29" customWidth="1"/>
    <col min="1579" max="1579" width="54.7109375" style="29" customWidth="1"/>
    <col min="1580" max="1580" width="13.7109375" style="29" customWidth="1"/>
    <col min="1581" max="1581" width="8.7109375" style="29" customWidth="1"/>
    <col min="1582" max="1582" width="14.7109375" style="29" customWidth="1"/>
    <col min="1583" max="1583" width="8.85546875" style="29" customWidth="1"/>
    <col min="1584" max="1584" width="9.85546875" style="29" customWidth="1"/>
    <col min="1585" max="1585" width="8.85546875" style="29" customWidth="1"/>
    <col min="1586" max="1586" width="54.7109375" style="29" customWidth="1"/>
    <col min="1587" max="1587" width="12.42578125" style="29" customWidth="1"/>
    <col min="1588" max="1588" width="8.7109375" style="29" customWidth="1"/>
    <col min="1589" max="1589" width="13.42578125" style="29" customWidth="1"/>
    <col min="1590" max="1590" width="8.85546875" style="29" customWidth="1"/>
    <col min="1591" max="1591" width="9.140625" style="29"/>
    <col min="1592" max="1592" width="8.85546875" style="29" customWidth="1"/>
    <col min="1593" max="1593" width="54.7109375" style="29" customWidth="1"/>
    <col min="1594" max="1594" width="10.7109375" style="29" customWidth="1"/>
    <col min="1595" max="1595" width="8.7109375" style="29" customWidth="1"/>
    <col min="1596" max="1596" width="13" style="29" customWidth="1"/>
    <col min="1597" max="1597" width="8.85546875" style="29" customWidth="1"/>
    <col min="1598" max="1598" width="9.140625" style="29"/>
    <col min="1599" max="1599" width="8.85546875" style="29" customWidth="1"/>
    <col min="1600" max="1600" width="54.7109375" style="29" customWidth="1"/>
    <col min="1601" max="1601" width="10.85546875" style="29" customWidth="1"/>
    <col min="1602" max="1602" width="8.7109375" style="29" customWidth="1"/>
    <col min="1603" max="1603" width="13" style="29" customWidth="1"/>
    <col min="1604" max="1604" width="8.85546875" style="29" customWidth="1"/>
    <col min="1605" max="1605" width="9.85546875" style="29" customWidth="1"/>
    <col min="1606" max="1606" width="8.85546875" style="29" customWidth="1"/>
    <col min="1607" max="1792" width="9.140625" style="29"/>
    <col min="1793" max="1793" width="63" style="29" customWidth="1"/>
    <col min="1794" max="1796" width="17.140625" style="29" customWidth="1"/>
    <col min="1797" max="1800" width="15" style="29" customWidth="1"/>
    <col min="1801" max="1801" width="13.140625" style="29" customWidth="1"/>
    <col min="1802" max="1802" width="8.7109375" style="29" customWidth="1"/>
    <col min="1803" max="1803" width="12.85546875" style="29" customWidth="1"/>
    <col min="1804" max="1804" width="8.85546875" style="29" customWidth="1"/>
    <col min="1805" max="1805" width="9.85546875" style="29" customWidth="1"/>
    <col min="1806" max="1806" width="8.85546875" style="29" customWidth="1"/>
    <col min="1807" max="1807" width="54.7109375" style="29" customWidth="1"/>
    <col min="1808" max="1808" width="10.85546875" style="29" customWidth="1"/>
    <col min="1809" max="1809" width="8.7109375" style="29" customWidth="1"/>
    <col min="1810" max="1810" width="12.140625" style="29" customWidth="1"/>
    <col min="1811" max="1811" width="8.85546875" style="29" customWidth="1"/>
    <col min="1812" max="1812" width="9.85546875" style="29" customWidth="1"/>
    <col min="1813" max="1813" width="8.85546875" style="29" customWidth="1"/>
    <col min="1814" max="1814" width="54.7109375" style="29" customWidth="1"/>
    <col min="1815" max="1815" width="10.85546875" style="29" customWidth="1"/>
    <col min="1816" max="1816" width="8.7109375" style="29" customWidth="1"/>
    <col min="1817" max="1817" width="12.28515625" style="29" customWidth="1"/>
    <col min="1818" max="1818" width="8.85546875" style="29" customWidth="1"/>
    <col min="1819" max="1819" width="9.85546875" style="29" customWidth="1"/>
    <col min="1820" max="1820" width="8.85546875" style="29" customWidth="1"/>
    <col min="1821" max="1821" width="54.7109375" style="29" customWidth="1"/>
    <col min="1822" max="1822" width="10.85546875" style="29" customWidth="1"/>
    <col min="1823" max="1823" width="8.7109375" style="29" customWidth="1"/>
    <col min="1824" max="1824" width="13.28515625" style="29" customWidth="1"/>
    <col min="1825" max="1825" width="8.85546875" style="29" customWidth="1"/>
    <col min="1826" max="1826" width="9.85546875" style="29" customWidth="1"/>
    <col min="1827" max="1827" width="8.85546875" style="29" customWidth="1"/>
    <col min="1828" max="1828" width="54.7109375" style="29" customWidth="1"/>
    <col min="1829" max="1829" width="12.140625" style="29" customWidth="1"/>
    <col min="1830" max="1830" width="8.7109375" style="29" customWidth="1"/>
    <col min="1831" max="1831" width="11.28515625" style="29" customWidth="1"/>
    <col min="1832" max="1832" width="8.85546875" style="29" customWidth="1"/>
    <col min="1833" max="1833" width="9.140625" style="29"/>
    <col min="1834" max="1834" width="8.85546875" style="29" customWidth="1"/>
    <col min="1835" max="1835" width="54.7109375" style="29" customWidth="1"/>
    <col min="1836" max="1836" width="13.7109375" style="29" customWidth="1"/>
    <col min="1837" max="1837" width="8.7109375" style="29" customWidth="1"/>
    <col min="1838" max="1838" width="14.7109375" style="29" customWidth="1"/>
    <col min="1839" max="1839" width="8.85546875" style="29" customWidth="1"/>
    <col min="1840" max="1840" width="9.85546875" style="29" customWidth="1"/>
    <col min="1841" max="1841" width="8.85546875" style="29" customWidth="1"/>
    <col min="1842" max="1842" width="54.7109375" style="29" customWidth="1"/>
    <col min="1843" max="1843" width="12.42578125" style="29" customWidth="1"/>
    <col min="1844" max="1844" width="8.7109375" style="29" customWidth="1"/>
    <col min="1845" max="1845" width="13.42578125" style="29" customWidth="1"/>
    <col min="1846" max="1846" width="8.85546875" style="29" customWidth="1"/>
    <col min="1847" max="1847" width="9.140625" style="29"/>
    <col min="1848" max="1848" width="8.85546875" style="29" customWidth="1"/>
    <col min="1849" max="1849" width="54.7109375" style="29" customWidth="1"/>
    <col min="1850" max="1850" width="10.7109375" style="29" customWidth="1"/>
    <col min="1851" max="1851" width="8.7109375" style="29" customWidth="1"/>
    <col min="1852" max="1852" width="13" style="29" customWidth="1"/>
    <col min="1853" max="1853" width="8.85546875" style="29" customWidth="1"/>
    <col min="1854" max="1854" width="9.140625" style="29"/>
    <col min="1855" max="1855" width="8.85546875" style="29" customWidth="1"/>
    <col min="1856" max="1856" width="54.7109375" style="29" customWidth="1"/>
    <col min="1857" max="1857" width="10.85546875" style="29" customWidth="1"/>
    <col min="1858" max="1858" width="8.7109375" style="29" customWidth="1"/>
    <col min="1859" max="1859" width="13" style="29" customWidth="1"/>
    <col min="1860" max="1860" width="8.85546875" style="29" customWidth="1"/>
    <col min="1861" max="1861" width="9.85546875" style="29" customWidth="1"/>
    <col min="1862" max="1862" width="8.85546875" style="29" customWidth="1"/>
    <col min="1863" max="2048" width="9.140625" style="29"/>
    <col min="2049" max="2049" width="63" style="29" customWidth="1"/>
    <col min="2050" max="2052" width="17.140625" style="29" customWidth="1"/>
    <col min="2053" max="2056" width="15" style="29" customWidth="1"/>
    <col min="2057" max="2057" width="13.140625" style="29" customWidth="1"/>
    <col min="2058" max="2058" width="8.7109375" style="29" customWidth="1"/>
    <col min="2059" max="2059" width="12.85546875" style="29" customWidth="1"/>
    <col min="2060" max="2060" width="8.85546875" style="29" customWidth="1"/>
    <col min="2061" max="2061" width="9.85546875" style="29" customWidth="1"/>
    <col min="2062" max="2062" width="8.85546875" style="29" customWidth="1"/>
    <col min="2063" max="2063" width="54.7109375" style="29" customWidth="1"/>
    <col min="2064" max="2064" width="10.85546875" style="29" customWidth="1"/>
    <col min="2065" max="2065" width="8.7109375" style="29" customWidth="1"/>
    <col min="2066" max="2066" width="12.140625" style="29" customWidth="1"/>
    <col min="2067" max="2067" width="8.85546875" style="29" customWidth="1"/>
    <col min="2068" max="2068" width="9.85546875" style="29" customWidth="1"/>
    <col min="2069" max="2069" width="8.85546875" style="29" customWidth="1"/>
    <col min="2070" max="2070" width="54.7109375" style="29" customWidth="1"/>
    <col min="2071" max="2071" width="10.85546875" style="29" customWidth="1"/>
    <col min="2072" max="2072" width="8.7109375" style="29" customWidth="1"/>
    <col min="2073" max="2073" width="12.28515625" style="29" customWidth="1"/>
    <col min="2074" max="2074" width="8.85546875" style="29" customWidth="1"/>
    <col min="2075" max="2075" width="9.85546875" style="29" customWidth="1"/>
    <col min="2076" max="2076" width="8.85546875" style="29" customWidth="1"/>
    <col min="2077" max="2077" width="54.7109375" style="29" customWidth="1"/>
    <col min="2078" max="2078" width="10.85546875" style="29" customWidth="1"/>
    <col min="2079" max="2079" width="8.7109375" style="29" customWidth="1"/>
    <col min="2080" max="2080" width="13.28515625" style="29" customWidth="1"/>
    <col min="2081" max="2081" width="8.85546875" style="29" customWidth="1"/>
    <col min="2082" max="2082" width="9.85546875" style="29" customWidth="1"/>
    <col min="2083" max="2083" width="8.85546875" style="29" customWidth="1"/>
    <col min="2084" max="2084" width="54.7109375" style="29" customWidth="1"/>
    <col min="2085" max="2085" width="12.140625" style="29" customWidth="1"/>
    <col min="2086" max="2086" width="8.7109375" style="29" customWidth="1"/>
    <col min="2087" max="2087" width="11.28515625" style="29" customWidth="1"/>
    <col min="2088" max="2088" width="8.85546875" style="29" customWidth="1"/>
    <col min="2089" max="2089" width="9.140625" style="29"/>
    <col min="2090" max="2090" width="8.85546875" style="29" customWidth="1"/>
    <col min="2091" max="2091" width="54.7109375" style="29" customWidth="1"/>
    <col min="2092" max="2092" width="13.7109375" style="29" customWidth="1"/>
    <col min="2093" max="2093" width="8.7109375" style="29" customWidth="1"/>
    <col min="2094" max="2094" width="14.7109375" style="29" customWidth="1"/>
    <col min="2095" max="2095" width="8.85546875" style="29" customWidth="1"/>
    <col min="2096" max="2096" width="9.85546875" style="29" customWidth="1"/>
    <col min="2097" max="2097" width="8.85546875" style="29" customWidth="1"/>
    <col min="2098" max="2098" width="54.7109375" style="29" customWidth="1"/>
    <col min="2099" max="2099" width="12.42578125" style="29" customWidth="1"/>
    <col min="2100" max="2100" width="8.7109375" style="29" customWidth="1"/>
    <col min="2101" max="2101" width="13.42578125" style="29" customWidth="1"/>
    <col min="2102" max="2102" width="8.85546875" style="29" customWidth="1"/>
    <col min="2103" max="2103" width="9.140625" style="29"/>
    <col min="2104" max="2104" width="8.85546875" style="29" customWidth="1"/>
    <col min="2105" max="2105" width="54.7109375" style="29" customWidth="1"/>
    <col min="2106" max="2106" width="10.7109375" style="29" customWidth="1"/>
    <col min="2107" max="2107" width="8.7109375" style="29" customWidth="1"/>
    <col min="2108" max="2108" width="13" style="29" customWidth="1"/>
    <col min="2109" max="2109" width="8.85546875" style="29" customWidth="1"/>
    <col min="2110" max="2110" width="9.140625" style="29"/>
    <col min="2111" max="2111" width="8.85546875" style="29" customWidth="1"/>
    <col min="2112" max="2112" width="54.7109375" style="29" customWidth="1"/>
    <col min="2113" max="2113" width="10.85546875" style="29" customWidth="1"/>
    <col min="2114" max="2114" width="8.7109375" style="29" customWidth="1"/>
    <col min="2115" max="2115" width="13" style="29" customWidth="1"/>
    <col min="2116" max="2116" width="8.85546875" style="29" customWidth="1"/>
    <col min="2117" max="2117" width="9.85546875" style="29" customWidth="1"/>
    <col min="2118" max="2118" width="8.85546875" style="29" customWidth="1"/>
    <col min="2119" max="2304" width="9.140625" style="29"/>
    <col min="2305" max="2305" width="63" style="29" customWidth="1"/>
    <col min="2306" max="2308" width="17.140625" style="29" customWidth="1"/>
    <col min="2309" max="2312" width="15" style="29" customWidth="1"/>
    <col min="2313" max="2313" width="13.140625" style="29" customWidth="1"/>
    <col min="2314" max="2314" width="8.7109375" style="29" customWidth="1"/>
    <col min="2315" max="2315" width="12.85546875" style="29" customWidth="1"/>
    <col min="2316" max="2316" width="8.85546875" style="29" customWidth="1"/>
    <col min="2317" max="2317" width="9.85546875" style="29" customWidth="1"/>
    <col min="2318" max="2318" width="8.85546875" style="29" customWidth="1"/>
    <col min="2319" max="2319" width="54.7109375" style="29" customWidth="1"/>
    <col min="2320" max="2320" width="10.85546875" style="29" customWidth="1"/>
    <col min="2321" max="2321" width="8.7109375" style="29" customWidth="1"/>
    <col min="2322" max="2322" width="12.140625" style="29" customWidth="1"/>
    <col min="2323" max="2323" width="8.85546875" style="29" customWidth="1"/>
    <col min="2324" max="2324" width="9.85546875" style="29" customWidth="1"/>
    <col min="2325" max="2325" width="8.85546875" style="29" customWidth="1"/>
    <col min="2326" max="2326" width="54.7109375" style="29" customWidth="1"/>
    <col min="2327" max="2327" width="10.85546875" style="29" customWidth="1"/>
    <col min="2328" max="2328" width="8.7109375" style="29" customWidth="1"/>
    <col min="2329" max="2329" width="12.28515625" style="29" customWidth="1"/>
    <col min="2330" max="2330" width="8.85546875" style="29" customWidth="1"/>
    <col min="2331" max="2331" width="9.85546875" style="29" customWidth="1"/>
    <col min="2332" max="2332" width="8.85546875" style="29" customWidth="1"/>
    <col min="2333" max="2333" width="54.7109375" style="29" customWidth="1"/>
    <col min="2334" max="2334" width="10.85546875" style="29" customWidth="1"/>
    <col min="2335" max="2335" width="8.7109375" style="29" customWidth="1"/>
    <col min="2336" max="2336" width="13.28515625" style="29" customWidth="1"/>
    <col min="2337" max="2337" width="8.85546875" style="29" customWidth="1"/>
    <col min="2338" max="2338" width="9.85546875" style="29" customWidth="1"/>
    <col min="2339" max="2339" width="8.85546875" style="29" customWidth="1"/>
    <col min="2340" max="2340" width="54.7109375" style="29" customWidth="1"/>
    <col min="2341" max="2341" width="12.140625" style="29" customWidth="1"/>
    <col min="2342" max="2342" width="8.7109375" style="29" customWidth="1"/>
    <col min="2343" max="2343" width="11.28515625" style="29" customWidth="1"/>
    <col min="2344" max="2344" width="8.85546875" style="29" customWidth="1"/>
    <col min="2345" max="2345" width="9.140625" style="29"/>
    <col min="2346" max="2346" width="8.85546875" style="29" customWidth="1"/>
    <col min="2347" max="2347" width="54.7109375" style="29" customWidth="1"/>
    <col min="2348" max="2348" width="13.7109375" style="29" customWidth="1"/>
    <col min="2349" max="2349" width="8.7109375" style="29" customWidth="1"/>
    <col min="2350" max="2350" width="14.7109375" style="29" customWidth="1"/>
    <col min="2351" max="2351" width="8.85546875" style="29" customWidth="1"/>
    <col min="2352" max="2352" width="9.85546875" style="29" customWidth="1"/>
    <col min="2353" max="2353" width="8.85546875" style="29" customWidth="1"/>
    <col min="2354" max="2354" width="54.7109375" style="29" customWidth="1"/>
    <col min="2355" max="2355" width="12.42578125" style="29" customWidth="1"/>
    <col min="2356" max="2356" width="8.7109375" style="29" customWidth="1"/>
    <col min="2357" max="2357" width="13.42578125" style="29" customWidth="1"/>
    <col min="2358" max="2358" width="8.85546875" style="29" customWidth="1"/>
    <col min="2359" max="2359" width="9.140625" style="29"/>
    <col min="2360" max="2360" width="8.85546875" style="29" customWidth="1"/>
    <col min="2361" max="2361" width="54.7109375" style="29" customWidth="1"/>
    <col min="2362" max="2362" width="10.7109375" style="29" customWidth="1"/>
    <col min="2363" max="2363" width="8.7109375" style="29" customWidth="1"/>
    <col min="2364" max="2364" width="13" style="29" customWidth="1"/>
    <col min="2365" max="2365" width="8.85546875" style="29" customWidth="1"/>
    <col min="2366" max="2366" width="9.140625" style="29"/>
    <col min="2367" max="2367" width="8.85546875" style="29" customWidth="1"/>
    <col min="2368" max="2368" width="54.7109375" style="29" customWidth="1"/>
    <col min="2369" max="2369" width="10.85546875" style="29" customWidth="1"/>
    <col min="2370" max="2370" width="8.7109375" style="29" customWidth="1"/>
    <col min="2371" max="2371" width="13" style="29" customWidth="1"/>
    <col min="2372" max="2372" width="8.85546875" style="29" customWidth="1"/>
    <col min="2373" max="2373" width="9.85546875" style="29" customWidth="1"/>
    <col min="2374" max="2374" width="8.85546875" style="29" customWidth="1"/>
    <col min="2375" max="2560" width="9.140625" style="29"/>
    <col min="2561" max="2561" width="63" style="29" customWidth="1"/>
    <col min="2562" max="2564" width="17.140625" style="29" customWidth="1"/>
    <col min="2565" max="2568" width="15" style="29" customWidth="1"/>
    <col min="2569" max="2569" width="13.140625" style="29" customWidth="1"/>
    <col min="2570" max="2570" width="8.7109375" style="29" customWidth="1"/>
    <col min="2571" max="2571" width="12.85546875" style="29" customWidth="1"/>
    <col min="2572" max="2572" width="8.85546875" style="29" customWidth="1"/>
    <col min="2573" max="2573" width="9.85546875" style="29" customWidth="1"/>
    <col min="2574" max="2574" width="8.85546875" style="29" customWidth="1"/>
    <col min="2575" max="2575" width="54.7109375" style="29" customWidth="1"/>
    <col min="2576" max="2576" width="10.85546875" style="29" customWidth="1"/>
    <col min="2577" max="2577" width="8.7109375" style="29" customWidth="1"/>
    <col min="2578" max="2578" width="12.140625" style="29" customWidth="1"/>
    <col min="2579" max="2579" width="8.85546875" style="29" customWidth="1"/>
    <col min="2580" max="2580" width="9.85546875" style="29" customWidth="1"/>
    <col min="2581" max="2581" width="8.85546875" style="29" customWidth="1"/>
    <col min="2582" max="2582" width="54.7109375" style="29" customWidth="1"/>
    <col min="2583" max="2583" width="10.85546875" style="29" customWidth="1"/>
    <col min="2584" max="2584" width="8.7109375" style="29" customWidth="1"/>
    <col min="2585" max="2585" width="12.28515625" style="29" customWidth="1"/>
    <col min="2586" max="2586" width="8.85546875" style="29" customWidth="1"/>
    <col min="2587" max="2587" width="9.85546875" style="29" customWidth="1"/>
    <col min="2588" max="2588" width="8.85546875" style="29" customWidth="1"/>
    <col min="2589" max="2589" width="54.7109375" style="29" customWidth="1"/>
    <col min="2590" max="2590" width="10.85546875" style="29" customWidth="1"/>
    <col min="2591" max="2591" width="8.7109375" style="29" customWidth="1"/>
    <col min="2592" max="2592" width="13.28515625" style="29" customWidth="1"/>
    <col min="2593" max="2593" width="8.85546875" style="29" customWidth="1"/>
    <col min="2594" max="2594" width="9.85546875" style="29" customWidth="1"/>
    <col min="2595" max="2595" width="8.85546875" style="29" customWidth="1"/>
    <col min="2596" max="2596" width="54.7109375" style="29" customWidth="1"/>
    <col min="2597" max="2597" width="12.140625" style="29" customWidth="1"/>
    <col min="2598" max="2598" width="8.7109375" style="29" customWidth="1"/>
    <col min="2599" max="2599" width="11.28515625" style="29" customWidth="1"/>
    <col min="2600" max="2600" width="8.85546875" style="29" customWidth="1"/>
    <col min="2601" max="2601" width="9.140625" style="29"/>
    <col min="2602" max="2602" width="8.85546875" style="29" customWidth="1"/>
    <col min="2603" max="2603" width="54.7109375" style="29" customWidth="1"/>
    <col min="2604" max="2604" width="13.7109375" style="29" customWidth="1"/>
    <col min="2605" max="2605" width="8.7109375" style="29" customWidth="1"/>
    <col min="2606" max="2606" width="14.7109375" style="29" customWidth="1"/>
    <col min="2607" max="2607" width="8.85546875" style="29" customWidth="1"/>
    <col min="2608" max="2608" width="9.85546875" style="29" customWidth="1"/>
    <col min="2609" max="2609" width="8.85546875" style="29" customWidth="1"/>
    <col min="2610" max="2610" width="54.7109375" style="29" customWidth="1"/>
    <col min="2611" max="2611" width="12.42578125" style="29" customWidth="1"/>
    <col min="2612" max="2612" width="8.7109375" style="29" customWidth="1"/>
    <col min="2613" max="2613" width="13.42578125" style="29" customWidth="1"/>
    <col min="2614" max="2614" width="8.85546875" style="29" customWidth="1"/>
    <col min="2615" max="2615" width="9.140625" style="29"/>
    <col min="2616" max="2616" width="8.85546875" style="29" customWidth="1"/>
    <col min="2617" max="2617" width="54.7109375" style="29" customWidth="1"/>
    <col min="2618" max="2618" width="10.7109375" style="29" customWidth="1"/>
    <col min="2619" max="2619" width="8.7109375" style="29" customWidth="1"/>
    <col min="2620" max="2620" width="13" style="29" customWidth="1"/>
    <col min="2621" max="2621" width="8.85546875" style="29" customWidth="1"/>
    <col min="2622" max="2622" width="9.140625" style="29"/>
    <col min="2623" max="2623" width="8.85546875" style="29" customWidth="1"/>
    <col min="2624" max="2624" width="54.7109375" style="29" customWidth="1"/>
    <col min="2625" max="2625" width="10.85546875" style="29" customWidth="1"/>
    <col min="2626" max="2626" width="8.7109375" style="29" customWidth="1"/>
    <col min="2627" max="2627" width="13" style="29" customWidth="1"/>
    <col min="2628" max="2628" width="8.85546875" style="29" customWidth="1"/>
    <col min="2629" max="2629" width="9.85546875" style="29" customWidth="1"/>
    <col min="2630" max="2630" width="8.85546875" style="29" customWidth="1"/>
    <col min="2631" max="2816" width="9.140625" style="29"/>
    <col min="2817" max="2817" width="63" style="29" customWidth="1"/>
    <col min="2818" max="2820" width="17.140625" style="29" customWidth="1"/>
    <col min="2821" max="2824" width="15" style="29" customWidth="1"/>
    <col min="2825" max="2825" width="13.140625" style="29" customWidth="1"/>
    <col min="2826" max="2826" width="8.7109375" style="29" customWidth="1"/>
    <col min="2827" max="2827" width="12.85546875" style="29" customWidth="1"/>
    <col min="2828" max="2828" width="8.85546875" style="29" customWidth="1"/>
    <col min="2829" max="2829" width="9.85546875" style="29" customWidth="1"/>
    <col min="2830" max="2830" width="8.85546875" style="29" customWidth="1"/>
    <col min="2831" max="2831" width="54.7109375" style="29" customWidth="1"/>
    <col min="2832" max="2832" width="10.85546875" style="29" customWidth="1"/>
    <col min="2833" max="2833" width="8.7109375" style="29" customWidth="1"/>
    <col min="2834" max="2834" width="12.140625" style="29" customWidth="1"/>
    <col min="2835" max="2835" width="8.85546875" style="29" customWidth="1"/>
    <col min="2836" max="2836" width="9.85546875" style="29" customWidth="1"/>
    <col min="2837" max="2837" width="8.85546875" style="29" customWidth="1"/>
    <col min="2838" max="2838" width="54.7109375" style="29" customWidth="1"/>
    <col min="2839" max="2839" width="10.85546875" style="29" customWidth="1"/>
    <col min="2840" max="2840" width="8.7109375" style="29" customWidth="1"/>
    <col min="2841" max="2841" width="12.28515625" style="29" customWidth="1"/>
    <col min="2842" max="2842" width="8.85546875" style="29" customWidth="1"/>
    <col min="2843" max="2843" width="9.85546875" style="29" customWidth="1"/>
    <col min="2844" max="2844" width="8.85546875" style="29" customWidth="1"/>
    <col min="2845" max="2845" width="54.7109375" style="29" customWidth="1"/>
    <col min="2846" max="2846" width="10.85546875" style="29" customWidth="1"/>
    <col min="2847" max="2847" width="8.7109375" style="29" customWidth="1"/>
    <col min="2848" max="2848" width="13.28515625" style="29" customWidth="1"/>
    <col min="2849" max="2849" width="8.85546875" style="29" customWidth="1"/>
    <col min="2850" max="2850" width="9.85546875" style="29" customWidth="1"/>
    <col min="2851" max="2851" width="8.85546875" style="29" customWidth="1"/>
    <col min="2852" max="2852" width="54.7109375" style="29" customWidth="1"/>
    <col min="2853" max="2853" width="12.140625" style="29" customWidth="1"/>
    <col min="2854" max="2854" width="8.7109375" style="29" customWidth="1"/>
    <col min="2855" max="2855" width="11.28515625" style="29" customWidth="1"/>
    <col min="2856" max="2856" width="8.85546875" style="29" customWidth="1"/>
    <col min="2857" max="2857" width="9.140625" style="29"/>
    <col min="2858" max="2858" width="8.85546875" style="29" customWidth="1"/>
    <col min="2859" max="2859" width="54.7109375" style="29" customWidth="1"/>
    <col min="2860" max="2860" width="13.7109375" style="29" customWidth="1"/>
    <col min="2861" max="2861" width="8.7109375" style="29" customWidth="1"/>
    <col min="2862" max="2862" width="14.7109375" style="29" customWidth="1"/>
    <col min="2863" max="2863" width="8.85546875" style="29" customWidth="1"/>
    <col min="2864" max="2864" width="9.85546875" style="29" customWidth="1"/>
    <col min="2865" max="2865" width="8.85546875" style="29" customWidth="1"/>
    <col min="2866" max="2866" width="54.7109375" style="29" customWidth="1"/>
    <col min="2867" max="2867" width="12.42578125" style="29" customWidth="1"/>
    <col min="2868" max="2868" width="8.7109375" style="29" customWidth="1"/>
    <col min="2869" max="2869" width="13.42578125" style="29" customWidth="1"/>
    <col min="2870" max="2870" width="8.85546875" style="29" customWidth="1"/>
    <col min="2871" max="2871" width="9.140625" style="29"/>
    <col min="2872" max="2872" width="8.85546875" style="29" customWidth="1"/>
    <col min="2873" max="2873" width="54.7109375" style="29" customWidth="1"/>
    <col min="2874" max="2874" width="10.7109375" style="29" customWidth="1"/>
    <col min="2875" max="2875" width="8.7109375" style="29" customWidth="1"/>
    <col min="2876" max="2876" width="13" style="29" customWidth="1"/>
    <col min="2877" max="2877" width="8.85546875" style="29" customWidth="1"/>
    <col min="2878" max="2878" width="9.140625" style="29"/>
    <col min="2879" max="2879" width="8.85546875" style="29" customWidth="1"/>
    <col min="2880" max="2880" width="54.7109375" style="29" customWidth="1"/>
    <col min="2881" max="2881" width="10.85546875" style="29" customWidth="1"/>
    <col min="2882" max="2882" width="8.7109375" style="29" customWidth="1"/>
    <col min="2883" max="2883" width="13" style="29" customWidth="1"/>
    <col min="2884" max="2884" width="8.85546875" style="29" customWidth="1"/>
    <col min="2885" max="2885" width="9.85546875" style="29" customWidth="1"/>
    <col min="2886" max="2886" width="8.85546875" style="29" customWidth="1"/>
    <col min="2887" max="3072" width="9.140625" style="29"/>
    <col min="3073" max="3073" width="63" style="29" customWidth="1"/>
    <col min="3074" max="3076" width="17.140625" style="29" customWidth="1"/>
    <col min="3077" max="3080" width="15" style="29" customWidth="1"/>
    <col min="3081" max="3081" width="13.140625" style="29" customWidth="1"/>
    <col min="3082" max="3082" width="8.7109375" style="29" customWidth="1"/>
    <col min="3083" max="3083" width="12.85546875" style="29" customWidth="1"/>
    <col min="3084" max="3084" width="8.85546875" style="29" customWidth="1"/>
    <col min="3085" max="3085" width="9.85546875" style="29" customWidth="1"/>
    <col min="3086" max="3086" width="8.85546875" style="29" customWidth="1"/>
    <col min="3087" max="3087" width="54.7109375" style="29" customWidth="1"/>
    <col min="3088" max="3088" width="10.85546875" style="29" customWidth="1"/>
    <col min="3089" max="3089" width="8.7109375" style="29" customWidth="1"/>
    <col min="3090" max="3090" width="12.140625" style="29" customWidth="1"/>
    <col min="3091" max="3091" width="8.85546875" style="29" customWidth="1"/>
    <col min="3092" max="3092" width="9.85546875" style="29" customWidth="1"/>
    <col min="3093" max="3093" width="8.85546875" style="29" customWidth="1"/>
    <col min="3094" max="3094" width="54.7109375" style="29" customWidth="1"/>
    <col min="3095" max="3095" width="10.85546875" style="29" customWidth="1"/>
    <col min="3096" max="3096" width="8.7109375" style="29" customWidth="1"/>
    <col min="3097" max="3097" width="12.28515625" style="29" customWidth="1"/>
    <col min="3098" max="3098" width="8.85546875" style="29" customWidth="1"/>
    <col min="3099" max="3099" width="9.85546875" style="29" customWidth="1"/>
    <col min="3100" max="3100" width="8.85546875" style="29" customWidth="1"/>
    <col min="3101" max="3101" width="54.7109375" style="29" customWidth="1"/>
    <col min="3102" max="3102" width="10.85546875" style="29" customWidth="1"/>
    <col min="3103" max="3103" width="8.7109375" style="29" customWidth="1"/>
    <col min="3104" max="3104" width="13.28515625" style="29" customWidth="1"/>
    <col min="3105" max="3105" width="8.85546875" style="29" customWidth="1"/>
    <col min="3106" max="3106" width="9.85546875" style="29" customWidth="1"/>
    <col min="3107" max="3107" width="8.85546875" style="29" customWidth="1"/>
    <col min="3108" max="3108" width="54.7109375" style="29" customWidth="1"/>
    <col min="3109" max="3109" width="12.140625" style="29" customWidth="1"/>
    <col min="3110" max="3110" width="8.7109375" style="29" customWidth="1"/>
    <col min="3111" max="3111" width="11.28515625" style="29" customWidth="1"/>
    <col min="3112" max="3112" width="8.85546875" style="29" customWidth="1"/>
    <col min="3113" max="3113" width="9.140625" style="29"/>
    <col min="3114" max="3114" width="8.85546875" style="29" customWidth="1"/>
    <col min="3115" max="3115" width="54.7109375" style="29" customWidth="1"/>
    <col min="3116" max="3116" width="13.7109375" style="29" customWidth="1"/>
    <col min="3117" max="3117" width="8.7109375" style="29" customWidth="1"/>
    <col min="3118" max="3118" width="14.7109375" style="29" customWidth="1"/>
    <col min="3119" max="3119" width="8.85546875" style="29" customWidth="1"/>
    <col min="3120" max="3120" width="9.85546875" style="29" customWidth="1"/>
    <col min="3121" max="3121" width="8.85546875" style="29" customWidth="1"/>
    <col min="3122" max="3122" width="54.7109375" style="29" customWidth="1"/>
    <col min="3123" max="3123" width="12.42578125" style="29" customWidth="1"/>
    <col min="3124" max="3124" width="8.7109375" style="29" customWidth="1"/>
    <col min="3125" max="3125" width="13.42578125" style="29" customWidth="1"/>
    <col min="3126" max="3126" width="8.85546875" style="29" customWidth="1"/>
    <col min="3127" max="3127" width="9.140625" style="29"/>
    <col min="3128" max="3128" width="8.85546875" style="29" customWidth="1"/>
    <col min="3129" max="3129" width="54.7109375" style="29" customWidth="1"/>
    <col min="3130" max="3130" width="10.7109375" style="29" customWidth="1"/>
    <col min="3131" max="3131" width="8.7109375" style="29" customWidth="1"/>
    <col min="3132" max="3132" width="13" style="29" customWidth="1"/>
    <col min="3133" max="3133" width="8.85546875" style="29" customWidth="1"/>
    <col min="3134" max="3134" width="9.140625" style="29"/>
    <col min="3135" max="3135" width="8.85546875" style="29" customWidth="1"/>
    <col min="3136" max="3136" width="54.7109375" style="29" customWidth="1"/>
    <col min="3137" max="3137" width="10.85546875" style="29" customWidth="1"/>
    <col min="3138" max="3138" width="8.7109375" style="29" customWidth="1"/>
    <col min="3139" max="3139" width="13" style="29" customWidth="1"/>
    <col min="3140" max="3140" width="8.85546875" style="29" customWidth="1"/>
    <col min="3141" max="3141" width="9.85546875" style="29" customWidth="1"/>
    <col min="3142" max="3142" width="8.85546875" style="29" customWidth="1"/>
    <col min="3143" max="3328" width="9.140625" style="29"/>
    <col min="3329" max="3329" width="63" style="29" customWidth="1"/>
    <col min="3330" max="3332" width="17.140625" style="29" customWidth="1"/>
    <col min="3333" max="3336" width="15" style="29" customWidth="1"/>
    <col min="3337" max="3337" width="13.140625" style="29" customWidth="1"/>
    <col min="3338" max="3338" width="8.7109375" style="29" customWidth="1"/>
    <col min="3339" max="3339" width="12.85546875" style="29" customWidth="1"/>
    <col min="3340" max="3340" width="8.85546875" style="29" customWidth="1"/>
    <col min="3341" max="3341" width="9.85546875" style="29" customWidth="1"/>
    <col min="3342" max="3342" width="8.85546875" style="29" customWidth="1"/>
    <col min="3343" max="3343" width="54.7109375" style="29" customWidth="1"/>
    <col min="3344" max="3344" width="10.85546875" style="29" customWidth="1"/>
    <col min="3345" max="3345" width="8.7109375" style="29" customWidth="1"/>
    <col min="3346" max="3346" width="12.140625" style="29" customWidth="1"/>
    <col min="3347" max="3347" width="8.85546875" style="29" customWidth="1"/>
    <col min="3348" max="3348" width="9.85546875" style="29" customWidth="1"/>
    <col min="3349" max="3349" width="8.85546875" style="29" customWidth="1"/>
    <col min="3350" max="3350" width="54.7109375" style="29" customWidth="1"/>
    <col min="3351" max="3351" width="10.85546875" style="29" customWidth="1"/>
    <col min="3352" max="3352" width="8.7109375" style="29" customWidth="1"/>
    <col min="3353" max="3353" width="12.28515625" style="29" customWidth="1"/>
    <col min="3354" max="3354" width="8.85546875" style="29" customWidth="1"/>
    <col min="3355" max="3355" width="9.85546875" style="29" customWidth="1"/>
    <col min="3356" max="3356" width="8.85546875" style="29" customWidth="1"/>
    <col min="3357" max="3357" width="54.7109375" style="29" customWidth="1"/>
    <col min="3358" max="3358" width="10.85546875" style="29" customWidth="1"/>
    <col min="3359" max="3359" width="8.7109375" style="29" customWidth="1"/>
    <col min="3360" max="3360" width="13.28515625" style="29" customWidth="1"/>
    <col min="3361" max="3361" width="8.85546875" style="29" customWidth="1"/>
    <col min="3362" max="3362" width="9.85546875" style="29" customWidth="1"/>
    <col min="3363" max="3363" width="8.85546875" style="29" customWidth="1"/>
    <col min="3364" max="3364" width="54.7109375" style="29" customWidth="1"/>
    <col min="3365" max="3365" width="12.140625" style="29" customWidth="1"/>
    <col min="3366" max="3366" width="8.7109375" style="29" customWidth="1"/>
    <col min="3367" max="3367" width="11.28515625" style="29" customWidth="1"/>
    <col min="3368" max="3368" width="8.85546875" style="29" customWidth="1"/>
    <col min="3369" max="3369" width="9.140625" style="29"/>
    <col min="3370" max="3370" width="8.85546875" style="29" customWidth="1"/>
    <col min="3371" max="3371" width="54.7109375" style="29" customWidth="1"/>
    <col min="3372" max="3372" width="13.7109375" style="29" customWidth="1"/>
    <col min="3373" max="3373" width="8.7109375" style="29" customWidth="1"/>
    <col min="3374" max="3374" width="14.7109375" style="29" customWidth="1"/>
    <col min="3375" max="3375" width="8.85546875" style="29" customWidth="1"/>
    <col min="3376" max="3376" width="9.85546875" style="29" customWidth="1"/>
    <col min="3377" max="3377" width="8.85546875" style="29" customWidth="1"/>
    <col min="3378" max="3378" width="54.7109375" style="29" customWidth="1"/>
    <col min="3379" max="3379" width="12.42578125" style="29" customWidth="1"/>
    <col min="3380" max="3380" width="8.7109375" style="29" customWidth="1"/>
    <col min="3381" max="3381" width="13.42578125" style="29" customWidth="1"/>
    <col min="3382" max="3382" width="8.85546875" style="29" customWidth="1"/>
    <col min="3383" max="3383" width="9.140625" style="29"/>
    <col min="3384" max="3384" width="8.85546875" style="29" customWidth="1"/>
    <col min="3385" max="3385" width="54.7109375" style="29" customWidth="1"/>
    <col min="3386" max="3386" width="10.7109375" style="29" customWidth="1"/>
    <col min="3387" max="3387" width="8.7109375" style="29" customWidth="1"/>
    <col min="3388" max="3388" width="13" style="29" customWidth="1"/>
    <col min="3389" max="3389" width="8.85546875" style="29" customWidth="1"/>
    <col min="3390" max="3390" width="9.140625" style="29"/>
    <col min="3391" max="3391" width="8.85546875" style="29" customWidth="1"/>
    <col min="3392" max="3392" width="54.7109375" style="29" customWidth="1"/>
    <col min="3393" max="3393" width="10.85546875" style="29" customWidth="1"/>
    <col min="3394" max="3394" width="8.7109375" style="29" customWidth="1"/>
    <col min="3395" max="3395" width="13" style="29" customWidth="1"/>
    <col min="3396" max="3396" width="8.85546875" style="29" customWidth="1"/>
    <col min="3397" max="3397" width="9.85546875" style="29" customWidth="1"/>
    <col min="3398" max="3398" width="8.85546875" style="29" customWidth="1"/>
    <col min="3399" max="3584" width="9.140625" style="29"/>
    <col min="3585" max="3585" width="63" style="29" customWidth="1"/>
    <col min="3586" max="3588" width="17.140625" style="29" customWidth="1"/>
    <col min="3589" max="3592" width="15" style="29" customWidth="1"/>
    <col min="3593" max="3593" width="13.140625" style="29" customWidth="1"/>
    <col min="3594" max="3594" width="8.7109375" style="29" customWidth="1"/>
    <col min="3595" max="3595" width="12.85546875" style="29" customWidth="1"/>
    <col min="3596" max="3596" width="8.85546875" style="29" customWidth="1"/>
    <col min="3597" max="3597" width="9.85546875" style="29" customWidth="1"/>
    <col min="3598" max="3598" width="8.85546875" style="29" customWidth="1"/>
    <col min="3599" max="3599" width="54.7109375" style="29" customWidth="1"/>
    <col min="3600" max="3600" width="10.85546875" style="29" customWidth="1"/>
    <col min="3601" max="3601" width="8.7109375" style="29" customWidth="1"/>
    <col min="3602" max="3602" width="12.140625" style="29" customWidth="1"/>
    <col min="3603" max="3603" width="8.85546875" style="29" customWidth="1"/>
    <col min="3604" max="3604" width="9.85546875" style="29" customWidth="1"/>
    <col min="3605" max="3605" width="8.85546875" style="29" customWidth="1"/>
    <col min="3606" max="3606" width="54.7109375" style="29" customWidth="1"/>
    <col min="3607" max="3607" width="10.85546875" style="29" customWidth="1"/>
    <col min="3608" max="3608" width="8.7109375" style="29" customWidth="1"/>
    <col min="3609" max="3609" width="12.28515625" style="29" customWidth="1"/>
    <col min="3610" max="3610" width="8.85546875" style="29" customWidth="1"/>
    <col min="3611" max="3611" width="9.85546875" style="29" customWidth="1"/>
    <col min="3612" max="3612" width="8.85546875" style="29" customWidth="1"/>
    <col min="3613" max="3613" width="54.7109375" style="29" customWidth="1"/>
    <col min="3614" max="3614" width="10.85546875" style="29" customWidth="1"/>
    <col min="3615" max="3615" width="8.7109375" style="29" customWidth="1"/>
    <col min="3616" max="3616" width="13.28515625" style="29" customWidth="1"/>
    <col min="3617" max="3617" width="8.85546875" style="29" customWidth="1"/>
    <col min="3618" max="3618" width="9.85546875" style="29" customWidth="1"/>
    <col min="3619" max="3619" width="8.85546875" style="29" customWidth="1"/>
    <col min="3620" max="3620" width="54.7109375" style="29" customWidth="1"/>
    <col min="3621" max="3621" width="12.140625" style="29" customWidth="1"/>
    <col min="3622" max="3622" width="8.7109375" style="29" customWidth="1"/>
    <col min="3623" max="3623" width="11.28515625" style="29" customWidth="1"/>
    <col min="3624" max="3624" width="8.85546875" style="29" customWidth="1"/>
    <col min="3625" max="3625" width="9.140625" style="29"/>
    <col min="3626" max="3626" width="8.85546875" style="29" customWidth="1"/>
    <col min="3627" max="3627" width="54.7109375" style="29" customWidth="1"/>
    <col min="3628" max="3628" width="13.7109375" style="29" customWidth="1"/>
    <col min="3629" max="3629" width="8.7109375" style="29" customWidth="1"/>
    <col min="3630" max="3630" width="14.7109375" style="29" customWidth="1"/>
    <col min="3631" max="3631" width="8.85546875" style="29" customWidth="1"/>
    <col min="3632" max="3632" width="9.85546875" style="29" customWidth="1"/>
    <col min="3633" max="3633" width="8.85546875" style="29" customWidth="1"/>
    <col min="3634" max="3634" width="54.7109375" style="29" customWidth="1"/>
    <col min="3635" max="3635" width="12.42578125" style="29" customWidth="1"/>
    <col min="3636" max="3636" width="8.7109375" style="29" customWidth="1"/>
    <col min="3637" max="3637" width="13.42578125" style="29" customWidth="1"/>
    <col min="3638" max="3638" width="8.85546875" style="29" customWidth="1"/>
    <col min="3639" max="3639" width="9.140625" style="29"/>
    <col min="3640" max="3640" width="8.85546875" style="29" customWidth="1"/>
    <col min="3641" max="3641" width="54.7109375" style="29" customWidth="1"/>
    <col min="3642" max="3642" width="10.7109375" style="29" customWidth="1"/>
    <col min="3643" max="3643" width="8.7109375" style="29" customWidth="1"/>
    <col min="3644" max="3644" width="13" style="29" customWidth="1"/>
    <col min="3645" max="3645" width="8.85546875" style="29" customWidth="1"/>
    <col min="3646" max="3646" width="9.140625" style="29"/>
    <col min="3647" max="3647" width="8.85546875" style="29" customWidth="1"/>
    <col min="3648" max="3648" width="54.7109375" style="29" customWidth="1"/>
    <col min="3649" max="3649" width="10.85546875" style="29" customWidth="1"/>
    <col min="3650" max="3650" width="8.7109375" style="29" customWidth="1"/>
    <col min="3651" max="3651" width="13" style="29" customWidth="1"/>
    <col min="3652" max="3652" width="8.85546875" style="29" customWidth="1"/>
    <col min="3653" max="3653" width="9.85546875" style="29" customWidth="1"/>
    <col min="3654" max="3654" width="8.85546875" style="29" customWidth="1"/>
    <col min="3655" max="3840" width="9.140625" style="29"/>
    <col min="3841" max="3841" width="63" style="29" customWidth="1"/>
    <col min="3842" max="3844" width="17.140625" style="29" customWidth="1"/>
    <col min="3845" max="3848" width="15" style="29" customWidth="1"/>
    <col min="3849" max="3849" width="13.140625" style="29" customWidth="1"/>
    <col min="3850" max="3850" width="8.7109375" style="29" customWidth="1"/>
    <col min="3851" max="3851" width="12.85546875" style="29" customWidth="1"/>
    <col min="3852" max="3852" width="8.85546875" style="29" customWidth="1"/>
    <col min="3853" max="3853" width="9.85546875" style="29" customWidth="1"/>
    <col min="3854" max="3854" width="8.85546875" style="29" customWidth="1"/>
    <col min="3855" max="3855" width="54.7109375" style="29" customWidth="1"/>
    <col min="3856" max="3856" width="10.85546875" style="29" customWidth="1"/>
    <col min="3857" max="3857" width="8.7109375" style="29" customWidth="1"/>
    <col min="3858" max="3858" width="12.140625" style="29" customWidth="1"/>
    <col min="3859" max="3859" width="8.85546875" style="29" customWidth="1"/>
    <col min="3860" max="3860" width="9.85546875" style="29" customWidth="1"/>
    <col min="3861" max="3861" width="8.85546875" style="29" customWidth="1"/>
    <col min="3862" max="3862" width="54.7109375" style="29" customWidth="1"/>
    <col min="3863" max="3863" width="10.85546875" style="29" customWidth="1"/>
    <col min="3864" max="3864" width="8.7109375" style="29" customWidth="1"/>
    <col min="3865" max="3865" width="12.28515625" style="29" customWidth="1"/>
    <col min="3866" max="3866" width="8.85546875" style="29" customWidth="1"/>
    <col min="3867" max="3867" width="9.85546875" style="29" customWidth="1"/>
    <col min="3868" max="3868" width="8.85546875" style="29" customWidth="1"/>
    <col min="3869" max="3869" width="54.7109375" style="29" customWidth="1"/>
    <col min="3870" max="3870" width="10.85546875" style="29" customWidth="1"/>
    <col min="3871" max="3871" width="8.7109375" style="29" customWidth="1"/>
    <col min="3872" max="3872" width="13.28515625" style="29" customWidth="1"/>
    <col min="3873" max="3873" width="8.85546875" style="29" customWidth="1"/>
    <col min="3874" max="3874" width="9.85546875" style="29" customWidth="1"/>
    <col min="3875" max="3875" width="8.85546875" style="29" customWidth="1"/>
    <col min="3876" max="3876" width="54.7109375" style="29" customWidth="1"/>
    <col min="3877" max="3877" width="12.140625" style="29" customWidth="1"/>
    <col min="3878" max="3878" width="8.7109375" style="29" customWidth="1"/>
    <col min="3879" max="3879" width="11.28515625" style="29" customWidth="1"/>
    <col min="3880" max="3880" width="8.85546875" style="29" customWidth="1"/>
    <col min="3881" max="3881" width="9.140625" style="29"/>
    <col min="3882" max="3882" width="8.85546875" style="29" customWidth="1"/>
    <col min="3883" max="3883" width="54.7109375" style="29" customWidth="1"/>
    <col min="3884" max="3884" width="13.7109375" style="29" customWidth="1"/>
    <col min="3885" max="3885" width="8.7109375" style="29" customWidth="1"/>
    <col min="3886" max="3886" width="14.7109375" style="29" customWidth="1"/>
    <col min="3887" max="3887" width="8.85546875" style="29" customWidth="1"/>
    <col min="3888" max="3888" width="9.85546875" style="29" customWidth="1"/>
    <col min="3889" max="3889" width="8.85546875" style="29" customWidth="1"/>
    <col min="3890" max="3890" width="54.7109375" style="29" customWidth="1"/>
    <col min="3891" max="3891" width="12.42578125" style="29" customWidth="1"/>
    <col min="3892" max="3892" width="8.7109375" style="29" customWidth="1"/>
    <col min="3893" max="3893" width="13.42578125" style="29" customWidth="1"/>
    <col min="3894" max="3894" width="8.85546875" style="29" customWidth="1"/>
    <col min="3895" max="3895" width="9.140625" style="29"/>
    <col min="3896" max="3896" width="8.85546875" style="29" customWidth="1"/>
    <col min="3897" max="3897" width="54.7109375" style="29" customWidth="1"/>
    <col min="3898" max="3898" width="10.7109375" style="29" customWidth="1"/>
    <col min="3899" max="3899" width="8.7109375" style="29" customWidth="1"/>
    <col min="3900" max="3900" width="13" style="29" customWidth="1"/>
    <col min="3901" max="3901" width="8.85546875" style="29" customWidth="1"/>
    <col min="3902" max="3902" width="9.140625" style="29"/>
    <col min="3903" max="3903" width="8.85546875" style="29" customWidth="1"/>
    <col min="3904" max="3904" width="54.7109375" style="29" customWidth="1"/>
    <col min="3905" max="3905" width="10.85546875" style="29" customWidth="1"/>
    <col min="3906" max="3906" width="8.7109375" style="29" customWidth="1"/>
    <col min="3907" max="3907" width="13" style="29" customWidth="1"/>
    <col min="3908" max="3908" width="8.85546875" style="29" customWidth="1"/>
    <col min="3909" max="3909" width="9.85546875" style="29" customWidth="1"/>
    <col min="3910" max="3910" width="8.85546875" style="29" customWidth="1"/>
    <col min="3911" max="4096" width="9.140625" style="29"/>
    <col min="4097" max="4097" width="63" style="29" customWidth="1"/>
    <col min="4098" max="4100" width="17.140625" style="29" customWidth="1"/>
    <col min="4101" max="4104" width="15" style="29" customWidth="1"/>
    <col min="4105" max="4105" width="13.140625" style="29" customWidth="1"/>
    <col min="4106" max="4106" width="8.7109375" style="29" customWidth="1"/>
    <col min="4107" max="4107" width="12.85546875" style="29" customWidth="1"/>
    <col min="4108" max="4108" width="8.85546875" style="29" customWidth="1"/>
    <col min="4109" max="4109" width="9.85546875" style="29" customWidth="1"/>
    <col min="4110" max="4110" width="8.85546875" style="29" customWidth="1"/>
    <col min="4111" max="4111" width="54.7109375" style="29" customWidth="1"/>
    <col min="4112" max="4112" width="10.85546875" style="29" customWidth="1"/>
    <col min="4113" max="4113" width="8.7109375" style="29" customWidth="1"/>
    <col min="4114" max="4114" width="12.140625" style="29" customWidth="1"/>
    <col min="4115" max="4115" width="8.85546875" style="29" customWidth="1"/>
    <col min="4116" max="4116" width="9.85546875" style="29" customWidth="1"/>
    <col min="4117" max="4117" width="8.85546875" style="29" customWidth="1"/>
    <col min="4118" max="4118" width="54.7109375" style="29" customWidth="1"/>
    <col min="4119" max="4119" width="10.85546875" style="29" customWidth="1"/>
    <col min="4120" max="4120" width="8.7109375" style="29" customWidth="1"/>
    <col min="4121" max="4121" width="12.28515625" style="29" customWidth="1"/>
    <col min="4122" max="4122" width="8.85546875" style="29" customWidth="1"/>
    <col min="4123" max="4123" width="9.85546875" style="29" customWidth="1"/>
    <col min="4124" max="4124" width="8.85546875" style="29" customWidth="1"/>
    <col min="4125" max="4125" width="54.7109375" style="29" customWidth="1"/>
    <col min="4126" max="4126" width="10.85546875" style="29" customWidth="1"/>
    <col min="4127" max="4127" width="8.7109375" style="29" customWidth="1"/>
    <col min="4128" max="4128" width="13.28515625" style="29" customWidth="1"/>
    <col min="4129" max="4129" width="8.85546875" style="29" customWidth="1"/>
    <col min="4130" max="4130" width="9.85546875" style="29" customWidth="1"/>
    <col min="4131" max="4131" width="8.85546875" style="29" customWidth="1"/>
    <col min="4132" max="4132" width="54.7109375" style="29" customWidth="1"/>
    <col min="4133" max="4133" width="12.140625" style="29" customWidth="1"/>
    <col min="4134" max="4134" width="8.7109375" style="29" customWidth="1"/>
    <col min="4135" max="4135" width="11.28515625" style="29" customWidth="1"/>
    <col min="4136" max="4136" width="8.85546875" style="29" customWidth="1"/>
    <col min="4137" max="4137" width="9.140625" style="29"/>
    <col min="4138" max="4138" width="8.85546875" style="29" customWidth="1"/>
    <col min="4139" max="4139" width="54.7109375" style="29" customWidth="1"/>
    <col min="4140" max="4140" width="13.7109375" style="29" customWidth="1"/>
    <col min="4141" max="4141" width="8.7109375" style="29" customWidth="1"/>
    <col min="4142" max="4142" width="14.7109375" style="29" customWidth="1"/>
    <col min="4143" max="4143" width="8.85546875" style="29" customWidth="1"/>
    <col min="4144" max="4144" width="9.85546875" style="29" customWidth="1"/>
    <col min="4145" max="4145" width="8.85546875" style="29" customWidth="1"/>
    <col min="4146" max="4146" width="54.7109375" style="29" customWidth="1"/>
    <col min="4147" max="4147" width="12.42578125" style="29" customWidth="1"/>
    <col min="4148" max="4148" width="8.7109375" style="29" customWidth="1"/>
    <col min="4149" max="4149" width="13.42578125" style="29" customWidth="1"/>
    <col min="4150" max="4150" width="8.85546875" style="29" customWidth="1"/>
    <col min="4151" max="4151" width="9.140625" style="29"/>
    <col min="4152" max="4152" width="8.85546875" style="29" customWidth="1"/>
    <col min="4153" max="4153" width="54.7109375" style="29" customWidth="1"/>
    <col min="4154" max="4154" width="10.7109375" style="29" customWidth="1"/>
    <col min="4155" max="4155" width="8.7109375" style="29" customWidth="1"/>
    <col min="4156" max="4156" width="13" style="29" customWidth="1"/>
    <col min="4157" max="4157" width="8.85546875" style="29" customWidth="1"/>
    <col min="4158" max="4158" width="9.140625" style="29"/>
    <col min="4159" max="4159" width="8.85546875" style="29" customWidth="1"/>
    <col min="4160" max="4160" width="54.7109375" style="29" customWidth="1"/>
    <col min="4161" max="4161" width="10.85546875" style="29" customWidth="1"/>
    <col min="4162" max="4162" width="8.7109375" style="29" customWidth="1"/>
    <col min="4163" max="4163" width="13" style="29" customWidth="1"/>
    <col min="4164" max="4164" width="8.85546875" style="29" customWidth="1"/>
    <col min="4165" max="4165" width="9.85546875" style="29" customWidth="1"/>
    <col min="4166" max="4166" width="8.85546875" style="29" customWidth="1"/>
    <col min="4167" max="4352" width="9.140625" style="29"/>
    <col min="4353" max="4353" width="63" style="29" customWidth="1"/>
    <col min="4354" max="4356" width="17.140625" style="29" customWidth="1"/>
    <col min="4357" max="4360" width="15" style="29" customWidth="1"/>
    <col min="4361" max="4361" width="13.140625" style="29" customWidth="1"/>
    <col min="4362" max="4362" width="8.7109375" style="29" customWidth="1"/>
    <col min="4363" max="4363" width="12.85546875" style="29" customWidth="1"/>
    <col min="4364" max="4364" width="8.85546875" style="29" customWidth="1"/>
    <col min="4365" max="4365" width="9.85546875" style="29" customWidth="1"/>
    <col min="4366" max="4366" width="8.85546875" style="29" customWidth="1"/>
    <col min="4367" max="4367" width="54.7109375" style="29" customWidth="1"/>
    <col min="4368" max="4368" width="10.85546875" style="29" customWidth="1"/>
    <col min="4369" max="4369" width="8.7109375" style="29" customWidth="1"/>
    <col min="4370" max="4370" width="12.140625" style="29" customWidth="1"/>
    <col min="4371" max="4371" width="8.85546875" style="29" customWidth="1"/>
    <col min="4372" max="4372" width="9.85546875" style="29" customWidth="1"/>
    <col min="4373" max="4373" width="8.85546875" style="29" customWidth="1"/>
    <col min="4374" max="4374" width="54.7109375" style="29" customWidth="1"/>
    <col min="4375" max="4375" width="10.85546875" style="29" customWidth="1"/>
    <col min="4376" max="4376" width="8.7109375" style="29" customWidth="1"/>
    <col min="4377" max="4377" width="12.28515625" style="29" customWidth="1"/>
    <col min="4378" max="4378" width="8.85546875" style="29" customWidth="1"/>
    <col min="4379" max="4379" width="9.85546875" style="29" customWidth="1"/>
    <col min="4380" max="4380" width="8.85546875" style="29" customWidth="1"/>
    <col min="4381" max="4381" width="54.7109375" style="29" customWidth="1"/>
    <col min="4382" max="4382" width="10.85546875" style="29" customWidth="1"/>
    <col min="4383" max="4383" width="8.7109375" style="29" customWidth="1"/>
    <col min="4384" max="4384" width="13.28515625" style="29" customWidth="1"/>
    <col min="4385" max="4385" width="8.85546875" style="29" customWidth="1"/>
    <col min="4386" max="4386" width="9.85546875" style="29" customWidth="1"/>
    <col min="4387" max="4387" width="8.85546875" style="29" customWidth="1"/>
    <col min="4388" max="4388" width="54.7109375" style="29" customWidth="1"/>
    <col min="4389" max="4389" width="12.140625" style="29" customWidth="1"/>
    <col min="4390" max="4390" width="8.7109375" style="29" customWidth="1"/>
    <col min="4391" max="4391" width="11.28515625" style="29" customWidth="1"/>
    <col min="4392" max="4392" width="8.85546875" style="29" customWidth="1"/>
    <col min="4393" max="4393" width="9.140625" style="29"/>
    <col min="4394" max="4394" width="8.85546875" style="29" customWidth="1"/>
    <col min="4395" max="4395" width="54.7109375" style="29" customWidth="1"/>
    <col min="4396" max="4396" width="13.7109375" style="29" customWidth="1"/>
    <col min="4397" max="4397" width="8.7109375" style="29" customWidth="1"/>
    <col min="4398" max="4398" width="14.7109375" style="29" customWidth="1"/>
    <col min="4399" max="4399" width="8.85546875" style="29" customWidth="1"/>
    <col min="4400" max="4400" width="9.85546875" style="29" customWidth="1"/>
    <col min="4401" max="4401" width="8.85546875" style="29" customWidth="1"/>
    <col min="4402" max="4402" width="54.7109375" style="29" customWidth="1"/>
    <col min="4403" max="4403" width="12.42578125" style="29" customWidth="1"/>
    <col min="4404" max="4404" width="8.7109375" style="29" customWidth="1"/>
    <col min="4405" max="4405" width="13.42578125" style="29" customWidth="1"/>
    <col min="4406" max="4406" width="8.85546875" style="29" customWidth="1"/>
    <col min="4407" max="4407" width="9.140625" style="29"/>
    <col min="4408" max="4408" width="8.85546875" style="29" customWidth="1"/>
    <col min="4409" max="4409" width="54.7109375" style="29" customWidth="1"/>
    <col min="4410" max="4410" width="10.7109375" style="29" customWidth="1"/>
    <col min="4411" max="4411" width="8.7109375" style="29" customWidth="1"/>
    <col min="4412" max="4412" width="13" style="29" customWidth="1"/>
    <col min="4413" max="4413" width="8.85546875" style="29" customWidth="1"/>
    <col min="4414" max="4414" width="9.140625" style="29"/>
    <col min="4415" max="4415" width="8.85546875" style="29" customWidth="1"/>
    <col min="4416" max="4416" width="54.7109375" style="29" customWidth="1"/>
    <col min="4417" max="4417" width="10.85546875" style="29" customWidth="1"/>
    <col min="4418" max="4418" width="8.7109375" style="29" customWidth="1"/>
    <col min="4419" max="4419" width="13" style="29" customWidth="1"/>
    <col min="4420" max="4420" width="8.85546875" style="29" customWidth="1"/>
    <col min="4421" max="4421" width="9.85546875" style="29" customWidth="1"/>
    <col min="4422" max="4422" width="8.85546875" style="29" customWidth="1"/>
    <col min="4423" max="4608" width="9.140625" style="29"/>
    <col min="4609" max="4609" width="63" style="29" customWidth="1"/>
    <col min="4610" max="4612" width="17.140625" style="29" customWidth="1"/>
    <col min="4613" max="4616" width="15" style="29" customWidth="1"/>
    <col min="4617" max="4617" width="13.140625" style="29" customWidth="1"/>
    <col min="4618" max="4618" width="8.7109375" style="29" customWidth="1"/>
    <col min="4619" max="4619" width="12.85546875" style="29" customWidth="1"/>
    <col min="4620" max="4620" width="8.85546875" style="29" customWidth="1"/>
    <col min="4621" max="4621" width="9.85546875" style="29" customWidth="1"/>
    <col min="4622" max="4622" width="8.85546875" style="29" customWidth="1"/>
    <col min="4623" max="4623" width="54.7109375" style="29" customWidth="1"/>
    <col min="4624" max="4624" width="10.85546875" style="29" customWidth="1"/>
    <col min="4625" max="4625" width="8.7109375" style="29" customWidth="1"/>
    <col min="4626" max="4626" width="12.140625" style="29" customWidth="1"/>
    <col min="4627" max="4627" width="8.85546875" style="29" customWidth="1"/>
    <col min="4628" max="4628" width="9.85546875" style="29" customWidth="1"/>
    <col min="4629" max="4629" width="8.85546875" style="29" customWidth="1"/>
    <col min="4630" max="4630" width="54.7109375" style="29" customWidth="1"/>
    <col min="4631" max="4631" width="10.85546875" style="29" customWidth="1"/>
    <col min="4632" max="4632" width="8.7109375" style="29" customWidth="1"/>
    <col min="4633" max="4633" width="12.28515625" style="29" customWidth="1"/>
    <col min="4634" max="4634" width="8.85546875" style="29" customWidth="1"/>
    <col min="4635" max="4635" width="9.85546875" style="29" customWidth="1"/>
    <col min="4636" max="4636" width="8.85546875" style="29" customWidth="1"/>
    <col min="4637" max="4637" width="54.7109375" style="29" customWidth="1"/>
    <col min="4638" max="4638" width="10.85546875" style="29" customWidth="1"/>
    <col min="4639" max="4639" width="8.7109375" style="29" customWidth="1"/>
    <col min="4640" max="4640" width="13.28515625" style="29" customWidth="1"/>
    <col min="4641" max="4641" width="8.85546875" style="29" customWidth="1"/>
    <col min="4642" max="4642" width="9.85546875" style="29" customWidth="1"/>
    <col min="4643" max="4643" width="8.85546875" style="29" customWidth="1"/>
    <col min="4644" max="4644" width="54.7109375" style="29" customWidth="1"/>
    <col min="4645" max="4645" width="12.140625" style="29" customWidth="1"/>
    <col min="4646" max="4646" width="8.7109375" style="29" customWidth="1"/>
    <col min="4647" max="4647" width="11.28515625" style="29" customWidth="1"/>
    <col min="4648" max="4648" width="8.85546875" style="29" customWidth="1"/>
    <col min="4649" max="4649" width="9.140625" style="29"/>
    <col min="4650" max="4650" width="8.85546875" style="29" customWidth="1"/>
    <col min="4651" max="4651" width="54.7109375" style="29" customWidth="1"/>
    <col min="4652" max="4652" width="13.7109375" style="29" customWidth="1"/>
    <col min="4653" max="4653" width="8.7109375" style="29" customWidth="1"/>
    <col min="4654" max="4654" width="14.7109375" style="29" customWidth="1"/>
    <col min="4655" max="4655" width="8.85546875" style="29" customWidth="1"/>
    <col min="4656" max="4656" width="9.85546875" style="29" customWidth="1"/>
    <col min="4657" max="4657" width="8.85546875" style="29" customWidth="1"/>
    <col min="4658" max="4658" width="54.7109375" style="29" customWidth="1"/>
    <col min="4659" max="4659" width="12.42578125" style="29" customWidth="1"/>
    <col min="4660" max="4660" width="8.7109375" style="29" customWidth="1"/>
    <col min="4661" max="4661" width="13.42578125" style="29" customWidth="1"/>
    <col min="4662" max="4662" width="8.85546875" style="29" customWidth="1"/>
    <col min="4663" max="4663" width="9.140625" style="29"/>
    <col min="4664" max="4664" width="8.85546875" style="29" customWidth="1"/>
    <col min="4665" max="4665" width="54.7109375" style="29" customWidth="1"/>
    <col min="4666" max="4666" width="10.7109375" style="29" customWidth="1"/>
    <col min="4667" max="4667" width="8.7109375" style="29" customWidth="1"/>
    <col min="4668" max="4668" width="13" style="29" customWidth="1"/>
    <col min="4669" max="4669" width="8.85546875" style="29" customWidth="1"/>
    <col min="4670" max="4670" width="9.140625" style="29"/>
    <col min="4671" max="4671" width="8.85546875" style="29" customWidth="1"/>
    <col min="4672" max="4672" width="54.7109375" style="29" customWidth="1"/>
    <col min="4673" max="4673" width="10.85546875" style="29" customWidth="1"/>
    <col min="4674" max="4674" width="8.7109375" style="29" customWidth="1"/>
    <col min="4675" max="4675" width="13" style="29" customWidth="1"/>
    <col min="4676" max="4676" width="8.85546875" style="29" customWidth="1"/>
    <col min="4677" max="4677" width="9.85546875" style="29" customWidth="1"/>
    <col min="4678" max="4678" width="8.85546875" style="29" customWidth="1"/>
    <col min="4679" max="4864" width="9.140625" style="29"/>
    <col min="4865" max="4865" width="63" style="29" customWidth="1"/>
    <col min="4866" max="4868" width="17.140625" style="29" customWidth="1"/>
    <col min="4869" max="4872" width="15" style="29" customWidth="1"/>
    <col min="4873" max="4873" width="13.140625" style="29" customWidth="1"/>
    <col min="4874" max="4874" width="8.7109375" style="29" customWidth="1"/>
    <col min="4875" max="4875" width="12.85546875" style="29" customWidth="1"/>
    <col min="4876" max="4876" width="8.85546875" style="29" customWidth="1"/>
    <col min="4877" max="4877" width="9.85546875" style="29" customWidth="1"/>
    <col min="4878" max="4878" width="8.85546875" style="29" customWidth="1"/>
    <col min="4879" max="4879" width="54.7109375" style="29" customWidth="1"/>
    <col min="4880" max="4880" width="10.85546875" style="29" customWidth="1"/>
    <col min="4881" max="4881" width="8.7109375" style="29" customWidth="1"/>
    <col min="4882" max="4882" width="12.140625" style="29" customWidth="1"/>
    <col min="4883" max="4883" width="8.85546875" style="29" customWidth="1"/>
    <col min="4884" max="4884" width="9.85546875" style="29" customWidth="1"/>
    <col min="4885" max="4885" width="8.85546875" style="29" customWidth="1"/>
    <col min="4886" max="4886" width="54.7109375" style="29" customWidth="1"/>
    <col min="4887" max="4887" width="10.85546875" style="29" customWidth="1"/>
    <col min="4888" max="4888" width="8.7109375" style="29" customWidth="1"/>
    <col min="4889" max="4889" width="12.28515625" style="29" customWidth="1"/>
    <col min="4890" max="4890" width="8.85546875" style="29" customWidth="1"/>
    <col min="4891" max="4891" width="9.85546875" style="29" customWidth="1"/>
    <col min="4892" max="4892" width="8.85546875" style="29" customWidth="1"/>
    <col min="4893" max="4893" width="54.7109375" style="29" customWidth="1"/>
    <col min="4894" max="4894" width="10.85546875" style="29" customWidth="1"/>
    <col min="4895" max="4895" width="8.7109375" style="29" customWidth="1"/>
    <col min="4896" max="4896" width="13.28515625" style="29" customWidth="1"/>
    <col min="4897" max="4897" width="8.85546875" style="29" customWidth="1"/>
    <col min="4898" max="4898" width="9.85546875" style="29" customWidth="1"/>
    <col min="4899" max="4899" width="8.85546875" style="29" customWidth="1"/>
    <col min="4900" max="4900" width="54.7109375" style="29" customWidth="1"/>
    <col min="4901" max="4901" width="12.140625" style="29" customWidth="1"/>
    <col min="4902" max="4902" width="8.7109375" style="29" customWidth="1"/>
    <col min="4903" max="4903" width="11.28515625" style="29" customWidth="1"/>
    <col min="4904" max="4904" width="8.85546875" style="29" customWidth="1"/>
    <col min="4905" max="4905" width="9.140625" style="29"/>
    <col min="4906" max="4906" width="8.85546875" style="29" customWidth="1"/>
    <col min="4907" max="4907" width="54.7109375" style="29" customWidth="1"/>
    <col min="4908" max="4908" width="13.7109375" style="29" customWidth="1"/>
    <col min="4909" max="4909" width="8.7109375" style="29" customWidth="1"/>
    <col min="4910" max="4910" width="14.7109375" style="29" customWidth="1"/>
    <col min="4911" max="4911" width="8.85546875" style="29" customWidth="1"/>
    <col min="4912" max="4912" width="9.85546875" style="29" customWidth="1"/>
    <col min="4913" max="4913" width="8.85546875" style="29" customWidth="1"/>
    <col min="4914" max="4914" width="54.7109375" style="29" customWidth="1"/>
    <col min="4915" max="4915" width="12.42578125" style="29" customWidth="1"/>
    <col min="4916" max="4916" width="8.7109375" style="29" customWidth="1"/>
    <col min="4917" max="4917" width="13.42578125" style="29" customWidth="1"/>
    <col min="4918" max="4918" width="8.85546875" style="29" customWidth="1"/>
    <col min="4919" max="4919" width="9.140625" style="29"/>
    <col min="4920" max="4920" width="8.85546875" style="29" customWidth="1"/>
    <col min="4921" max="4921" width="54.7109375" style="29" customWidth="1"/>
    <col min="4922" max="4922" width="10.7109375" style="29" customWidth="1"/>
    <col min="4923" max="4923" width="8.7109375" style="29" customWidth="1"/>
    <col min="4924" max="4924" width="13" style="29" customWidth="1"/>
    <col min="4925" max="4925" width="8.85546875" style="29" customWidth="1"/>
    <col min="4926" max="4926" width="9.140625" style="29"/>
    <col min="4927" max="4927" width="8.85546875" style="29" customWidth="1"/>
    <col min="4928" max="4928" width="54.7109375" style="29" customWidth="1"/>
    <col min="4929" max="4929" width="10.85546875" style="29" customWidth="1"/>
    <col min="4930" max="4930" width="8.7109375" style="29" customWidth="1"/>
    <col min="4931" max="4931" width="13" style="29" customWidth="1"/>
    <col min="4932" max="4932" width="8.85546875" style="29" customWidth="1"/>
    <col min="4933" max="4933" width="9.85546875" style="29" customWidth="1"/>
    <col min="4934" max="4934" width="8.85546875" style="29" customWidth="1"/>
    <col min="4935" max="5120" width="9.140625" style="29"/>
    <col min="5121" max="5121" width="63" style="29" customWidth="1"/>
    <col min="5122" max="5124" width="17.140625" style="29" customWidth="1"/>
    <col min="5125" max="5128" width="15" style="29" customWidth="1"/>
    <col min="5129" max="5129" width="13.140625" style="29" customWidth="1"/>
    <col min="5130" max="5130" width="8.7109375" style="29" customWidth="1"/>
    <col min="5131" max="5131" width="12.85546875" style="29" customWidth="1"/>
    <col min="5132" max="5132" width="8.85546875" style="29" customWidth="1"/>
    <col min="5133" max="5133" width="9.85546875" style="29" customWidth="1"/>
    <col min="5134" max="5134" width="8.85546875" style="29" customWidth="1"/>
    <col min="5135" max="5135" width="54.7109375" style="29" customWidth="1"/>
    <col min="5136" max="5136" width="10.85546875" style="29" customWidth="1"/>
    <col min="5137" max="5137" width="8.7109375" style="29" customWidth="1"/>
    <col min="5138" max="5138" width="12.140625" style="29" customWidth="1"/>
    <col min="5139" max="5139" width="8.85546875" style="29" customWidth="1"/>
    <col min="5140" max="5140" width="9.85546875" style="29" customWidth="1"/>
    <col min="5141" max="5141" width="8.85546875" style="29" customWidth="1"/>
    <col min="5142" max="5142" width="54.7109375" style="29" customWidth="1"/>
    <col min="5143" max="5143" width="10.85546875" style="29" customWidth="1"/>
    <col min="5144" max="5144" width="8.7109375" style="29" customWidth="1"/>
    <col min="5145" max="5145" width="12.28515625" style="29" customWidth="1"/>
    <col min="5146" max="5146" width="8.85546875" style="29" customWidth="1"/>
    <col min="5147" max="5147" width="9.85546875" style="29" customWidth="1"/>
    <col min="5148" max="5148" width="8.85546875" style="29" customWidth="1"/>
    <col min="5149" max="5149" width="54.7109375" style="29" customWidth="1"/>
    <col min="5150" max="5150" width="10.85546875" style="29" customWidth="1"/>
    <col min="5151" max="5151" width="8.7109375" style="29" customWidth="1"/>
    <col min="5152" max="5152" width="13.28515625" style="29" customWidth="1"/>
    <col min="5153" max="5153" width="8.85546875" style="29" customWidth="1"/>
    <col min="5154" max="5154" width="9.85546875" style="29" customWidth="1"/>
    <col min="5155" max="5155" width="8.85546875" style="29" customWidth="1"/>
    <col min="5156" max="5156" width="54.7109375" style="29" customWidth="1"/>
    <col min="5157" max="5157" width="12.140625" style="29" customWidth="1"/>
    <col min="5158" max="5158" width="8.7109375" style="29" customWidth="1"/>
    <col min="5159" max="5159" width="11.28515625" style="29" customWidth="1"/>
    <col min="5160" max="5160" width="8.85546875" style="29" customWidth="1"/>
    <col min="5161" max="5161" width="9.140625" style="29"/>
    <col min="5162" max="5162" width="8.85546875" style="29" customWidth="1"/>
    <col min="5163" max="5163" width="54.7109375" style="29" customWidth="1"/>
    <col min="5164" max="5164" width="13.7109375" style="29" customWidth="1"/>
    <col min="5165" max="5165" width="8.7109375" style="29" customWidth="1"/>
    <col min="5166" max="5166" width="14.7109375" style="29" customWidth="1"/>
    <col min="5167" max="5167" width="8.85546875" style="29" customWidth="1"/>
    <col min="5168" max="5168" width="9.85546875" style="29" customWidth="1"/>
    <col min="5169" max="5169" width="8.85546875" style="29" customWidth="1"/>
    <col min="5170" max="5170" width="54.7109375" style="29" customWidth="1"/>
    <col min="5171" max="5171" width="12.42578125" style="29" customWidth="1"/>
    <col min="5172" max="5172" width="8.7109375" style="29" customWidth="1"/>
    <col min="5173" max="5173" width="13.42578125" style="29" customWidth="1"/>
    <col min="5174" max="5174" width="8.85546875" style="29" customWidth="1"/>
    <col min="5175" max="5175" width="9.140625" style="29"/>
    <col min="5176" max="5176" width="8.85546875" style="29" customWidth="1"/>
    <col min="5177" max="5177" width="54.7109375" style="29" customWidth="1"/>
    <col min="5178" max="5178" width="10.7109375" style="29" customWidth="1"/>
    <col min="5179" max="5179" width="8.7109375" style="29" customWidth="1"/>
    <col min="5180" max="5180" width="13" style="29" customWidth="1"/>
    <col min="5181" max="5181" width="8.85546875" style="29" customWidth="1"/>
    <col min="5182" max="5182" width="9.140625" style="29"/>
    <col min="5183" max="5183" width="8.85546875" style="29" customWidth="1"/>
    <col min="5184" max="5184" width="54.7109375" style="29" customWidth="1"/>
    <col min="5185" max="5185" width="10.85546875" style="29" customWidth="1"/>
    <col min="5186" max="5186" width="8.7109375" style="29" customWidth="1"/>
    <col min="5187" max="5187" width="13" style="29" customWidth="1"/>
    <col min="5188" max="5188" width="8.85546875" style="29" customWidth="1"/>
    <col min="5189" max="5189" width="9.85546875" style="29" customWidth="1"/>
    <col min="5190" max="5190" width="8.85546875" style="29" customWidth="1"/>
    <col min="5191" max="5376" width="9.140625" style="29"/>
    <col min="5377" max="5377" width="63" style="29" customWidth="1"/>
    <col min="5378" max="5380" width="17.140625" style="29" customWidth="1"/>
    <col min="5381" max="5384" width="15" style="29" customWidth="1"/>
    <col min="5385" max="5385" width="13.140625" style="29" customWidth="1"/>
    <col min="5386" max="5386" width="8.7109375" style="29" customWidth="1"/>
    <col min="5387" max="5387" width="12.85546875" style="29" customWidth="1"/>
    <col min="5388" max="5388" width="8.85546875" style="29" customWidth="1"/>
    <col min="5389" max="5389" width="9.85546875" style="29" customWidth="1"/>
    <col min="5390" max="5390" width="8.85546875" style="29" customWidth="1"/>
    <col min="5391" max="5391" width="54.7109375" style="29" customWidth="1"/>
    <col min="5392" max="5392" width="10.85546875" style="29" customWidth="1"/>
    <col min="5393" max="5393" width="8.7109375" style="29" customWidth="1"/>
    <col min="5394" max="5394" width="12.140625" style="29" customWidth="1"/>
    <col min="5395" max="5395" width="8.85546875" style="29" customWidth="1"/>
    <col min="5396" max="5396" width="9.85546875" style="29" customWidth="1"/>
    <col min="5397" max="5397" width="8.85546875" style="29" customWidth="1"/>
    <col min="5398" max="5398" width="54.7109375" style="29" customWidth="1"/>
    <col min="5399" max="5399" width="10.85546875" style="29" customWidth="1"/>
    <col min="5400" max="5400" width="8.7109375" style="29" customWidth="1"/>
    <col min="5401" max="5401" width="12.28515625" style="29" customWidth="1"/>
    <col min="5402" max="5402" width="8.85546875" style="29" customWidth="1"/>
    <col min="5403" max="5403" width="9.85546875" style="29" customWidth="1"/>
    <col min="5404" max="5404" width="8.85546875" style="29" customWidth="1"/>
    <col min="5405" max="5405" width="54.7109375" style="29" customWidth="1"/>
    <col min="5406" max="5406" width="10.85546875" style="29" customWidth="1"/>
    <col min="5407" max="5407" width="8.7109375" style="29" customWidth="1"/>
    <col min="5408" max="5408" width="13.28515625" style="29" customWidth="1"/>
    <col min="5409" max="5409" width="8.85546875" style="29" customWidth="1"/>
    <col min="5410" max="5410" width="9.85546875" style="29" customWidth="1"/>
    <col min="5411" max="5411" width="8.85546875" style="29" customWidth="1"/>
    <col min="5412" max="5412" width="54.7109375" style="29" customWidth="1"/>
    <col min="5413" max="5413" width="12.140625" style="29" customWidth="1"/>
    <col min="5414" max="5414" width="8.7109375" style="29" customWidth="1"/>
    <col min="5415" max="5415" width="11.28515625" style="29" customWidth="1"/>
    <col min="5416" max="5416" width="8.85546875" style="29" customWidth="1"/>
    <col min="5417" max="5417" width="9.140625" style="29"/>
    <col min="5418" max="5418" width="8.85546875" style="29" customWidth="1"/>
    <col min="5419" max="5419" width="54.7109375" style="29" customWidth="1"/>
    <col min="5420" max="5420" width="13.7109375" style="29" customWidth="1"/>
    <col min="5421" max="5421" width="8.7109375" style="29" customWidth="1"/>
    <col min="5422" max="5422" width="14.7109375" style="29" customWidth="1"/>
    <col min="5423" max="5423" width="8.85546875" style="29" customWidth="1"/>
    <col min="5424" max="5424" width="9.85546875" style="29" customWidth="1"/>
    <col min="5425" max="5425" width="8.85546875" style="29" customWidth="1"/>
    <col min="5426" max="5426" width="54.7109375" style="29" customWidth="1"/>
    <col min="5427" max="5427" width="12.42578125" style="29" customWidth="1"/>
    <col min="5428" max="5428" width="8.7109375" style="29" customWidth="1"/>
    <col min="5429" max="5429" width="13.42578125" style="29" customWidth="1"/>
    <col min="5430" max="5430" width="8.85546875" style="29" customWidth="1"/>
    <col min="5431" max="5431" width="9.140625" style="29"/>
    <col min="5432" max="5432" width="8.85546875" style="29" customWidth="1"/>
    <col min="5433" max="5433" width="54.7109375" style="29" customWidth="1"/>
    <col min="5434" max="5434" width="10.7109375" style="29" customWidth="1"/>
    <col min="5435" max="5435" width="8.7109375" style="29" customWidth="1"/>
    <col min="5436" max="5436" width="13" style="29" customWidth="1"/>
    <col min="5437" max="5437" width="8.85546875" style="29" customWidth="1"/>
    <col min="5438" max="5438" width="9.140625" style="29"/>
    <col min="5439" max="5439" width="8.85546875" style="29" customWidth="1"/>
    <col min="5440" max="5440" width="54.7109375" style="29" customWidth="1"/>
    <col min="5441" max="5441" width="10.85546875" style="29" customWidth="1"/>
    <col min="5442" max="5442" width="8.7109375" style="29" customWidth="1"/>
    <col min="5443" max="5443" width="13" style="29" customWidth="1"/>
    <col min="5444" max="5444" width="8.85546875" style="29" customWidth="1"/>
    <col min="5445" max="5445" width="9.85546875" style="29" customWidth="1"/>
    <col min="5446" max="5446" width="8.85546875" style="29" customWidth="1"/>
    <col min="5447" max="5632" width="9.140625" style="29"/>
    <col min="5633" max="5633" width="63" style="29" customWidth="1"/>
    <col min="5634" max="5636" width="17.140625" style="29" customWidth="1"/>
    <col min="5637" max="5640" width="15" style="29" customWidth="1"/>
    <col min="5641" max="5641" width="13.140625" style="29" customWidth="1"/>
    <col min="5642" max="5642" width="8.7109375" style="29" customWidth="1"/>
    <col min="5643" max="5643" width="12.85546875" style="29" customWidth="1"/>
    <col min="5644" max="5644" width="8.85546875" style="29" customWidth="1"/>
    <col min="5645" max="5645" width="9.85546875" style="29" customWidth="1"/>
    <col min="5646" max="5646" width="8.85546875" style="29" customWidth="1"/>
    <col min="5647" max="5647" width="54.7109375" style="29" customWidth="1"/>
    <col min="5648" max="5648" width="10.85546875" style="29" customWidth="1"/>
    <col min="5649" max="5649" width="8.7109375" style="29" customWidth="1"/>
    <col min="5650" max="5650" width="12.140625" style="29" customWidth="1"/>
    <col min="5651" max="5651" width="8.85546875" style="29" customWidth="1"/>
    <col min="5652" max="5652" width="9.85546875" style="29" customWidth="1"/>
    <col min="5653" max="5653" width="8.85546875" style="29" customWidth="1"/>
    <col min="5654" max="5654" width="54.7109375" style="29" customWidth="1"/>
    <col min="5655" max="5655" width="10.85546875" style="29" customWidth="1"/>
    <col min="5656" max="5656" width="8.7109375" style="29" customWidth="1"/>
    <col min="5657" max="5657" width="12.28515625" style="29" customWidth="1"/>
    <col min="5658" max="5658" width="8.85546875" style="29" customWidth="1"/>
    <col min="5659" max="5659" width="9.85546875" style="29" customWidth="1"/>
    <col min="5660" max="5660" width="8.85546875" style="29" customWidth="1"/>
    <col min="5661" max="5661" width="54.7109375" style="29" customWidth="1"/>
    <col min="5662" max="5662" width="10.85546875" style="29" customWidth="1"/>
    <col min="5663" max="5663" width="8.7109375" style="29" customWidth="1"/>
    <col min="5664" max="5664" width="13.28515625" style="29" customWidth="1"/>
    <col min="5665" max="5665" width="8.85546875" style="29" customWidth="1"/>
    <col min="5666" max="5666" width="9.85546875" style="29" customWidth="1"/>
    <col min="5667" max="5667" width="8.85546875" style="29" customWidth="1"/>
    <col min="5668" max="5668" width="54.7109375" style="29" customWidth="1"/>
    <col min="5669" max="5669" width="12.140625" style="29" customWidth="1"/>
    <col min="5670" max="5670" width="8.7109375" style="29" customWidth="1"/>
    <col min="5671" max="5671" width="11.28515625" style="29" customWidth="1"/>
    <col min="5672" max="5672" width="8.85546875" style="29" customWidth="1"/>
    <col min="5673" max="5673" width="9.140625" style="29"/>
    <col min="5674" max="5674" width="8.85546875" style="29" customWidth="1"/>
    <col min="5675" max="5675" width="54.7109375" style="29" customWidth="1"/>
    <col min="5676" max="5676" width="13.7109375" style="29" customWidth="1"/>
    <col min="5677" max="5677" width="8.7109375" style="29" customWidth="1"/>
    <col min="5678" max="5678" width="14.7109375" style="29" customWidth="1"/>
    <col min="5679" max="5679" width="8.85546875" style="29" customWidth="1"/>
    <col min="5680" max="5680" width="9.85546875" style="29" customWidth="1"/>
    <col min="5681" max="5681" width="8.85546875" style="29" customWidth="1"/>
    <col min="5682" max="5682" width="54.7109375" style="29" customWidth="1"/>
    <col min="5683" max="5683" width="12.42578125" style="29" customWidth="1"/>
    <col min="5684" max="5684" width="8.7109375" style="29" customWidth="1"/>
    <col min="5685" max="5685" width="13.42578125" style="29" customWidth="1"/>
    <col min="5686" max="5686" width="8.85546875" style="29" customWidth="1"/>
    <col min="5687" max="5687" width="9.140625" style="29"/>
    <col min="5688" max="5688" width="8.85546875" style="29" customWidth="1"/>
    <col min="5689" max="5689" width="54.7109375" style="29" customWidth="1"/>
    <col min="5690" max="5690" width="10.7109375" style="29" customWidth="1"/>
    <col min="5691" max="5691" width="8.7109375" style="29" customWidth="1"/>
    <col min="5692" max="5692" width="13" style="29" customWidth="1"/>
    <col min="5693" max="5693" width="8.85546875" style="29" customWidth="1"/>
    <col min="5694" max="5694" width="9.140625" style="29"/>
    <col min="5695" max="5695" width="8.85546875" style="29" customWidth="1"/>
    <col min="5696" max="5696" width="54.7109375" style="29" customWidth="1"/>
    <col min="5697" max="5697" width="10.85546875" style="29" customWidth="1"/>
    <col min="5698" max="5698" width="8.7109375" style="29" customWidth="1"/>
    <col min="5699" max="5699" width="13" style="29" customWidth="1"/>
    <col min="5700" max="5700" width="8.85546875" style="29" customWidth="1"/>
    <col min="5701" max="5701" width="9.85546875" style="29" customWidth="1"/>
    <col min="5702" max="5702" width="8.85546875" style="29" customWidth="1"/>
    <col min="5703" max="5888" width="9.140625" style="29"/>
    <col min="5889" max="5889" width="63" style="29" customWidth="1"/>
    <col min="5890" max="5892" width="17.140625" style="29" customWidth="1"/>
    <col min="5893" max="5896" width="15" style="29" customWidth="1"/>
    <col min="5897" max="5897" width="13.140625" style="29" customWidth="1"/>
    <col min="5898" max="5898" width="8.7109375" style="29" customWidth="1"/>
    <col min="5899" max="5899" width="12.85546875" style="29" customWidth="1"/>
    <col min="5900" max="5900" width="8.85546875" style="29" customWidth="1"/>
    <col min="5901" max="5901" width="9.85546875" style="29" customWidth="1"/>
    <col min="5902" max="5902" width="8.85546875" style="29" customWidth="1"/>
    <col min="5903" max="5903" width="54.7109375" style="29" customWidth="1"/>
    <col min="5904" max="5904" width="10.85546875" style="29" customWidth="1"/>
    <col min="5905" max="5905" width="8.7109375" style="29" customWidth="1"/>
    <col min="5906" max="5906" width="12.140625" style="29" customWidth="1"/>
    <col min="5907" max="5907" width="8.85546875" style="29" customWidth="1"/>
    <col min="5908" max="5908" width="9.85546875" style="29" customWidth="1"/>
    <col min="5909" max="5909" width="8.85546875" style="29" customWidth="1"/>
    <col min="5910" max="5910" width="54.7109375" style="29" customWidth="1"/>
    <col min="5911" max="5911" width="10.85546875" style="29" customWidth="1"/>
    <col min="5912" max="5912" width="8.7109375" style="29" customWidth="1"/>
    <col min="5913" max="5913" width="12.28515625" style="29" customWidth="1"/>
    <col min="5914" max="5914" width="8.85546875" style="29" customWidth="1"/>
    <col min="5915" max="5915" width="9.85546875" style="29" customWidth="1"/>
    <col min="5916" max="5916" width="8.85546875" style="29" customWidth="1"/>
    <col min="5917" max="5917" width="54.7109375" style="29" customWidth="1"/>
    <col min="5918" max="5918" width="10.85546875" style="29" customWidth="1"/>
    <col min="5919" max="5919" width="8.7109375" style="29" customWidth="1"/>
    <col min="5920" max="5920" width="13.28515625" style="29" customWidth="1"/>
    <col min="5921" max="5921" width="8.85546875" style="29" customWidth="1"/>
    <col min="5922" max="5922" width="9.85546875" style="29" customWidth="1"/>
    <col min="5923" max="5923" width="8.85546875" style="29" customWidth="1"/>
    <col min="5924" max="5924" width="54.7109375" style="29" customWidth="1"/>
    <col min="5925" max="5925" width="12.140625" style="29" customWidth="1"/>
    <col min="5926" max="5926" width="8.7109375" style="29" customWidth="1"/>
    <col min="5927" max="5927" width="11.28515625" style="29" customWidth="1"/>
    <col min="5928" max="5928" width="8.85546875" style="29" customWidth="1"/>
    <col min="5929" max="5929" width="9.140625" style="29"/>
    <col min="5930" max="5930" width="8.85546875" style="29" customWidth="1"/>
    <col min="5931" max="5931" width="54.7109375" style="29" customWidth="1"/>
    <col min="5932" max="5932" width="13.7109375" style="29" customWidth="1"/>
    <col min="5933" max="5933" width="8.7109375" style="29" customWidth="1"/>
    <col min="5934" max="5934" width="14.7109375" style="29" customWidth="1"/>
    <col min="5935" max="5935" width="8.85546875" style="29" customWidth="1"/>
    <col min="5936" max="5936" width="9.85546875" style="29" customWidth="1"/>
    <col min="5937" max="5937" width="8.85546875" style="29" customWidth="1"/>
    <col min="5938" max="5938" width="54.7109375" style="29" customWidth="1"/>
    <col min="5939" max="5939" width="12.42578125" style="29" customWidth="1"/>
    <col min="5940" max="5940" width="8.7109375" style="29" customWidth="1"/>
    <col min="5941" max="5941" width="13.42578125" style="29" customWidth="1"/>
    <col min="5942" max="5942" width="8.85546875" style="29" customWidth="1"/>
    <col min="5943" max="5943" width="9.140625" style="29"/>
    <col min="5944" max="5944" width="8.85546875" style="29" customWidth="1"/>
    <col min="5945" max="5945" width="54.7109375" style="29" customWidth="1"/>
    <col min="5946" max="5946" width="10.7109375" style="29" customWidth="1"/>
    <col min="5947" max="5947" width="8.7109375" style="29" customWidth="1"/>
    <col min="5948" max="5948" width="13" style="29" customWidth="1"/>
    <col min="5949" max="5949" width="8.85546875" style="29" customWidth="1"/>
    <col min="5950" max="5950" width="9.140625" style="29"/>
    <col min="5951" max="5951" width="8.85546875" style="29" customWidth="1"/>
    <col min="5952" max="5952" width="54.7109375" style="29" customWidth="1"/>
    <col min="5953" max="5953" width="10.85546875" style="29" customWidth="1"/>
    <col min="5954" max="5954" width="8.7109375" style="29" customWidth="1"/>
    <col min="5955" max="5955" width="13" style="29" customWidth="1"/>
    <col min="5956" max="5956" width="8.85546875" style="29" customWidth="1"/>
    <col min="5957" max="5957" width="9.85546875" style="29" customWidth="1"/>
    <col min="5958" max="5958" width="8.85546875" style="29" customWidth="1"/>
    <col min="5959" max="6144" width="9.140625" style="29"/>
    <col min="6145" max="6145" width="63" style="29" customWidth="1"/>
    <col min="6146" max="6148" width="17.140625" style="29" customWidth="1"/>
    <col min="6149" max="6152" width="15" style="29" customWidth="1"/>
    <col min="6153" max="6153" width="13.140625" style="29" customWidth="1"/>
    <col min="6154" max="6154" width="8.7109375" style="29" customWidth="1"/>
    <col min="6155" max="6155" width="12.85546875" style="29" customWidth="1"/>
    <col min="6156" max="6156" width="8.85546875" style="29" customWidth="1"/>
    <col min="6157" max="6157" width="9.85546875" style="29" customWidth="1"/>
    <col min="6158" max="6158" width="8.85546875" style="29" customWidth="1"/>
    <col min="6159" max="6159" width="54.7109375" style="29" customWidth="1"/>
    <col min="6160" max="6160" width="10.85546875" style="29" customWidth="1"/>
    <col min="6161" max="6161" width="8.7109375" style="29" customWidth="1"/>
    <col min="6162" max="6162" width="12.140625" style="29" customWidth="1"/>
    <col min="6163" max="6163" width="8.85546875" style="29" customWidth="1"/>
    <col min="6164" max="6164" width="9.85546875" style="29" customWidth="1"/>
    <col min="6165" max="6165" width="8.85546875" style="29" customWidth="1"/>
    <col min="6166" max="6166" width="54.7109375" style="29" customWidth="1"/>
    <col min="6167" max="6167" width="10.85546875" style="29" customWidth="1"/>
    <col min="6168" max="6168" width="8.7109375" style="29" customWidth="1"/>
    <col min="6169" max="6169" width="12.28515625" style="29" customWidth="1"/>
    <col min="6170" max="6170" width="8.85546875" style="29" customWidth="1"/>
    <col min="6171" max="6171" width="9.85546875" style="29" customWidth="1"/>
    <col min="6172" max="6172" width="8.85546875" style="29" customWidth="1"/>
    <col min="6173" max="6173" width="54.7109375" style="29" customWidth="1"/>
    <col min="6174" max="6174" width="10.85546875" style="29" customWidth="1"/>
    <col min="6175" max="6175" width="8.7109375" style="29" customWidth="1"/>
    <col min="6176" max="6176" width="13.28515625" style="29" customWidth="1"/>
    <col min="6177" max="6177" width="8.85546875" style="29" customWidth="1"/>
    <col min="6178" max="6178" width="9.85546875" style="29" customWidth="1"/>
    <col min="6179" max="6179" width="8.85546875" style="29" customWidth="1"/>
    <col min="6180" max="6180" width="54.7109375" style="29" customWidth="1"/>
    <col min="6181" max="6181" width="12.140625" style="29" customWidth="1"/>
    <col min="6182" max="6182" width="8.7109375" style="29" customWidth="1"/>
    <col min="6183" max="6183" width="11.28515625" style="29" customWidth="1"/>
    <col min="6184" max="6184" width="8.85546875" style="29" customWidth="1"/>
    <col min="6185" max="6185" width="9.140625" style="29"/>
    <col min="6186" max="6186" width="8.85546875" style="29" customWidth="1"/>
    <col min="6187" max="6187" width="54.7109375" style="29" customWidth="1"/>
    <col min="6188" max="6188" width="13.7109375" style="29" customWidth="1"/>
    <col min="6189" max="6189" width="8.7109375" style="29" customWidth="1"/>
    <col min="6190" max="6190" width="14.7109375" style="29" customWidth="1"/>
    <col min="6191" max="6191" width="8.85546875" style="29" customWidth="1"/>
    <col min="6192" max="6192" width="9.85546875" style="29" customWidth="1"/>
    <col min="6193" max="6193" width="8.85546875" style="29" customWidth="1"/>
    <col min="6194" max="6194" width="54.7109375" style="29" customWidth="1"/>
    <col min="6195" max="6195" width="12.42578125" style="29" customWidth="1"/>
    <col min="6196" max="6196" width="8.7109375" style="29" customWidth="1"/>
    <col min="6197" max="6197" width="13.42578125" style="29" customWidth="1"/>
    <col min="6198" max="6198" width="8.85546875" style="29" customWidth="1"/>
    <col min="6199" max="6199" width="9.140625" style="29"/>
    <col min="6200" max="6200" width="8.85546875" style="29" customWidth="1"/>
    <col min="6201" max="6201" width="54.7109375" style="29" customWidth="1"/>
    <col min="6202" max="6202" width="10.7109375" style="29" customWidth="1"/>
    <col min="6203" max="6203" width="8.7109375" style="29" customWidth="1"/>
    <col min="6204" max="6204" width="13" style="29" customWidth="1"/>
    <col min="6205" max="6205" width="8.85546875" style="29" customWidth="1"/>
    <col min="6206" max="6206" width="9.140625" style="29"/>
    <col min="6207" max="6207" width="8.85546875" style="29" customWidth="1"/>
    <col min="6208" max="6208" width="54.7109375" style="29" customWidth="1"/>
    <col min="6209" max="6209" width="10.85546875" style="29" customWidth="1"/>
    <col min="6210" max="6210" width="8.7109375" style="29" customWidth="1"/>
    <col min="6211" max="6211" width="13" style="29" customWidth="1"/>
    <col min="6212" max="6212" width="8.85546875" style="29" customWidth="1"/>
    <col min="6213" max="6213" width="9.85546875" style="29" customWidth="1"/>
    <col min="6214" max="6214" width="8.85546875" style="29" customWidth="1"/>
    <col min="6215" max="6400" width="9.140625" style="29"/>
    <col min="6401" max="6401" width="63" style="29" customWidth="1"/>
    <col min="6402" max="6404" width="17.140625" style="29" customWidth="1"/>
    <col min="6405" max="6408" width="15" style="29" customWidth="1"/>
    <col min="6409" max="6409" width="13.140625" style="29" customWidth="1"/>
    <col min="6410" max="6410" width="8.7109375" style="29" customWidth="1"/>
    <col min="6411" max="6411" width="12.85546875" style="29" customWidth="1"/>
    <col min="6412" max="6412" width="8.85546875" style="29" customWidth="1"/>
    <col min="6413" max="6413" width="9.85546875" style="29" customWidth="1"/>
    <col min="6414" max="6414" width="8.85546875" style="29" customWidth="1"/>
    <col min="6415" max="6415" width="54.7109375" style="29" customWidth="1"/>
    <col min="6416" max="6416" width="10.85546875" style="29" customWidth="1"/>
    <col min="6417" max="6417" width="8.7109375" style="29" customWidth="1"/>
    <col min="6418" max="6418" width="12.140625" style="29" customWidth="1"/>
    <col min="6419" max="6419" width="8.85546875" style="29" customWidth="1"/>
    <col min="6420" max="6420" width="9.85546875" style="29" customWidth="1"/>
    <col min="6421" max="6421" width="8.85546875" style="29" customWidth="1"/>
    <col min="6422" max="6422" width="54.7109375" style="29" customWidth="1"/>
    <col min="6423" max="6423" width="10.85546875" style="29" customWidth="1"/>
    <col min="6424" max="6424" width="8.7109375" style="29" customWidth="1"/>
    <col min="6425" max="6425" width="12.28515625" style="29" customWidth="1"/>
    <col min="6426" max="6426" width="8.85546875" style="29" customWidth="1"/>
    <col min="6427" max="6427" width="9.85546875" style="29" customWidth="1"/>
    <col min="6428" max="6428" width="8.85546875" style="29" customWidth="1"/>
    <col min="6429" max="6429" width="54.7109375" style="29" customWidth="1"/>
    <col min="6430" max="6430" width="10.85546875" style="29" customWidth="1"/>
    <col min="6431" max="6431" width="8.7109375" style="29" customWidth="1"/>
    <col min="6432" max="6432" width="13.28515625" style="29" customWidth="1"/>
    <col min="6433" max="6433" width="8.85546875" style="29" customWidth="1"/>
    <col min="6434" max="6434" width="9.85546875" style="29" customWidth="1"/>
    <col min="6435" max="6435" width="8.85546875" style="29" customWidth="1"/>
    <col min="6436" max="6436" width="54.7109375" style="29" customWidth="1"/>
    <col min="6437" max="6437" width="12.140625" style="29" customWidth="1"/>
    <col min="6438" max="6438" width="8.7109375" style="29" customWidth="1"/>
    <col min="6439" max="6439" width="11.28515625" style="29" customWidth="1"/>
    <col min="6440" max="6440" width="8.85546875" style="29" customWidth="1"/>
    <col min="6441" max="6441" width="9.140625" style="29"/>
    <col min="6442" max="6442" width="8.85546875" style="29" customWidth="1"/>
    <col min="6443" max="6443" width="54.7109375" style="29" customWidth="1"/>
    <col min="6444" max="6444" width="13.7109375" style="29" customWidth="1"/>
    <col min="6445" max="6445" width="8.7109375" style="29" customWidth="1"/>
    <col min="6446" max="6446" width="14.7109375" style="29" customWidth="1"/>
    <col min="6447" max="6447" width="8.85546875" style="29" customWidth="1"/>
    <col min="6448" max="6448" width="9.85546875" style="29" customWidth="1"/>
    <col min="6449" max="6449" width="8.85546875" style="29" customWidth="1"/>
    <col min="6450" max="6450" width="54.7109375" style="29" customWidth="1"/>
    <col min="6451" max="6451" width="12.42578125" style="29" customWidth="1"/>
    <col min="6452" max="6452" width="8.7109375" style="29" customWidth="1"/>
    <col min="6453" max="6453" width="13.42578125" style="29" customWidth="1"/>
    <col min="6454" max="6454" width="8.85546875" style="29" customWidth="1"/>
    <col min="6455" max="6455" width="9.140625" style="29"/>
    <col min="6456" max="6456" width="8.85546875" style="29" customWidth="1"/>
    <col min="6457" max="6457" width="54.7109375" style="29" customWidth="1"/>
    <col min="6458" max="6458" width="10.7109375" style="29" customWidth="1"/>
    <col min="6459" max="6459" width="8.7109375" style="29" customWidth="1"/>
    <col min="6460" max="6460" width="13" style="29" customWidth="1"/>
    <col min="6461" max="6461" width="8.85546875" style="29" customWidth="1"/>
    <col min="6462" max="6462" width="9.140625" style="29"/>
    <col min="6463" max="6463" width="8.85546875" style="29" customWidth="1"/>
    <col min="6464" max="6464" width="54.7109375" style="29" customWidth="1"/>
    <col min="6465" max="6465" width="10.85546875" style="29" customWidth="1"/>
    <col min="6466" max="6466" width="8.7109375" style="29" customWidth="1"/>
    <col min="6467" max="6467" width="13" style="29" customWidth="1"/>
    <col min="6468" max="6468" width="8.85546875" style="29" customWidth="1"/>
    <col min="6469" max="6469" width="9.85546875" style="29" customWidth="1"/>
    <col min="6470" max="6470" width="8.85546875" style="29" customWidth="1"/>
    <col min="6471" max="6656" width="9.140625" style="29"/>
    <col min="6657" max="6657" width="63" style="29" customWidth="1"/>
    <col min="6658" max="6660" width="17.140625" style="29" customWidth="1"/>
    <col min="6661" max="6664" width="15" style="29" customWidth="1"/>
    <col min="6665" max="6665" width="13.140625" style="29" customWidth="1"/>
    <col min="6666" max="6666" width="8.7109375" style="29" customWidth="1"/>
    <col min="6667" max="6667" width="12.85546875" style="29" customWidth="1"/>
    <col min="6668" max="6668" width="8.85546875" style="29" customWidth="1"/>
    <col min="6669" max="6669" width="9.85546875" style="29" customWidth="1"/>
    <col min="6670" max="6670" width="8.85546875" style="29" customWidth="1"/>
    <col min="6671" max="6671" width="54.7109375" style="29" customWidth="1"/>
    <col min="6672" max="6672" width="10.85546875" style="29" customWidth="1"/>
    <col min="6673" max="6673" width="8.7109375" style="29" customWidth="1"/>
    <col min="6674" max="6674" width="12.140625" style="29" customWidth="1"/>
    <col min="6675" max="6675" width="8.85546875" style="29" customWidth="1"/>
    <col min="6676" max="6676" width="9.85546875" style="29" customWidth="1"/>
    <col min="6677" max="6677" width="8.85546875" style="29" customWidth="1"/>
    <col min="6678" max="6678" width="54.7109375" style="29" customWidth="1"/>
    <col min="6679" max="6679" width="10.85546875" style="29" customWidth="1"/>
    <col min="6680" max="6680" width="8.7109375" style="29" customWidth="1"/>
    <col min="6681" max="6681" width="12.28515625" style="29" customWidth="1"/>
    <col min="6682" max="6682" width="8.85546875" style="29" customWidth="1"/>
    <col min="6683" max="6683" width="9.85546875" style="29" customWidth="1"/>
    <col min="6684" max="6684" width="8.85546875" style="29" customWidth="1"/>
    <col min="6685" max="6685" width="54.7109375" style="29" customWidth="1"/>
    <col min="6686" max="6686" width="10.85546875" style="29" customWidth="1"/>
    <col min="6687" max="6687" width="8.7109375" style="29" customWidth="1"/>
    <col min="6688" max="6688" width="13.28515625" style="29" customWidth="1"/>
    <col min="6689" max="6689" width="8.85546875" style="29" customWidth="1"/>
    <col min="6690" max="6690" width="9.85546875" style="29" customWidth="1"/>
    <col min="6691" max="6691" width="8.85546875" style="29" customWidth="1"/>
    <col min="6692" max="6692" width="54.7109375" style="29" customWidth="1"/>
    <col min="6693" max="6693" width="12.140625" style="29" customWidth="1"/>
    <col min="6694" max="6694" width="8.7109375" style="29" customWidth="1"/>
    <col min="6695" max="6695" width="11.28515625" style="29" customWidth="1"/>
    <col min="6696" max="6696" width="8.85546875" style="29" customWidth="1"/>
    <col min="6697" max="6697" width="9.140625" style="29"/>
    <col min="6698" max="6698" width="8.85546875" style="29" customWidth="1"/>
    <col min="6699" max="6699" width="54.7109375" style="29" customWidth="1"/>
    <col min="6700" max="6700" width="13.7109375" style="29" customWidth="1"/>
    <col min="6701" max="6701" width="8.7109375" style="29" customWidth="1"/>
    <col min="6702" max="6702" width="14.7109375" style="29" customWidth="1"/>
    <col min="6703" max="6703" width="8.85546875" style="29" customWidth="1"/>
    <col min="6704" max="6704" width="9.85546875" style="29" customWidth="1"/>
    <col min="6705" max="6705" width="8.85546875" style="29" customWidth="1"/>
    <col min="6706" max="6706" width="54.7109375" style="29" customWidth="1"/>
    <col min="6707" max="6707" width="12.42578125" style="29" customWidth="1"/>
    <col min="6708" max="6708" width="8.7109375" style="29" customWidth="1"/>
    <col min="6709" max="6709" width="13.42578125" style="29" customWidth="1"/>
    <col min="6710" max="6710" width="8.85546875" style="29" customWidth="1"/>
    <col min="6711" max="6711" width="9.140625" style="29"/>
    <col min="6712" max="6712" width="8.85546875" style="29" customWidth="1"/>
    <col min="6713" max="6713" width="54.7109375" style="29" customWidth="1"/>
    <col min="6714" max="6714" width="10.7109375" style="29" customWidth="1"/>
    <col min="6715" max="6715" width="8.7109375" style="29" customWidth="1"/>
    <col min="6716" max="6716" width="13" style="29" customWidth="1"/>
    <col min="6717" max="6717" width="8.85546875" style="29" customWidth="1"/>
    <col min="6718" max="6718" width="9.140625" style="29"/>
    <col min="6719" max="6719" width="8.85546875" style="29" customWidth="1"/>
    <col min="6720" max="6720" width="54.7109375" style="29" customWidth="1"/>
    <col min="6721" max="6721" width="10.85546875" style="29" customWidth="1"/>
    <col min="6722" max="6722" width="8.7109375" style="29" customWidth="1"/>
    <col min="6723" max="6723" width="13" style="29" customWidth="1"/>
    <col min="6724" max="6724" width="8.85546875" style="29" customWidth="1"/>
    <col min="6725" max="6725" width="9.85546875" style="29" customWidth="1"/>
    <col min="6726" max="6726" width="8.85546875" style="29" customWidth="1"/>
    <col min="6727" max="6912" width="9.140625" style="29"/>
    <col min="6913" max="6913" width="63" style="29" customWidth="1"/>
    <col min="6914" max="6916" width="17.140625" style="29" customWidth="1"/>
    <col min="6917" max="6920" width="15" style="29" customWidth="1"/>
    <col min="6921" max="6921" width="13.140625" style="29" customWidth="1"/>
    <col min="6922" max="6922" width="8.7109375" style="29" customWidth="1"/>
    <col min="6923" max="6923" width="12.85546875" style="29" customWidth="1"/>
    <col min="6924" max="6924" width="8.85546875" style="29" customWidth="1"/>
    <col min="6925" max="6925" width="9.85546875" style="29" customWidth="1"/>
    <col min="6926" max="6926" width="8.85546875" style="29" customWidth="1"/>
    <col min="6927" max="6927" width="54.7109375" style="29" customWidth="1"/>
    <col min="6928" max="6928" width="10.85546875" style="29" customWidth="1"/>
    <col min="6929" max="6929" width="8.7109375" style="29" customWidth="1"/>
    <col min="6930" max="6930" width="12.140625" style="29" customWidth="1"/>
    <col min="6931" max="6931" width="8.85546875" style="29" customWidth="1"/>
    <col min="6932" max="6932" width="9.85546875" style="29" customWidth="1"/>
    <col min="6933" max="6933" width="8.85546875" style="29" customWidth="1"/>
    <col min="6934" max="6934" width="54.7109375" style="29" customWidth="1"/>
    <col min="6935" max="6935" width="10.85546875" style="29" customWidth="1"/>
    <col min="6936" max="6936" width="8.7109375" style="29" customWidth="1"/>
    <col min="6937" max="6937" width="12.28515625" style="29" customWidth="1"/>
    <col min="6938" max="6938" width="8.85546875" style="29" customWidth="1"/>
    <col min="6939" max="6939" width="9.85546875" style="29" customWidth="1"/>
    <col min="6940" max="6940" width="8.85546875" style="29" customWidth="1"/>
    <col min="6941" max="6941" width="54.7109375" style="29" customWidth="1"/>
    <col min="6942" max="6942" width="10.85546875" style="29" customWidth="1"/>
    <col min="6943" max="6943" width="8.7109375" style="29" customWidth="1"/>
    <col min="6944" max="6944" width="13.28515625" style="29" customWidth="1"/>
    <col min="6945" max="6945" width="8.85546875" style="29" customWidth="1"/>
    <col min="6946" max="6946" width="9.85546875" style="29" customWidth="1"/>
    <col min="6947" max="6947" width="8.85546875" style="29" customWidth="1"/>
    <col min="6948" max="6948" width="54.7109375" style="29" customWidth="1"/>
    <col min="6949" max="6949" width="12.140625" style="29" customWidth="1"/>
    <col min="6950" max="6950" width="8.7109375" style="29" customWidth="1"/>
    <col min="6951" max="6951" width="11.28515625" style="29" customWidth="1"/>
    <col min="6952" max="6952" width="8.85546875" style="29" customWidth="1"/>
    <col min="6953" max="6953" width="9.140625" style="29"/>
    <col min="6954" max="6954" width="8.85546875" style="29" customWidth="1"/>
    <col min="6955" max="6955" width="54.7109375" style="29" customWidth="1"/>
    <col min="6956" max="6956" width="13.7109375" style="29" customWidth="1"/>
    <col min="6957" max="6957" width="8.7109375" style="29" customWidth="1"/>
    <col min="6958" max="6958" width="14.7109375" style="29" customWidth="1"/>
    <col min="6959" max="6959" width="8.85546875" style="29" customWidth="1"/>
    <col min="6960" max="6960" width="9.85546875" style="29" customWidth="1"/>
    <col min="6961" max="6961" width="8.85546875" style="29" customWidth="1"/>
    <col min="6962" max="6962" width="54.7109375" style="29" customWidth="1"/>
    <col min="6963" max="6963" width="12.42578125" style="29" customWidth="1"/>
    <col min="6964" max="6964" width="8.7109375" style="29" customWidth="1"/>
    <col min="6965" max="6965" width="13.42578125" style="29" customWidth="1"/>
    <col min="6966" max="6966" width="8.85546875" style="29" customWidth="1"/>
    <col min="6967" max="6967" width="9.140625" style="29"/>
    <col min="6968" max="6968" width="8.85546875" style="29" customWidth="1"/>
    <col min="6969" max="6969" width="54.7109375" style="29" customWidth="1"/>
    <col min="6970" max="6970" width="10.7109375" style="29" customWidth="1"/>
    <col min="6971" max="6971" width="8.7109375" style="29" customWidth="1"/>
    <col min="6972" max="6972" width="13" style="29" customWidth="1"/>
    <col min="6973" max="6973" width="8.85546875" style="29" customWidth="1"/>
    <col min="6974" max="6974" width="9.140625" style="29"/>
    <col min="6975" max="6975" width="8.85546875" style="29" customWidth="1"/>
    <col min="6976" max="6976" width="54.7109375" style="29" customWidth="1"/>
    <col min="6977" max="6977" width="10.85546875" style="29" customWidth="1"/>
    <col min="6978" max="6978" width="8.7109375" style="29" customWidth="1"/>
    <col min="6979" max="6979" width="13" style="29" customWidth="1"/>
    <col min="6980" max="6980" width="8.85546875" style="29" customWidth="1"/>
    <col min="6981" max="6981" width="9.85546875" style="29" customWidth="1"/>
    <col min="6982" max="6982" width="8.85546875" style="29" customWidth="1"/>
    <col min="6983" max="7168" width="9.140625" style="29"/>
    <col min="7169" max="7169" width="63" style="29" customWidth="1"/>
    <col min="7170" max="7172" width="17.140625" style="29" customWidth="1"/>
    <col min="7173" max="7176" width="15" style="29" customWidth="1"/>
    <col min="7177" max="7177" width="13.140625" style="29" customWidth="1"/>
    <col min="7178" max="7178" width="8.7109375" style="29" customWidth="1"/>
    <col min="7179" max="7179" width="12.85546875" style="29" customWidth="1"/>
    <col min="7180" max="7180" width="8.85546875" style="29" customWidth="1"/>
    <col min="7181" max="7181" width="9.85546875" style="29" customWidth="1"/>
    <col min="7182" max="7182" width="8.85546875" style="29" customWidth="1"/>
    <col min="7183" max="7183" width="54.7109375" style="29" customWidth="1"/>
    <col min="7184" max="7184" width="10.85546875" style="29" customWidth="1"/>
    <col min="7185" max="7185" width="8.7109375" style="29" customWidth="1"/>
    <col min="7186" max="7186" width="12.140625" style="29" customWidth="1"/>
    <col min="7187" max="7187" width="8.85546875" style="29" customWidth="1"/>
    <col min="7188" max="7188" width="9.85546875" style="29" customWidth="1"/>
    <col min="7189" max="7189" width="8.85546875" style="29" customWidth="1"/>
    <col min="7190" max="7190" width="54.7109375" style="29" customWidth="1"/>
    <col min="7191" max="7191" width="10.85546875" style="29" customWidth="1"/>
    <col min="7192" max="7192" width="8.7109375" style="29" customWidth="1"/>
    <col min="7193" max="7193" width="12.28515625" style="29" customWidth="1"/>
    <col min="7194" max="7194" width="8.85546875" style="29" customWidth="1"/>
    <col min="7195" max="7195" width="9.85546875" style="29" customWidth="1"/>
    <col min="7196" max="7196" width="8.85546875" style="29" customWidth="1"/>
    <col min="7197" max="7197" width="54.7109375" style="29" customWidth="1"/>
    <col min="7198" max="7198" width="10.85546875" style="29" customWidth="1"/>
    <col min="7199" max="7199" width="8.7109375" style="29" customWidth="1"/>
    <col min="7200" max="7200" width="13.28515625" style="29" customWidth="1"/>
    <col min="7201" max="7201" width="8.85546875" style="29" customWidth="1"/>
    <col min="7202" max="7202" width="9.85546875" style="29" customWidth="1"/>
    <col min="7203" max="7203" width="8.85546875" style="29" customWidth="1"/>
    <col min="7204" max="7204" width="54.7109375" style="29" customWidth="1"/>
    <col min="7205" max="7205" width="12.140625" style="29" customWidth="1"/>
    <col min="7206" max="7206" width="8.7109375" style="29" customWidth="1"/>
    <col min="7207" max="7207" width="11.28515625" style="29" customWidth="1"/>
    <col min="7208" max="7208" width="8.85546875" style="29" customWidth="1"/>
    <col min="7209" max="7209" width="9.140625" style="29"/>
    <col min="7210" max="7210" width="8.85546875" style="29" customWidth="1"/>
    <col min="7211" max="7211" width="54.7109375" style="29" customWidth="1"/>
    <col min="7212" max="7212" width="13.7109375" style="29" customWidth="1"/>
    <col min="7213" max="7213" width="8.7109375" style="29" customWidth="1"/>
    <col min="7214" max="7214" width="14.7109375" style="29" customWidth="1"/>
    <col min="7215" max="7215" width="8.85546875" style="29" customWidth="1"/>
    <col min="7216" max="7216" width="9.85546875" style="29" customWidth="1"/>
    <col min="7217" max="7217" width="8.85546875" style="29" customWidth="1"/>
    <col min="7218" max="7218" width="54.7109375" style="29" customWidth="1"/>
    <col min="7219" max="7219" width="12.42578125" style="29" customWidth="1"/>
    <col min="7220" max="7220" width="8.7109375" style="29" customWidth="1"/>
    <col min="7221" max="7221" width="13.42578125" style="29" customWidth="1"/>
    <col min="7222" max="7222" width="8.85546875" style="29" customWidth="1"/>
    <col min="7223" max="7223" width="9.140625" style="29"/>
    <col min="7224" max="7224" width="8.85546875" style="29" customWidth="1"/>
    <col min="7225" max="7225" width="54.7109375" style="29" customWidth="1"/>
    <col min="7226" max="7226" width="10.7109375" style="29" customWidth="1"/>
    <col min="7227" max="7227" width="8.7109375" style="29" customWidth="1"/>
    <col min="7228" max="7228" width="13" style="29" customWidth="1"/>
    <col min="7229" max="7229" width="8.85546875" style="29" customWidth="1"/>
    <col min="7230" max="7230" width="9.140625" style="29"/>
    <col min="7231" max="7231" width="8.85546875" style="29" customWidth="1"/>
    <col min="7232" max="7232" width="54.7109375" style="29" customWidth="1"/>
    <col min="7233" max="7233" width="10.85546875" style="29" customWidth="1"/>
    <col min="7234" max="7234" width="8.7109375" style="29" customWidth="1"/>
    <col min="7235" max="7235" width="13" style="29" customWidth="1"/>
    <col min="7236" max="7236" width="8.85546875" style="29" customWidth="1"/>
    <col min="7237" max="7237" width="9.85546875" style="29" customWidth="1"/>
    <col min="7238" max="7238" width="8.85546875" style="29" customWidth="1"/>
    <col min="7239" max="7424" width="9.140625" style="29"/>
    <col min="7425" max="7425" width="63" style="29" customWidth="1"/>
    <col min="7426" max="7428" width="17.140625" style="29" customWidth="1"/>
    <col min="7429" max="7432" width="15" style="29" customWidth="1"/>
    <col min="7433" max="7433" width="13.140625" style="29" customWidth="1"/>
    <col min="7434" max="7434" width="8.7109375" style="29" customWidth="1"/>
    <col min="7435" max="7435" width="12.85546875" style="29" customWidth="1"/>
    <col min="7436" max="7436" width="8.85546875" style="29" customWidth="1"/>
    <col min="7437" max="7437" width="9.85546875" style="29" customWidth="1"/>
    <col min="7438" max="7438" width="8.85546875" style="29" customWidth="1"/>
    <col min="7439" max="7439" width="54.7109375" style="29" customWidth="1"/>
    <col min="7440" max="7440" width="10.85546875" style="29" customWidth="1"/>
    <col min="7441" max="7441" width="8.7109375" style="29" customWidth="1"/>
    <col min="7442" max="7442" width="12.140625" style="29" customWidth="1"/>
    <col min="7443" max="7443" width="8.85546875" style="29" customWidth="1"/>
    <col min="7444" max="7444" width="9.85546875" style="29" customWidth="1"/>
    <col min="7445" max="7445" width="8.85546875" style="29" customWidth="1"/>
    <col min="7446" max="7446" width="54.7109375" style="29" customWidth="1"/>
    <col min="7447" max="7447" width="10.85546875" style="29" customWidth="1"/>
    <col min="7448" max="7448" width="8.7109375" style="29" customWidth="1"/>
    <col min="7449" max="7449" width="12.28515625" style="29" customWidth="1"/>
    <col min="7450" max="7450" width="8.85546875" style="29" customWidth="1"/>
    <col min="7451" max="7451" width="9.85546875" style="29" customWidth="1"/>
    <col min="7452" max="7452" width="8.85546875" style="29" customWidth="1"/>
    <col min="7453" max="7453" width="54.7109375" style="29" customWidth="1"/>
    <col min="7454" max="7454" width="10.85546875" style="29" customWidth="1"/>
    <col min="7455" max="7455" width="8.7109375" style="29" customWidth="1"/>
    <col min="7456" max="7456" width="13.28515625" style="29" customWidth="1"/>
    <col min="7457" max="7457" width="8.85546875" style="29" customWidth="1"/>
    <col min="7458" max="7458" width="9.85546875" style="29" customWidth="1"/>
    <col min="7459" max="7459" width="8.85546875" style="29" customWidth="1"/>
    <col min="7460" max="7460" width="54.7109375" style="29" customWidth="1"/>
    <col min="7461" max="7461" width="12.140625" style="29" customWidth="1"/>
    <col min="7462" max="7462" width="8.7109375" style="29" customWidth="1"/>
    <col min="7463" max="7463" width="11.28515625" style="29" customWidth="1"/>
    <col min="7464" max="7464" width="8.85546875" style="29" customWidth="1"/>
    <col min="7465" max="7465" width="9.140625" style="29"/>
    <col min="7466" max="7466" width="8.85546875" style="29" customWidth="1"/>
    <col min="7467" max="7467" width="54.7109375" style="29" customWidth="1"/>
    <col min="7468" max="7468" width="13.7109375" style="29" customWidth="1"/>
    <col min="7469" max="7469" width="8.7109375" style="29" customWidth="1"/>
    <col min="7470" max="7470" width="14.7109375" style="29" customWidth="1"/>
    <col min="7471" max="7471" width="8.85546875" style="29" customWidth="1"/>
    <col min="7472" max="7472" width="9.85546875" style="29" customWidth="1"/>
    <col min="7473" max="7473" width="8.85546875" style="29" customWidth="1"/>
    <col min="7474" max="7474" width="54.7109375" style="29" customWidth="1"/>
    <col min="7475" max="7475" width="12.42578125" style="29" customWidth="1"/>
    <col min="7476" max="7476" width="8.7109375" style="29" customWidth="1"/>
    <col min="7477" max="7477" width="13.42578125" style="29" customWidth="1"/>
    <col min="7478" max="7478" width="8.85546875" style="29" customWidth="1"/>
    <col min="7479" max="7479" width="9.140625" style="29"/>
    <col min="7480" max="7480" width="8.85546875" style="29" customWidth="1"/>
    <col min="7481" max="7481" width="54.7109375" style="29" customWidth="1"/>
    <col min="7482" max="7482" width="10.7109375" style="29" customWidth="1"/>
    <col min="7483" max="7483" width="8.7109375" style="29" customWidth="1"/>
    <col min="7484" max="7484" width="13" style="29" customWidth="1"/>
    <col min="7485" max="7485" width="8.85546875" style="29" customWidth="1"/>
    <col min="7486" max="7486" width="9.140625" style="29"/>
    <col min="7487" max="7487" width="8.85546875" style="29" customWidth="1"/>
    <col min="7488" max="7488" width="54.7109375" style="29" customWidth="1"/>
    <col min="7489" max="7489" width="10.85546875" style="29" customWidth="1"/>
    <col min="7490" max="7490" width="8.7109375" style="29" customWidth="1"/>
    <col min="7491" max="7491" width="13" style="29" customWidth="1"/>
    <col min="7492" max="7492" width="8.85546875" style="29" customWidth="1"/>
    <col min="7493" max="7493" width="9.85546875" style="29" customWidth="1"/>
    <col min="7494" max="7494" width="8.85546875" style="29" customWidth="1"/>
    <col min="7495" max="7680" width="9.140625" style="29"/>
    <col min="7681" max="7681" width="63" style="29" customWidth="1"/>
    <col min="7682" max="7684" width="17.140625" style="29" customWidth="1"/>
    <col min="7685" max="7688" width="15" style="29" customWidth="1"/>
    <col min="7689" max="7689" width="13.140625" style="29" customWidth="1"/>
    <col min="7690" max="7690" width="8.7109375" style="29" customWidth="1"/>
    <col min="7691" max="7691" width="12.85546875" style="29" customWidth="1"/>
    <col min="7692" max="7692" width="8.85546875" style="29" customWidth="1"/>
    <col min="7693" max="7693" width="9.85546875" style="29" customWidth="1"/>
    <col min="7694" max="7694" width="8.85546875" style="29" customWidth="1"/>
    <col min="7695" max="7695" width="54.7109375" style="29" customWidth="1"/>
    <col min="7696" max="7696" width="10.85546875" style="29" customWidth="1"/>
    <col min="7697" max="7697" width="8.7109375" style="29" customWidth="1"/>
    <col min="7698" max="7698" width="12.140625" style="29" customWidth="1"/>
    <col min="7699" max="7699" width="8.85546875" style="29" customWidth="1"/>
    <col min="7700" max="7700" width="9.85546875" style="29" customWidth="1"/>
    <col min="7701" max="7701" width="8.85546875" style="29" customWidth="1"/>
    <col min="7702" max="7702" width="54.7109375" style="29" customWidth="1"/>
    <col min="7703" max="7703" width="10.85546875" style="29" customWidth="1"/>
    <col min="7704" max="7704" width="8.7109375" style="29" customWidth="1"/>
    <col min="7705" max="7705" width="12.28515625" style="29" customWidth="1"/>
    <col min="7706" max="7706" width="8.85546875" style="29" customWidth="1"/>
    <col min="7707" max="7707" width="9.85546875" style="29" customWidth="1"/>
    <col min="7708" max="7708" width="8.85546875" style="29" customWidth="1"/>
    <col min="7709" max="7709" width="54.7109375" style="29" customWidth="1"/>
    <col min="7710" max="7710" width="10.85546875" style="29" customWidth="1"/>
    <col min="7711" max="7711" width="8.7109375" style="29" customWidth="1"/>
    <col min="7712" max="7712" width="13.28515625" style="29" customWidth="1"/>
    <col min="7713" max="7713" width="8.85546875" style="29" customWidth="1"/>
    <col min="7714" max="7714" width="9.85546875" style="29" customWidth="1"/>
    <col min="7715" max="7715" width="8.85546875" style="29" customWidth="1"/>
    <col min="7716" max="7716" width="54.7109375" style="29" customWidth="1"/>
    <col min="7717" max="7717" width="12.140625" style="29" customWidth="1"/>
    <col min="7718" max="7718" width="8.7109375" style="29" customWidth="1"/>
    <col min="7719" max="7719" width="11.28515625" style="29" customWidth="1"/>
    <col min="7720" max="7720" width="8.85546875" style="29" customWidth="1"/>
    <col min="7721" max="7721" width="9.140625" style="29"/>
    <col min="7722" max="7722" width="8.85546875" style="29" customWidth="1"/>
    <col min="7723" max="7723" width="54.7109375" style="29" customWidth="1"/>
    <col min="7724" max="7724" width="13.7109375" style="29" customWidth="1"/>
    <col min="7725" max="7725" width="8.7109375" style="29" customWidth="1"/>
    <col min="7726" max="7726" width="14.7109375" style="29" customWidth="1"/>
    <col min="7727" max="7727" width="8.85546875" style="29" customWidth="1"/>
    <col min="7728" max="7728" width="9.85546875" style="29" customWidth="1"/>
    <col min="7729" max="7729" width="8.85546875" style="29" customWidth="1"/>
    <col min="7730" max="7730" width="54.7109375" style="29" customWidth="1"/>
    <col min="7731" max="7731" width="12.42578125" style="29" customWidth="1"/>
    <col min="7732" max="7732" width="8.7109375" style="29" customWidth="1"/>
    <col min="7733" max="7733" width="13.42578125" style="29" customWidth="1"/>
    <col min="7734" max="7734" width="8.85546875" style="29" customWidth="1"/>
    <col min="7735" max="7735" width="9.140625" style="29"/>
    <col min="7736" max="7736" width="8.85546875" style="29" customWidth="1"/>
    <col min="7737" max="7737" width="54.7109375" style="29" customWidth="1"/>
    <col min="7738" max="7738" width="10.7109375" style="29" customWidth="1"/>
    <col min="7739" max="7739" width="8.7109375" style="29" customWidth="1"/>
    <col min="7740" max="7740" width="13" style="29" customWidth="1"/>
    <col min="7741" max="7741" width="8.85546875" style="29" customWidth="1"/>
    <col min="7742" max="7742" width="9.140625" style="29"/>
    <col min="7743" max="7743" width="8.85546875" style="29" customWidth="1"/>
    <col min="7744" max="7744" width="54.7109375" style="29" customWidth="1"/>
    <col min="7745" max="7745" width="10.85546875" style="29" customWidth="1"/>
    <col min="7746" max="7746" width="8.7109375" style="29" customWidth="1"/>
    <col min="7747" max="7747" width="13" style="29" customWidth="1"/>
    <col min="7748" max="7748" width="8.85546875" style="29" customWidth="1"/>
    <col min="7749" max="7749" width="9.85546875" style="29" customWidth="1"/>
    <col min="7750" max="7750" width="8.85546875" style="29" customWidth="1"/>
    <col min="7751" max="7936" width="9.140625" style="29"/>
    <col min="7937" max="7937" width="63" style="29" customWidth="1"/>
    <col min="7938" max="7940" width="17.140625" style="29" customWidth="1"/>
    <col min="7941" max="7944" width="15" style="29" customWidth="1"/>
    <col min="7945" max="7945" width="13.140625" style="29" customWidth="1"/>
    <col min="7946" max="7946" width="8.7109375" style="29" customWidth="1"/>
    <col min="7947" max="7947" width="12.85546875" style="29" customWidth="1"/>
    <col min="7948" max="7948" width="8.85546875" style="29" customWidth="1"/>
    <col min="7949" max="7949" width="9.85546875" style="29" customWidth="1"/>
    <col min="7950" max="7950" width="8.85546875" style="29" customWidth="1"/>
    <col min="7951" max="7951" width="54.7109375" style="29" customWidth="1"/>
    <col min="7952" max="7952" width="10.85546875" style="29" customWidth="1"/>
    <col min="7953" max="7953" width="8.7109375" style="29" customWidth="1"/>
    <col min="7954" max="7954" width="12.140625" style="29" customWidth="1"/>
    <col min="7955" max="7955" width="8.85546875" style="29" customWidth="1"/>
    <col min="7956" max="7956" width="9.85546875" style="29" customWidth="1"/>
    <col min="7957" max="7957" width="8.85546875" style="29" customWidth="1"/>
    <col min="7958" max="7958" width="54.7109375" style="29" customWidth="1"/>
    <col min="7959" max="7959" width="10.85546875" style="29" customWidth="1"/>
    <col min="7960" max="7960" width="8.7109375" style="29" customWidth="1"/>
    <col min="7961" max="7961" width="12.28515625" style="29" customWidth="1"/>
    <col min="7962" max="7962" width="8.85546875" style="29" customWidth="1"/>
    <col min="7963" max="7963" width="9.85546875" style="29" customWidth="1"/>
    <col min="7964" max="7964" width="8.85546875" style="29" customWidth="1"/>
    <col min="7965" max="7965" width="54.7109375" style="29" customWidth="1"/>
    <col min="7966" max="7966" width="10.85546875" style="29" customWidth="1"/>
    <col min="7967" max="7967" width="8.7109375" style="29" customWidth="1"/>
    <col min="7968" max="7968" width="13.28515625" style="29" customWidth="1"/>
    <col min="7969" max="7969" width="8.85546875" style="29" customWidth="1"/>
    <col min="7970" max="7970" width="9.85546875" style="29" customWidth="1"/>
    <col min="7971" max="7971" width="8.85546875" style="29" customWidth="1"/>
    <col min="7972" max="7972" width="54.7109375" style="29" customWidth="1"/>
    <col min="7973" max="7973" width="12.140625" style="29" customWidth="1"/>
    <col min="7974" max="7974" width="8.7109375" style="29" customWidth="1"/>
    <col min="7975" max="7975" width="11.28515625" style="29" customWidth="1"/>
    <col min="7976" max="7976" width="8.85546875" style="29" customWidth="1"/>
    <col min="7977" max="7977" width="9.140625" style="29"/>
    <col min="7978" max="7978" width="8.85546875" style="29" customWidth="1"/>
    <col min="7979" max="7979" width="54.7109375" style="29" customWidth="1"/>
    <col min="7980" max="7980" width="13.7109375" style="29" customWidth="1"/>
    <col min="7981" max="7981" width="8.7109375" style="29" customWidth="1"/>
    <col min="7982" max="7982" width="14.7109375" style="29" customWidth="1"/>
    <col min="7983" max="7983" width="8.85546875" style="29" customWidth="1"/>
    <col min="7984" max="7984" width="9.85546875" style="29" customWidth="1"/>
    <col min="7985" max="7985" width="8.85546875" style="29" customWidth="1"/>
    <col min="7986" max="7986" width="54.7109375" style="29" customWidth="1"/>
    <col min="7987" max="7987" width="12.42578125" style="29" customWidth="1"/>
    <col min="7988" max="7988" width="8.7109375" style="29" customWidth="1"/>
    <col min="7989" max="7989" width="13.42578125" style="29" customWidth="1"/>
    <col min="7990" max="7990" width="8.85546875" style="29" customWidth="1"/>
    <col min="7991" max="7991" width="9.140625" style="29"/>
    <col min="7992" max="7992" width="8.85546875" style="29" customWidth="1"/>
    <col min="7993" max="7993" width="54.7109375" style="29" customWidth="1"/>
    <col min="7994" max="7994" width="10.7109375" style="29" customWidth="1"/>
    <col min="7995" max="7995" width="8.7109375" style="29" customWidth="1"/>
    <col min="7996" max="7996" width="13" style="29" customWidth="1"/>
    <col min="7997" max="7997" width="8.85546875" style="29" customWidth="1"/>
    <col min="7998" max="7998" width="9.140625" style="29"/>
    <col min="7999" max="7999" width="8.85546875" style="29" customWidth="1"/>
    <col min="8000" max="8000" width="54.7109375" style="29" customWidth="1"/>
    <col min="8001" max="8001" width="10.85546875" style="29" customWidth="1"/>
    <col min="8002" max="8002" width="8.7109375" style="29" customWidth="1"/>
    <col min="8003" max="8003" width="13" style="29" customWidth="1"/>
    <col min="8004" max="8004" width="8.85546875" style="29" customWidth="1"/>
    <col min="8005" max="8005" width="9.85546875" style="29" customWidth="1"/>
    <col min="8006" max="8006" width="8.85546875" style="29" customWidth="1"/>
    <col min="8007" max="8192" width="9.140625" style="29"/>
    <col min="8193" max="8193" width="63" style="29" customWidth="1"/>
    <col min="8194" max="8196" width="17.140625" style="29" customWidth="1"/>
    <col min="8197" max="8200" width="15" style="29" customWidth="1"/>
    <col min="8201" max="8201" width="13.140625" style="29" customWidth="1"/>
    <col min="8202" max="8202" width="8.7109375" style="29" customWidth="1"/>
    <col min="8203" max="8203" width="12.85546875" style="29" customWidth="1"/>
    <col min="8204" max="8204" width="8.85546875" style="29" customWidth="1"/>
    <col min="8205" max="8205" width="9.85546875" style="29" customWidth="1"/>
    <col min="8206" max="8206" width="8.85546875" style="29" customWidth="1"/>
    <col min="8207" max="8207" width="54.7109375" style="29" customWidth="1"/>
    <col min="8208" max="8208" width="10.85546875" style="29" customWidth="1"/>
    <col min="8209" max="8209" width="8.7109375" style="29" customWidth="1"/>
    <col min="8210" max="8210" width="12.140625" style="29" customWidth="1"/>
    <col min="8211" max="8211" width="8.85546875" style="29" customWidth="1"/>
    <col min="8212" max="8212" width="9.85546875" style="29" customWidth="1"/>
    <col min="8213" max="8213" width="8.85546875" style="29" customWidth="1"/>
    <col min="8214" max="8214" width="54.7109375" style="29" customWidth="1"/>
    <col min="8215" max="8215" width="10.85546875" style="29" customWidth="1"/>
    <col min="8216" max="8216" width="8.7109375" style="29" customWidth="1"/>
    <col min="8217" max="8217" width="12.28515625" style="29" customWidth="1"/>
    <col min="8218" max="8218" width="8.85546875" style="29" customWidth="1"/>
    <col min="8219" max="8219" width="9.85546875" style="29" customWidth="1"/>
    <col min="8220" max="8220" width="8.85546875" style="29" customWidth="1"/>
    <col min="8221" max="8221" width="54.7109375" style="29" customWidth="1"/>
    <col min="8222" max="8222" width="10.85546875" style="29" customWidth="1"/>
    <col min="8223" max="8223" width="8.7109375" style="29" customWidth="1"/>
    <col min="8224" max="8224" width="13.28515625" style="29" customWidth="1"/>
    <col min="8225" max="8225" width="8.85546875" style="29" customWidth="1"/>
    <col min="8226" max="8226" width="9.85546875" style="29" customWidth="1"/>
    <col min="8227" max="8227" width="8.85546875" style="29" customWidth="1"/>
    <col min="8228" max="8228" width="54.7109375" style="29" customWidth="1"/>
    <col min="8229" max="8229" width="12.140625" style="29" customWidth="1"/>
    <col min="8230" max="8230" width="8.7109375" style="29" customWidth="1"/>
    <col min="8231" max="8231" width="11.28515625" style="29" customWidth="1"/>
    <col min="8232" max="8232" width="8.85546875" style="29" customWidth="1"/>
    <col min="8233" max="8233" width="9.140625" style="29"/>
    <col min="8234" max="8234" width="8.85546875" style="29" customWidth="1"/>
    <col min="8235" max="8235" width="54.7109375" style="29" customWidth="1"/>
    <col min="8236" max="8236" width="13.7109375" style="29" customWidth="1"/>
    <col min="8237" max="8237" width="8.7109375" style="29" customWidth="1"/>
    <col min="8238" max="8238" width="14.7109375" style="29" customWidth="1"/>
    <col min="8239" max="8239" width="8.85546875" style="29" customWidth="1"/>
    <col min="8240" max="8240" width="9.85546875" style="29" customWidth="1"/>
    <col min="8241" max="8241" width="8.85546875" style="29" customWidth="1"/>
    <col min="8242" max="8242" width="54.7109375" style="29" customWidth="1"/>
    <col min="8243" max="8243" width="12.42578125" style="29" customWidth="1"/>
    <col min="8244" max="8244" width="8.7109375" style="29" customWidth="1"/>
    <col min="8245" max="8245" width="13.42578125" style="29" customWidth="1"/>
    <col min="8246" max="8246" width="8.85546875" style="29" customWidth="1"/>
    <col min="8247" max="8247" width="9.140625" style="29"/>
    <col min="8248" max="8248" width="8.85546875" style="29" customWidth="1"/>
    <col min="8249" max="8249" width="54.7109375" style="29" customWidth="1"/>
    <col min="8250" max="8250" width="10.7109375" style="29" customWidth="1"/>
    <col min="8251" max="8251" width="8.7109375" style="29" customWidth="1"/>
    <col min="8252" max="8252" width="13" style="29" customWidth="1"/>
    <col min="8253" max="8253" width="8.85546875" style="29" customWidth="1"/>
    <col min="8254" max="8254" width="9.140625" style="29"/>
    <col min="8255" max="8255" width="8.85546875" style="29" customWidth="1"/>
    <col min="8256" max="8256" width="54.7109375" style="29" customWidth="1"/>
    <col min="8257" max="8257" width="10.85546875" style="29" customWidth="1"/>
    <col min="8258" max="8258" width="8.7109375" style="29" customWidth="1"/>
    <col min="8259" max="8259" width="13" style="29" customWidth="1"/>
    <col min="8260" max="8260" width="8.85546875" style="29" customWidth="1"/>
    <col min="8261" max="8261" width="9.85546875" style="29" customWidth="1"/>
    <col min="8262" max="8262" width="8.85546875" style="29" customWidth="1"/>
    <col min="8263" max="8448" width="9.140625" style="29"/>
    <col min="8449" max="8449" width="63" style="29" customWidth="1"/>
    <col min="8450" max="8452" width="17.140625" style="29" customWidth="1"/>
    <col min="8453" max="8456" width="15" style="29" customWidth="1"/>
    <col min="8457" max="8457" width="13.140625" style="29" customWidth="1"/>
    <col min="8458" max="8458" width="8.7109375" style="29" customWidth="1"/>
    <col min="8459" max="8459" width="12.85546875" style="29" customWidth="1"/>
    <col min="8460" max="8460" width="8.85546875" style="29" customWidth="1"/>
    <col min="8461" max="8461" width="9.85546875" style="29" customWidth="1"/>
    <col min="8462" max="8462" width="8.85546875" style="29" customWidth="1"/>
    <col min="8463" max="8463" width="54.7109375" style="29" customWidth="1"/>
    <col min="8464" max="8464" width="10.85546875" style="29" customWidth="1"/>
    <col min="8465" max="8465" width="8.7109375" style="29" customWidth="1"/>
    <col min="8466" max="8466" width="12.140625" style="29" customWidth="1"/>
    <col min="8467" max="8467" width="8.85546875" style="29" customWidth="1"/>
    <col min="8468" max="8468" width="9.85546875" style="29" customWidth="1"/>
    <col min="8469" max="8469" width="8.85546875" style="29" customWidth="1"/>
    <col min="8470" max="8470" width="54.7109375" style="29" customWidth="1"/>
    <col min="8471" max="8471" width="10.85546875" style="29" customWidth="1"/>
    <col min="8472" max="8472" width="8.7109375" style="29" customWidth="1"/>
    <col min="8473" max="8473" width="12.28515625" style="29" customWidth="1"/>
    <col min="8474" max="8474" width="8.85546875" style="29" customWidth="1"/>
    <col min="8475" max="8475" width="9.85546875" style="29" customWidth="1"/>
    <col min="8476" max="8476" width="8.85546875" style="29" customWidth="1"/>
    <col min="8477" max="8477" width="54.7109375" style="29" customWidth="1"/>
    <col min="8478" max="8478" width="10.85546875" style="29" customWidth="1"/>
    <col min="8479" max="8479" width="8.7109375" style="29" customWidth="1"/>
    <col min="8480" max="8480" width="13.28515625" style="29" customWidth="1"/>
    <col min="8481" max="8481" width="8.85546875" style="29" customWidth="1"/>
    <col min="8482" max="8482" width="9.85546875" style="29" customWidth="1"/>
    <col min="8483" max="8483" width="8.85546875" style="29" customWidth="1"/>
    <col min="8484" max="8484" width="54.7109375" style="29" customWidth="1"/>
    <col min="8485" max="8485" width="12.140625" style="29" customWidth="1"/>
    <col min="8486" max="8486" width="8.7109375" style="29" customWidth="1"/>
    <col min="8487" max="8487" width="11.28515625" style="29" customWidth="1"/>
    <col min="8488" max="8488" width="8.85546875" style="29" customWidth="1"/>
    <col min="8489" max="8489" width="9.140625" style="29"/>
    <col min="8490" max="8490" width="8.85546875" style="29" customWidth="1"/>
    <col min="8491" max="8491" width="54.7109375" style="29" customWidth="1"/>
    <col min="8492" max="8492" width="13.7109375" style="29" customWidth="1"/>
    <col min="8493" max="8493" width="8.7109375" style="29" customWidth="1"/>
    <col min="8494" max="8494" width="14.7109375" style="29" customWidth="1"/>
    <col min="8495" max="8495" width="8.85546875" style="29" customWidth="1"/>
    <col min="8496" max="8496" width="9.85546875" style="29" customWidth="1"/>
    <col min="8497" max="8497" width="8.85546875" style="29" customWidth="1"/>
    <col min="8498" max="8498" width="54.7109375" style="29" customWidth="1"/>
    <col min="8499" max="8499" width="12.42578125" style="29" customWidth="1"/>
    <col min="8500" max="8500" width="8.7109375" style="29" customWidth="1"/>
    <col min="8501" max="8501" width="13.42578125" style="29" customWidth="1"/>
    <col min="8502" max="8502" width="8.85546875" style="29" customWidth="1"/>
    <col min="8503" max="8503" width="9.140625" style="29"/>
    <col min="8504" max="8504" width="8.85546875" style="29" customWidth="1"/>
    <col min="8505" max="8505" width="54.7109375" style="29" customWidth="1"/>
    <col min="8506" max="8506" width="10.7109375" style="29" customWidth="1"/>
    <col min="8507" max="8507" width="8.7109375" style="29" customWidth="1"/>
    <col min="8508" max="8508" width="13" style="29" customWidth="1"/>
    <col min="8509" max="8509" width="8.85546875" style="29" customWidth="1"/>
    <col min="8510" max="8510" width="9.140625" style="29"/>
    <col min="8511" max="8511" width="8.85546875" style="29" customWidth="1"/>
    <col min="8512" max="8512" width="54.7109375" style="29" customWidth="1"/>
    <col min="8513" max="8513" width="10.85546875" style="29" customWidth="1"/>
    <col min="8514" max="8514" width="8.7109375" style="29" customWidth="1"/>
    <col min="8515" max="8515" width="13" style="29" customWidth="1"/>
    <col min="8516" max="8516" width="8.85546875" style="29" customWidth="1"/>
    <col min="8517" max="8517" width="9.85546875" style="29" customWidth="1"/>
    <col min="8518" max="8518" width="8.85546875" style="29" customWidth="1"/>
    <col min="8519" max="8704" width="9.140625" style="29"/>
    <col min="8705" max="8705" width="63" style="29" customWidth="1"/>
    <col min="8706" max="8708" width="17.140625" style="29" customWidth="1"/>
    <col min="8709" max="8712" width="15" style="29" customWidth="1"/>
    <col min="8713" max="8713" width="13.140625" style="29" customWidth="1"/>
    <col min="8714" max="8714" width="8.7109375" style="29" customWidth="1"/>
    <col min="8715" max="8715" width="12.85546875" style="29" customWidth="1"/>
    <col min="8716" max="8716" width="8.85546875" style="29" customWidth="1"/>
    <col min="8717" max="8717" width="9.85546875" style="29" customWidth="1"/>
    <col min="8718" max="8718" width="8.85546875" style="29" customWidth="1"/>
    <col min="8719" max="8719" width="54.7109375" style="29" customWidth="1"/>
    <col min="8720" max="8720" width="10.85546875" style="29" customWidth="1"/>
    <col min="8721" max="8721" width="8.7109375" style="29" customWidth="1"/>
    <col min="8722" max="8722" width="12.140625" style="29" customWidth="1"/>
    <col min="8723" max="8723" width="8.85546875" style="29" customWidth="1"/>
    <col min="8724" max="8724" width="9.85546875" style="29" customWidth="1"/>
    <col min="8725" max="8725" width="8.85546875" style="29" customWidth="1"/>
    <col min="8726" max="8726" width="54.7109375" style="29" customWidth="1"/>
    <col min="8727" max="8727" width="10.85546875" style="29" customWidth="1"/>
    <col min="8728" max="8728" width="8.7109375" style="29" customWidth="1"/>
    <col min="8729" max="8729" width="12.28515625" style="29" customWidth="1"/>
    <col min="8730" max="8730" width="8.85546875" style="29" customWidth="1"/>
    <col min="8731" max="8731" width="9.85546875" style="29" customWidth="1"/>
    <col min="8732" max="8732" width="8.85546875" style="29" customWidth="1"/>
    <col min="8733" max="8733" width="54.7109375" style="29" customWidth="1"/>
    <col min="8734" max="8734" width="10.85546875" style="29" customWidth="1"/>
    <col min="8735" max="8735" width="8.7109375" style="29" customWidth="1"/>
    <col min="8736" max="8736" width="13.28515625" style="29" customWidth="1"/>
    <col min="8737" max="8737" width="8.85546875" style="29" customWidth="1"/>
    <col min="8738" max="8738" width="9.85546875" style="29" customWidth="1"/>
    <col min="8739" max="8739" width="8.85546875" style="29" customWidth="1"/>
    <col min="8740" max="8740" width="54.7109375" style="29" customWidth="1"/>
    <col min="8741" max="8741" width="12.140625" style="29" customWidth="1"/>
    <col min="8742" max="8742" width="8.7109375" style="29" customWidth="1"/>
    <col min="8743" max="8743" width="11.28515625" style="29" customWidth="1"/>
    <col min="8744" max="8744" width="8.85546875" style="29" customWidth="1"/>
    <col min="8745" max="8745" width="9.140625" style="29"/>
    <col min="8746" max="8746" width="8.85546875" style="29" customWidth="1"/>
    <col min="8747" max="8747" width="54.7109375" style="29" customWidth="1"/>
    <col min="8748" max="8748" width="13.7109375" style="29" customWidth="1"/>
    <col min="8749" max="8749" width="8.7109375" style="29" customWidth="1"/>
    <col min="8750" max="8750" width="14.7109375" style="29" customWidth="1"/>
    <col min="8751" max="8751" width="8.85546875" style="29" customWidth="1"/>
    <col min="8752" max="8752" width="9.85546875" style="29" customWidth="1"/>
    <col min="8753" max="8753" width="8.85546875" style="29" customWidth="1"/>
    <col min="8754" max="8754" width="54.7109375" style="29" customWidth="1"/>
    <col min="8755" max="8755" width="12.42578125" style="29" customWidth="1"/>
    <col min="8756" max="8756" width="8.7109375" style="29" customWidth="1"/>
    <col min="8757" max="8757" width="13.42578125" style="29" customWidth="1"/>
    <col min="8758" max="8758" width="8.85546875" style="29" customWidth="1"/>
    <col min="8759" max="8759" width="9.140625" style="29"/>
    <col min="8760" max="8760" width="8.85546875" style="29" customWidth="1"/>
    <col min="8761" max="8761" width="54.7109375" style="29" customWidth="1"/>
    <col min="8762" max="8762" width="10.7109375" style="29" customWidth="1"/>
    <col min="8763" max="8763" width="8.7109375" style="29" customWidth="1"/>
    <col min="8764" max="8764" width="13" style="29" customWidth="1"/>
    <col min="8765" max="8765" width="8.85546875" style="29" customWidth="1"/>
    <col min="8766" max="8766" width="9.140625" style="29"/>
    <col min="8767" max="8767" width="8.85546875" style="29" customWidth="1"/>
    <col min="8768" max="8768" width="54.7109375" style="29" customWidth="1"/>
    <col min="8769" max="8769" width="10.85546875" style="29" customWidth="1"/>
    <col min="8770" max="8770" width="8.7109375" style="29" customWidth="1"/>
    <col min="8771" max="8771" width="13" style="29" customWidth="1"/>
    <col min="8772" max="8772" width="8.85546875" style="29" customWidth="1"/>
    <col min="8773" max="8773" width="9.85546875" style="29" customWidth="1"/>
    <col min="8774" max="8774" width="8.85546875" style="29" customWidth="1"/>
    <col min="8775" max="8960" width="9.140625" style="29"/>
    <col min="8961" max="8961" width="63" style="29" customWidth="1"/>
    <col min="8962" max="8964" width="17.140625" style="29" customWidth="1"/>
    <col min="8965" max="8968" width="15" style="29" customWidth="1"/>
    <col min="8969" max="8969" width="13.140625" style="29" customWidth="1"/>
    <col min="8970" max="8970" width="8.7109375" style="29" customWidth="1"/>
    <col min="8971" max="8971" width="12.85546875" style="29" customWidth="1"/>
    <col min="8972" max="8972" width="8.85546875" style="29" customWidth="1"/>
    <col min="8973" max="8973" width="9.85546875" style="29" customWidth="1"/>
    <col min="8974" max="8974" width="8.85546875" style="29" customWidth="1"/>
    <col min="8975" max="8975" width="54.7109375" style="29" customWidth="1"/>
    <col min="8976" max="8976" width="10.85546875" style="29" customWidth="1"/>
    <col min="8977" max="8977" width="8.7109375" style="29" customWidth="1"/>
    <col min="8978" max="8978" width="12.140625" style="29" customWidth="1"/>
    <col min="8979" max="8979" width="8.85546875" style="29" customWidth="1"/>
    <col min="8980" max="8980" width="9.85546875" style="29" customWidth="1"/>
    <col min="8981" max="8981" width="8.85546875" style="29" customWidth="1"/>
    <col min="8982" max="8982" width="54.7109375" style="29" customWidth="1"/>
    <col min="8983" max="8983" width="10.85546875" style="29" customWidth="1"/>
    <col min="8984" max="8984" width="8.7109375" style="29" customWidth="1"/>
    <col min="8985" max="8985" width="12.28515625" style="29" customWidth="1"/>
    <col min="8986" max="8986" width="8.85546875" style="29" customWidth="1"/>
    <col min="8987" max="8987" width="9.85546875" style="29" customWidth="1"/>
    <col min="8988" max="8988" width="8.85546875" style="29" customWidth="1"/>
    <col min="8989" max="8989" width="54.7109375" style="29" customWidth="1"/>
    <col min="8990" max="8990" width="10.85546875" style="29" customWidth="1"/>
    <col min="8991" max="8991" width="8.7109375" style="29" customWidth="1"/>
    <col min="8992" max="8992" width="13.28515625" style="29" customWidth="1"/>
    <col min="8993" max="8993" width="8.85546875" style="29" customWidth="1"/>
    <col min="8994" max="8994" width="9.85546875" style="29" customWidth="1"/>
    <col min="8995" max="8995" width="8.85546875" style="29" customWidth="1"/>
    <col min="8996" max="8996" width="54.7109375" style="29" customWidth="1"/>
    <col min="8997" max="8997" width="12.140625" style="29" customWidth="1"/>
    <col min="8998" max="8998" width="8.7109375" style="29" customWidth="1"/>
    <col min="8999" max="8999" width="11.28515625" style="29" customWidth="1"/>
    <col min="9000" max="9000" width="8.85546875" style="29" customWidth="1"/>
    <col min="9001" max="9001" width="9.140625" style="29"/>
    <col min="9002" max="9002" width="8.85546875" style="29" customWidth="1"/>
    <col min="9003" max="9003" width="54.7109375" style="29" customWidth="1"/>
    <col min="9004" max="9004" width="13.7109375" style="29" customWidth="1"/>
    <col min="9005" max="9005" width="8.7109375" style="29" customWidth="1"/>
    <col min="9006" max="9006" width="14.7109375" style="29" customWidth="1"/>
    <col min="9007" max="9007" width="8.85546875" style="29" customWidth="1"/>
    <col min="9008" max="9008" width="9.85546875" style="29" customWidth="1"/>
    <col min="9009" max="9009" width="8.85546875" style="29" customWidth="1"/>
    <col min="9010" max="9010" width="54.7109375" style="29" customWidth="1"/>
    <col min="9011" max="9011" width="12.42578125" style="29" customWidth="1"/>
    <col min="9012" max="9012" width="8.7109375" style="29" customWidth="1"/>
    <col min="9013" max="9013" width="13.42578125" style="29" customWidth="1"/>
    <col min="9014" max="9014" width="8.85546875" style="29" customWidth="1"/>
    <col min="9015" max="9015" width="9.140625" style="29"/>
    <col min="9016" max="9016" width="8.85546875" style="29" customWidth="1"/>
    <col min="9017" max="9017" width="54.7109375" style="29" customWidth="1"/>
    <col min="9018" max="9018" width="10.7109375" style="29" customWidth="1"/>
    <col min="9019" max="9019" width="8.7109375" style="29" customWidth="1"/>
    <col min="9020" max="9020" width="13" style="29" customWidth="1"/>
    <col min="9021" max="9021" width="8.85546875" style="29" customWidth="1"/>
    <col min="9022" max="9022" width="9.140625" style="29"/>
    <col min="9023" max="9023" width="8.85546875" style="29" customWidth="1"/>
    <col min="9024" max="9024" width="54.7109375" style="29" customWidth="1"/>
    <col min="9025" max="9025" width="10.85546875" style="29" customWidth="1"/>
    <col min="9026" max="9026" width="8.7109375" style="29" customWidth="1"/>
    <col min="9027" max="9027" width="13" style="29" customWidth="1"/>
    <col min="9028" max="9028" width="8.85546875" style="29" customWidth="1"/>
    <col min="9029" max="9029" width="9.85546875" style="29" customWidth="1"/>
    <col min="9030" max="9030" width="8.85546875" style="29" customWidth="1"/>
    <col min="9031" max="9216" width="9.140625" style="29"/>
    <col min="9217" max="9217" width="63" style="29" customWidth="1"/>
    <col min="9218" max="9220" width="17.140625" style="29" customWidth="1"/>
    <col min="9221" max="9224" width="15" style="29" customWidth="1"/>
    <col min="9225" max="9225" width="13.140625" style="29" customWidth="1"/>
    <col min="9226" max="9226" width="8.7109375" style="29" customWidth="1"/>
    <col min="9227" max="9227" width="12.85546875" style="29" customWidth="1"/>
    <col min="9228" max="9228" width="8.85546875" style="29" customWidth="1"/>
    <col min="9229" max="9229" width="9.85546875" style="29" customWidth="1"/>
    <col min="9230" max="9230" width="8.85546875" style="29" customWidth="1"/>
    <col min="9231" max="9231" width="54.7109375" style="29" customWidth="1"/>
    <col min="9232" max="9232" width="10.85546875" style="29" customWidth="1"/>
    <col min="9233" max="9233" width="8.7109375" style="29" customWidth="1"/>
    <col min="9234" max="9234" width="12.140625" style="29" customWidth="1"/>
    <col min="9235" max="9235" width="8.85546875" style="29" customWidth="1"/>
    <col min="9236" max="9236" width="9.85546875" style="29" customWidth="1"/>
    <col min="9237" max="9237" width="8.85546875" style="29" customWidth="1"/>
    <col min="9238" max="9238" width="54.7109375" style="29" customWidth="1"/>
    <col min="9239" max="9239" width="10.85546875" style="29" customWidth="1"/>
    <col min="9240" max="9240" width="8.7109375" style="29" customWidth="1"/>
    <col min="9241" max="9241" width="12.28515625" style="29" customWidth="1"/>
    <col min="9242" max="9242" width="8.85546875" style="29" customWidth="1"/>
    <col min="9243" max="9243" width="9.85546875" style="29" customWidth="1"/>
    <col min="9244" max="9244" width="8.85546875" style="29" customWidth="1"/>
    <col min="9245" max="9245" width="54.7109375" style="29" customWidth="1"/>
    <col min="9246" max="9246" width="10.85546875" style="29" customWidth="1"/>
    <col min="9247" max="9247" width="8.7109375" style="29" customWidth="1"/>
    <col min="9248" max="9248" width="13.28515625" style="29" customWidth="1"/>
    <col min="9249" max="9249" width="8.85546875" style="29" customWidth="1"/>
    <col min="9250" max="9250" width="9.85546875" style="29" customWidth="1"/>
    <col min="9251" max="9251" width="8.85546875" style="29" customWidth="1"/>
    <col min="9252" max="9252" width="54.7109375" style="29" customWidth="1"/>
    <col min="9253" max="9253" width="12.140625" style="29" customWidth="1"/>
    <col min="9254" max="9254" width="8.7109375" style="29" customWidth="1"/>
    <col min="9255" max="9255" width="11.28515625" style="29" customWidth="1"/>
    <col min="9256" max="9256" width="8.85546875" style="29" customWidth="1"/>
    <col min="9257" max="9257" width="9.140625" style="29"/>
    <col min="9258" max="9258" width="8.85546875" style="29" customWidth="1"/>
    <col min="9259" max="9259" width="54.7109375" style="29" customWidth="1"/>
    <col min="9260" max="9260" width="13.7109375" style="29" customWidth="1"/>
    <col min="9261" max="9261" width="8.7109375" style="29" customWidth="1"/>
    <col min="9262" max="9262" width="14.7109375" style="29" customWidth="1"/>
    <col min="9263" max="9263" width="8.85546875" style="29" customWidth="1"/>
    <col min="9264" max="9264" width="9.85546875" style="29" customWidth="1"/>
    <col min="9265" max="9265" width="8.85546875" style="29" customWidth="1"/>
    <col min="9266" max="9266" width="54.7109375" style="29" customWidth="1"/>
    <col min="9267" max="9267" width="12.42578125" style="29" customWidth="1"/>
    <col min="9268" max="9268" width="8.7109375" style="29" customWidth="1"/>
    <col min="9269" max="9269" width="13.42578125" style="29" customWidth="1"/>
    <col min="9270" max="9270" width="8.85546875" style="29" customWidth="1"/>
    <col min="9271" max="9271" width="9.140625" style="29"/>
    <col min="9272" max="9272" width="8.85546875" style="29" customWidth="1"/>
    <col min="9273" max="9273" width="54.7109375" style="29" customWidth="1"/>
    <col min="9274" max="9274" width="10.7109375" style="29" customWidth="1"/>
    <col min="9275" max="9275" width="8.7109375" style="29" customWidth="1"/>
    <col min="9276" max="9276" width="13" style="29" customWidth="1"/>
    <col min="9277" max="9277" width="8.85546875" style="29" customWidth="1"/>
    <col min="9278" max="9278" width="9.140625" style="29"/>
    <col min="9279" max="9279" width="8.85546875" style="29" customWidth="1"/>
    <col min="9280" max="9280" width="54.7109375" style="29" customWidth="1"/>
    <col min="9281" max="9281" width="10.85546875" style="29" customWidth="1"/>
    <col min="9282" max="9282" width="8.7109375" style="29" customWidth="1"/>
    <col min="9283" max="9283" width="13" style="29" customWidth="1"/>
    <col min="9284" max="9284" width="8.85546875" style="29" customWidth="1"/>
    <col min="9285" max="9285" width="9.85546875" style="29" customWidth="1"/>
    <col min="9286" max="9286" width="8.85546875" style="29" customWidth="1"/>
    <col min="9287" max="9472" width="9.140625" style="29"/>
    <col min="9473" max="9473" width="63" style="29" customWidth="1"/>
    <col min="9474" max="9476" width="17.140625" style="29" customWidth="1"/>
    <col min="9477" max="9480" width="15" style="29" customWidth="1"/>
    <col min="9481" max="9481" width="13.140625" style="29" customWidth="1"/>
    <col min="9482" max="9482" width="8.7109375" style="29" customWidth="1"/>
    <col min="9483" max="9483" width="12.85546875" style="29" customWidth="1"/>
    <col min="9484" max="9484" width="8.85546875" style="29" customWidth="1"/>
    <col min="9485" max="9485" width="9.85546875" style="29" customWidth="1"/>
    <col min="9486" max="9486" width="8.85546875" style="29" customWidth="1"/>
    <col min="9487" max="9487" width="54.7109375" style="29" customWidth="1"/>
    <col min="9488" max="9488" width="10.85546875" style="29" customWidth="1"/>
    <col min="9489" max="9489" width="8.7109375" style="29" customWidth="1"/>
    <col min="9490" max="9490" width="12.140625" style="29" customWidth="1"/>
    <col min="9491" max="9491" width="8.85546875" style="29" customWidth="1"/>
    <col min="9492" max="9492" width="9.85546875" style="29" customWidth="1"/>
    <col min="9493" max="9493" width="8.85546875" style="29" customWidth="1"/>
    <col min="9494" max="9494" width="54.7109375" style="29" customWidth="1"/>
    <col min="9495" max="9495" width="10.85546875" style="29" customWidth="1"/>
    <col min="9496" max="9496" width="8.7109375" style="29" customWidth="1"/>
    <col min="9497" max="9497" width="12.28515625" style="29" customWidth="1"/>
    <col min="9498" max="9498" width="8.85546875" style="29" customWidth="1"/>
    <col min="9499" max="9499" width="9.85546875" style="29" customWidth="1"/>
    <col min="9500" max="9500" width="8.85546875" style="29" customWidth="1"/>
    <col min="9501" max="9501" width="54.7109375" style="29" customWidth="1"/>
    <col min="9502" max="9502" width="10.85546875" style="29" customWidth="1"/>
    <col min="9503" max="9503" width="8.7109375" style="29" customWidth="1"/>
    <col min="9504" max="9504" width="13.28515625" style="29" customWidth="1"/>
    <col min="9505" max="9505" width="8.85546875" style="29" customWidth="1"/>
    <col min="9506" max="9506" width="9.85546875" style="29" customWidth="1"/>
    <col min="9507" max="9507" width="8.85546875" style="29" customWidth="1"/>
    <col min="9508" max="9508" width="54.7109375" style="29" customWidth="1"/>
    <col min="9509" max="9509" width="12.140625" style="29" customWidth="1"/>
    <col min="9510" max="9510" width="8.7109375" style="29" customWidth="1"/>
    <col min="9511" max="9511" width="11.28515625" style="29" customWidth="1"/>
    <col min="9512" max="9512" width="8.85546875" style="29" customWidth="1"/>
    <col min="9513" max="9513" width="9.140625" style="29"/>
    <col min="9514" max="9514" width="8.85546875" style="29" customWidth="1"/>
    <col min="9515" max="9515" width="54.7109375" style="29" customWidth="1"/>
    <col min="9516" max="9516" width="13.7109375" style="29" customWidth="1"/>
    <col min="9517" max="9517" width="8.7109375" style="29" customWidth="1"/>
    <col min="9518" max="9518" width="14.7109375" style="29" customWidth="1"/>
    <col min="9519" max="9519" width="8.85546875" style="29" customWidth="1"/>
    <col min="9520" max="9520" width="9.85546875" style="29" customWidth="1"/>
    <col min="9521" max="9521" width="8.85546875" style="29" customWidth="1"/>
    <col min="9522" max="9522" width="54.7109375" style="29" customWidth="1"/>
    <col min="9523" max="9523" width="12.42578125" style="29" customWidth="1"/>
    <col min="9524" max="9524" width="8.7109375" style="29" customWidth="1"/>
    <col min="9525" max="9525" width="13.42578125" style="29" customWidth="1"/>
    <col min="9526" max="9526" width="8.85546875" style="29" customWidth="1"/>
    <col min="9527" max="9527" width="9.140625" style="29"/>
    <col min="9528" max="9528" width="8.85546875" style="29" customWidth="1"/>
    <col min="9529" max="9529" width="54.7109375" style="29" customWidth="1"/>
    <col min="9530" max="9530" width="10.7109375" style="29" customWidth="1"/>
    <col min="9531" max="9531" width="8.7109375" style="29" customWidth="1"/>
    <col min="9532" max="9532" width="13" style="29" customWidth="1"/>
    <col min="9533" max="9533" width="8.85546875" style="29" customWidth="1"/>
    <col min="9534" max="9534" width="9.140625" style="29"/>
    <col min="9535" max="9535" width="8.85546875" style="29" customWidth="1"/>
    <col min="9536" max="9536" width="54.7109375" style="29" customWidth="1"/>
    <col min="9537" max="9537" width="10.85546875" style="29" customWidth="1"/>
    <col min="9538" max="9538" width="8.7109375" style="29" customWidth="1"/>
    <col min="9539" max="9539" width="13" style="29" customWidth="1"/>
    <col min="9540" max="9540" width="8.85546875" style="29" customWidth="1"/>
    <col min="9541" max="9541" width="9.85546875" style="29" customWidth="1"/>
    <col min="9542" max="9542" width="8.85546875" style="29" customWidth="1"/>
    <col min="9543" max="9728" width="9.140625" style="29"/>
    <col min="9729" max="9729" width="63" style="29" customWidth="1"/>
    <col min="9730" max="9732" width="17.140625" style="29" customWidth="1"/>
    <col min="9733" max="9736" width="15" style="29" customWidth="1"/>
    <col min="9737" max="9737" width="13.140625" style="29" customWidth="1"/>
    <col min="9738" max="9738" width="8.7109375" style="29" customWidth="1"/>
    <col min="9739" max="9739" width="12.85546875" style="29" customWidth="1"/>
    <col min="9740" max="9740" width="8.85546875" style="29" customWidth="1"/>
    <col min="9741" max="9741" width="9.85546875" style="29" customWidth="1"/>
    <col min="9742" max="9742" width="8.85546875" style="29" customWidth="1"/>
    <col min="9743" max="9743" width="54.7109375" style="29" customWidth="1"/>
    <col min="9744" max="9744" width="10.85546875" style="29" customWidth="1"/>
    <col min="9745" max="9745" width="8.7109375" style="29" customWidth="1"/>
    <col min="9746" max="9746" width="12.140625" style="29" customWidth="1"/>
    <col min="9747" max="9747" width="8.85546875" style="29" customWidth="1"/>
    <col min="9748" max="9748" width="9.85546875" style="29" customWidth="1"/>
    <col min="9749" max="9749" width="8.85546875" style="29" customWidth="1"/>
    <col min="9750" max="9750" width="54.7109375" style="29" customWidth="1"/>
    <col min="9751" max="9751" width="10.85546875" style="29" customWidth="1"/>
    <col min="9752" max="9752" width="8.7109375" style="29" customWidth="1"/>
    <col min="9753" max="9753" width="12.28515625" style="29" customWidth="1"/>
    <col min="9754" max="9754" width="8.85546875" style="29" customWidth="1"/>
    <col min="9755" max="9755" width="9.85546875" style="29" customWidth="1"/>
    <col min="9756" max="9756" width="8.85546875" style="29" customWidth="1"/>
    <col min="9757" max="9757" width="54.7109375" style="29" customWidth="1"/>
    <col min="9758" max="9758" width="10.85546875" style="29" customWidth="1"/>
    <col min="9759" max="9759" width="8.7109375" style="29" customWidth="1"/>
    <col min="9760" max="9760" width="13.28515625" style="29" customWidth="1"/>
    <col min="9761" max="9761" width="8.85546875" style="29" customWidth="1"/>
    <col min="9762" max="9762" width="9.85546875" style="29" customWidth="1"/>
    <col min="9763" max="9763" width="8.85546875" style="29" customWidth="1"/>
    <col min="9764" max="9764" width="54.7109375" style="29" customWidth="1"/>
    <col min="9765" max="9765" width="12.140625" style="29" customWidth="1"/>
    <col min="9766" max="9766" width="8.7109375" style="29" customWidth="1"/>
    <col min="9767" max="9767" width="11.28515625" style="29" customWidth="1"/>
    <col min="9768" max="9768" width="8.85546875" style="29" customWidth="1"/>
    <col min="9769" max="9769" width="9.140625" style="29"/>
    <col min="9770" max="9770" width="8.85546875" style="29" customWidth="1"/>
    <col min="9771" max="9771" width="54.7109375" style="29" customWidth="1"/>
    <col min="9772" max="9772" width="13.7109375" style="29" customWidth="1"/>
    <col min="9773" max="9773" width="8.7109375" style="29" customWidth="1"/>
    <col min="9774" max="9774" width="14.7109375" style="29" customWidth="1"/>
    <col min="9775" max="9775" width="8.85546875" style="29" customWidth="1"/>
    <col min="9776" max="9776" width="9.85546875" style="29" customWidth="1"/>
    <col min="9777" max="9777" width="8.85546875" style="29" customWidth="1"/>
    <col min="9778" max="9778" width="54.7109375" style="29" customWidth="1"/>
    <col min="9779" max="9779" width="12.42578125" style="29" customWidth="1"/>
    <col min="9780" max="9780" width="8.7109375" style="29" customWidth="1"/>
    <col min="9781" max="9781" width="13.42578125" style="29" customWidth="1"/>
    <col min="9782" max="9782" width="8.85546875" style="29" customWidth="1"/>
    <col min="9783" max="9783" width="9.140625" style="29"/>
    <col min="9784" max="9784" width="8.85546875" style="29" customWidth="1"/>
    <col min="9785" max="9785" width="54.7109375" style="29" customWidth="1"/>
    <col min="9786" max="9786" width="10.7109375" style="29" customWidth="1"/>
    <col min="9787" max="9787" width="8.7109375" style="29" customWidth="1"/>
    <col min="9788" max="9788" width="13" style="29" customWidth="1"/>
    <col min="9789" max="9789" width="8.85546875" style="29" customWidth="1"/>
    <col min="9790" max="9790" width="9.140625" style="29"/>
    <col min="9791" max="9791" width="8.85546875" style="29" customWidth="1"/>
    <col min="9792" max="9792" width="54.7109375" style="29" customWidth="1"/>
    <col min="9793" max="9793" width="10.85546875" style="29" customWidth="1"/>
    <col min="9794" max="9794" width="8.7109375" style="29" customWidth="1"/>
    <col min="9795" max="9795" width="13" style="29" customWidth="1"/>
    <col min="9796" max="9796" width="8.85546875" style="29" customWidth="1"/>
    <col min="9797" max="9797" width="9.85546875" style="29" customWidth="1"/>
    <col min="9798" max="9798" width="8.85546875" style="29" customWidth="1"/>
    <col min="9799" max="9984" width="9.140625" style="29"/>
    <col min="9985" max="9985" width="63" style="29" customWidth="1"/>
    <col min="9986" max="9988" width="17.140625" style="29" customWidth="1"/>
    <col min="9989" max="9992" width="15" style="29" customWidth="1"/>
    <col min="9993" max="9993" width="13.140625" style="29" customWidth="1"/>
    <col min="9994" max="9994" width="8.7109375" style="29" customWidth="1"/>
    <col min="9995" max="9995" width="12.85546875" style="29" customWidth="1"/>
    <col min="9996" max="9996" width="8.85546875" style="29" customWidth="1"/>
    <col min="9997" max="9997" width="9.85546875" style="29" customWidth="1"/>
    <col min="9998" max="9998" width="8.85546875" style="29" customWidth="1"/>
    <col min="9999" max="9999" width="54.7109375" style="29" customWidth="1"/>
    <col min="10000" max="10000" width="10.85546875" style="29" customWidth="1"/>
    <col min="10001" max="10001" width="8.7109375" style="29" customWidth="1"/>
    <col min="10002" max="10002" width="12.140625" style="29" customWidth="1"/>
    <col min="10003" max="10003" width="8.85546875" style="29" customWidth="1"/>
    <col min="10004" max="10004" width="9.85546875" style="29" customWidth="1"/>
    <col min="10005" max="10005" width="8.85546875" style="29" customWidth="1"/>
    <col min="10006" max="10006" width="54.7109375" style="29" customWidth="1"/>
    <col min="10007" max="10007" width="10.85546875" style="29" customWidth="1"/>
    <col min="10008" max="10008" width="8.7109375" style="29" customWidth="1"/>
    <col min="10009" max="10009" width="12.28515625" style="29" customWidth="1"/>
    <col min="10010" max="10010" width="8.85546875" style="29" customWidth="1"/>
    <col min="10011" max="10011" width="9.85546875" style="29" customWidth="1"/>
    <col min="10012" max="10012" width="8.85546875" style="29" customWidth="1"/>
    <col min="10013" max="10013" width="54.7109375" style="29" customWidth="1"/>
    <col min="10014" max="10014" width="10.85546875" style="29" customWidth="1"/>
    <col min="10015" max="10015" width="8.7109375" style="29" customWidth="1"/>
    <col min="10016" max="10016" width="13.28515625" style="29" customWidth="1"/>
    <col min="10017" max="10017" width="8.85546875" style="29" customWidth="1"/>
    <col min="10018" max="10018" width="9.85546875" style="29" customWidth="1"/>
    <col min="10019" max="10019" width="8.85546875" style="29" customWidth="1"/>
    <col min="10020" max="10020" width="54.7109375" style="29" customWidth="1"/>
    <col min="10021" max="10021" width="12.140625" style="29" customWidth="1"/>
    <col min="10022" max="10022" width="8.7109375" style="29" customWidth="1"/>
    <col min="10023" max="10023" width="11.28515625" style="29" customWidth="1"/>
    <col min="10024" max="10024" width="8.85546875" style="29" customWidth="1"/>
    <col min="10025" max="10025" width="9.140625" style="29"/>
    <col min="10026" max="10026" width="8.85546875" style="29" customWidth="1"/>
    <col min="10027" max="10027" width="54.7109375" style="29" customWidth="1"/>
    <col min="10028" max="10028" width="13.7109375" style="29" customWidth="1"/>
    <col min="10029" max="10029" width="8.7109375" style="29" customWidth="1"/>
    <col min="10030" max="10030" width="14.7109375" style="29" customWidth="1"/>
    <col min="10031" max="10031" width="8.85546875" style="29" customWidth="1"/>
    <col min="10032" max="10032" width="9.85546875" style="29" customWidth="1"/>
    <col min="10033" max="10033" width="8.85546875" style="29" customWidth="1"/>
    <col min="10034" max="10034" width="54.7109375" style="29" customWidth="1"/>
    <col min="10035" max="10035" width="12.42578125" style="29" customWidth="1"/>
    <col min="10036" max="10036" width="8.7109375" style="29" customWidth="1"/>
    <col min="10037" max="10037" width="13.42578125" style="29" customWidth="1"/>
    <col min="10038" max="10038" width="8.85546875" style="29" customWidth="1"/>
    <col min="10039" max="10039" width="9.140625" style="29"/>
    <col min="10040" max="10040" width="8.85546875" style="29" customWidth="1"/>
    <col min="10041" max="10041" width="54.7109375" style="29" customWidth="1"/>
    <col min="10042" max="10042" width="10.7109375" style="29" customWidth="1"/>
    <col min="10043" max="10043" width="8.7109375" style="29" customWidth="1"/>
    <col min="10044" max="10044" width="13" style="29" customWidth="1"/>
    <col min="10045" max="10045" width="8.85546875" style="29" customWidth="1"/>
    <col min="10046" max="10046" width="9.140625" style="29"/>
    <col min="10047" max="10047" width="8.85546875" style="29" customWidth="1"/>
    <col min="10048" max="10048" width="54.7109375" style="29" customWidth="1"/>
    <col min="10049" max="10049" width="10.85546875" style="29" customWidth="1"/>
    <col min="10050" max="10050" width="8.7109375" style="29" customWidth="1"/>
    <col min="10051" max="10051" width="13" style="29" customWidth="1"/>
    <col min="10052" max="10052" width="8.85546875" style="29" customWidth="1"/>
    <col min="10053" max="10053" width="9.85546875" style="29" customWidth="1"/>
    <col min="10054" max="10054" width="8.85546875" style="29" customWidth="1"/>
    <col min="10055" max="10240" width="9.140625" style="29"/>
    <col min="10241" max="10241" width="63" style="29" customWidth="1"/>
    <col min="10242" max="10244" width="17.140625" style="29" customWidth="1"/>
    <col min="10245" max="10248" width="15" style="29" customWidth="1"/>
    <col min="10249" max="10249" width="13.140625" style="29" customWidth="1"/>
    <col min="10250" max="10250" width="8.7109375" style="29" customWidth="1"/>
    <col min="10251" max="10251" width="12.85546875" style="29" customWidth="1"/>
    <col min="10252" max="10252" width="8.85546875" style="29" customWidth="1"/>
    <col min="10253" max="10253" width="9.85546875" style="29" customWidth="1"/>
    <col min="10254" max="10254" width="8.85546875" style="29" customWidth="1"/>
    <col min="10255" max="10255" width="54.7109375" style="29" customWidth="1"/>
    <col min="10256" max="10256" width="10.85546875" style="29" customWidth="1"/>
    <col min="10257" max="10257" width="8.7109375" style="29" customWidth="1"/>
    <col min="10258" max="10258" width="12.140625" style="29" customWidth="1"/>
    <col min="10259" max="10259" width="8.85546875" style="29" customWidth="1"/>
    <col min="10260" max="10260" width="9.85546875" style="29" customWidth="1"/>
    <col min="10261" max="10261" width="8.85546875" style="29" customWidth="1"/>
    <col min="10262" max="10262" width="54.7109375" style="29" customWidth="1"/>
    <col min="10263" max="10263" width="10.85546875" style="29" customWidth="1"/>
    <col min="10264" max="10264" width="8.7109375" style="29" customWidth="1"/>
    <col min="10265" max="10265" width="12.28515625" style="29" customWidth="1"/>
    <col min="10266" max="10266" width="8.85546875" style="29" customWidth="1"/>
    <col min="10267" max="10267" width="9.85546875" style="29" customWidth="1"/>
    <col min="10268" max="10268" width="8.85546875" style="29" customWidth="1"/>
    <col min="10269" max="10269" width="54.7109375" style="29" customWidth="1"/>
    <col min="10270" max="10270" width="10.85546875" style="29" customWidth="1"/>
    <col min="10271" max="10271" width="8.7109375" style="29" customWidth="1"/>
    <col min="10272" max="10272" width="13.28515625" style="29" customWidth="1"/>
    <col min="10273" max="10273" width="8.85546875" style="29" customWidth="1"/>
    <col min="10274" max="10274" width="9.85546875" style="29" customWidth="1"/>
    <col min="10275" max="10275" width="8.85546875" style="29" customWidth="1"/>
    <col min="10276" max="10276" width="54.7109375" style="29" customWidth="1"/>
    <col min="10277" max="10277" width="12.140625" style="29" customWidth="1"/>
    <col min="10278" max="10278" width="8.7109375" style="29" customWidth="1"/>
    <col min="10279" max="10279" width="11.28515625" style="29" customWidth="1"/>
    <col min="10280" max="10280" width="8.85546875" style="29" customWidth="1"/>
    <col min="10281" max="10281" width="9.140625" style="29"/>
    <col min="10282" max="10282" width="8.85546875" style="29" customWidth="1"/>
    <col min="10283" max="10283" width="54.7109375" style="29" customWidth="1"/>
    <col min="10284" max="10284" width="13.7109375" style="29" customWidth="1"/>
    <col min="10285" max="10285" width="8.7109375" style="29" customWidth="1"/>
    <col min="10286" max="10286" width="14.7109375" style="29" customWidth="1"/>
    <col min="10287" max="10287" width="8.85546875" style="29" customWidth="1"/>
    <col min="10288" max="10288" width="9.85546875" style="29" customWidth="1"/>
    <col min="10289" max="10289" width="8.85546875" style="29" customWidth="1"/>
    <col min="10290" max="10290" width="54.7109375" style="29" customWidth="1"/>
    <col min="10291" max="10291" width="12.42578125" style="29" customWidth="1"/>
    <col min="10292" max="10292" width="8.7109375" style="29" customWidth="1"/>
    <col min="10293" max="10293" width="13.42578125" style="29" customWidth="1"/>
    <col min="10294" max="10294" width="8.85546875" style="29" customWidth="1"/>
    <col min="10295" max="10295" width="9.140625" style="29"/>
    <col min="10296" max="10296" width="8.85546875" style="29" customWidth="1"/>
    <col min="10297" max="10297" width="54.7109375" style="29" customWidth="1"/>
    <col min="10298" max="10298" width="10.7109375" style="29" customWidth="1"/>
    <col min="10299" max="10299" width="8.7109375" style="29" customWidth="1"/>
    <col min="10300" max="10300" width="13" style="29" customWidth="1"/>
    <col min="10301" max="10301" width="8.85546875" style="29" customWidth="1"/>
    <col min="10302" max="10302" width="9.140625" style="29"/>
    <col min="10303" max="10303" width="8.85546875" style="29" customWidth="1"/>
    <col min="10304" max="10304" width="54.7109375" style="29" customWidth="1"/>
    <col min="10305" max="10305" width="10.85546875" style="29" customWidth="1"/>
    <col min="10306" max="10306" width="8.7109375" style="29" customWidth="1"/>
    <col min="10307" max="10307" width="13" style="29" customWidth="1"/>
    <col min="10308" max="10308" width="8.85546875" style="29" customWidth="1"/>
    <col min="10309" max="10309" width="9.85546875" style="29" customWidth="1"/>
    <col min="10310" max="10310" width="8.85546875" style="29" customWidth="1"/>
    <col min="10311" max="10496" width="9.140625" style="29"/>
    <col min="10497" max="10497" width="63" style="29" customWidth="1"/>
    <col min="10498" max="10500" width="17.140625" style="29" customWidth="1"/>
    <col min="10501" max="10504" width="15" style="29" customWidth="1"/>
    <col min="10505" max="10505" width="13.140625" style="29" customWidth="1"/>
    <col min="10506" max="10506" width="8.7109375" style="29" customWidth="1"/>
    <col min="10507" max="10507" width="12.85546875" style="29" customWidth="1"/>
    <col min="10508" max="10508" width="8.85546875" style="29" customWidth="1"/>
    <col min="10509" max="10509" width="9.85546875" style="29" customWidth="1"/>
    <col min="10510" max="10510" width="8.85546875" style="29" customWidth="1"/>
    <col min="10511" max="10511" width="54.7109375" style="29" customWidth="1"/>
    <col min="10512" max="10512" width="10.85546875" style="29" customWidth="1"/>
    <col min="10513" max="10513" width="8.7109375" style="29" customWidth="1"/>
    <col min="10514" max="10514" width="12.140625" style="29" customWidth="1"/>
    <col min="10515" max="10515" width="8.85546875" style="29" customWidth="1"/>
    <col min="10516" max="10516" width="9.85546875" style="29" customWidth="1"/>
    <col min="10517" max="10517" width="8.85546875" style="29" customWidth="1"/>
    <col min="10518" max="10518" width="54.7109375" style="29" customWidth="1"/>
    <col min="10519" max="10519" width="10.85546875" style="29" customWidth="1"/>
    <col min="10520" max="10520" width="8.7109375" style="29" customWidth="1"/>
    <col min="10521" max="10521" width="12.28515625" style="29" customWidth="1"/>
    <col min="10522" max="10522" width="8.85546875" style="29" customWidth="1"/>
    <col min="10523" max="10523" width="9.85546875" style="29" customWidth="1"/>
    <col min="10524" max="10524" width="8.85546875" style="29" customWidth="1"/>
    <col min="10525" max="10525" width="54.7109375" style="29" customWidth="1"/>
    <col min="10526" max="10526" width="10.85546875" style="29" customWidth="1"/>
    <col min="10527" max="10527" width="8.7109375" style="29" customWidth="1"/>
    <col min="10528" max="10528" width="13.28515625" style="29" customWidth="1"/>
    <col min="10529" max="10529" width="8.85546875" style="29" customWidth="1"/>
    <col min="10530" max="10530" width="9.85546875" style="29" customWidth="1"/>
    <col min="10531" max="10531" width="8.85546875" style="29" customWidth="1"/>
    <col min="10532" max="10532" width="54.7109375" style="29" customWidth="1"/>
    <col min="10533" max="10533" width="12.140625" style="29" customWidth="1"/>
    <col min="10534" max="10534" width="8.7109375" style="29" customWidth="1"/>
    <col min="10535" max="10535" width="11.28515625" style="29" customWidth="1"/>
    <col min="10536" max="10536" width="8.85546875" style="29" customWidth="1"/>
    <col min="10537" max="10537" width="9.140625" style="29"/>
    <col min="10538" max="10538" width="8.85546875" style="29" customWidth="1"/>
    <col min="10539" max="10539" width="54.7109375" style="29" customWidth="1"/>
    <col min="10540" max="10540" width="13.7109375" style="29" customWidth="1"/>
    <col min="10541" max="10541" width="8.7109375" style="29" customWidth="1"/>
    <col min="10542" max="10542" width="14.7109375" style="29" customWidth="1"/>
    <col min="10543" max="10543" width="8.85546875" style="29" customWidth="1"/>
    <col min="10544" max="10544" width="9.85546875" style="29" customWidth="1"/>
    <col min="10545" max="10545" width="8.85546875" style="29" customWidth="1"/>
    <col min="10546" max="10546" width="54.7109375" style="29" customWidth="1"/>
    <col min="10547" max="10547" width="12.42578125" style="29" customWidth="1"/>
    <col min="10548" max="10548" width="8.7109375" style="29" customWidth="1"/>
    <col min="10549" max="10549" width="13.42578125" style="29" customWidth="1"/>
    <col min="10550" max="10550" width="8.85546875" style="29" customWidth="1"/>
    <col min="10551" max="10551" width="9.140625" style="29"/>
    <col min="10552" max="10552" width="8.85546875" style="29" customWidth="1"/>
    <col min="10553" max="10553" width="54.7109375" style="29" customWidth="1"/>
    <col min="10554" max="10554" width="10.7109375" style="29" customWidth="1"/>
    <col min="10555" max="10555" width="8.7109375" style="29" customWidth="1"/>
    <col min="10556" max="10556" width="13" style="29" customWidth="1"/>
    <col min="10557" max="10557" width="8.85546875" style="29" customWidth="1"/>
    <col min="10558" max="10558" width="9.140625" style="29"/>
    <col min="10559" max="10559" width="8.85546875" style="29" customWidth="1"/>
    <col min="10560" max="10560" width="54.7109375" style="29" customWidth="1"/>
    <col min="10561" max="10561" width="10.85546875" style="29" customWidth="1"/>
    <col min="10562" max="10562" width="8.7109375" style="29" customWidth="1"/>
    <col min="10563" max="10563" width="13" style="29" customWidth="1"/>
    <col min="10564" max="10564" width="8.85546875" style="29" customWidth="1"/>
    <col min="10565" max="10565" width="9.85546875" style="29" customWidth="1"/>
    <col min="10566" max="10566" width="8.85546875" style="29" customWidth="1"/>
    <col min="10567" max="10752" width="9.140625" style="29"/>
    <col min="10753" max="10753" width="63" style="29" customWidth="1"/>
    <col min="10754" max="10756" width="17.140625" style="29" customWidth="1"/>
    <col min="10757" max="10760" width="15" style="29" customWidth="1"/>
    <col min="10761" max="10761" width="13.140625" style="29" customWidth="1"/>
    <col min="10762" max="10762" width="8.7109375" style="29" customWidth="1"/>
    <col min="10763" max="10763" width="12.85546875" style="29" customWidth="1"/>
    <col min="10764" max="10764" width="8.85546875" style="29" customWidth="1"/>
    <col min="10765" max="10765" width="9.85546875" style="29" customWidth="1"/>
    <col min="10766" max="10766" width="8.85546875" style="29" customWidth="1"/>
    <col min="10767" max="10767" width="54.7109375" style="29" customWidth="1"/>
    <col min="10768" max="10768" width="10.85546875" style="29" customWidth="1"/>
    <col min="10769" max="10769" width="8.7109375" style="29" customWidth="1"/>
    <col min="10770" max="10770" width="12.140625" style="29" customWidth="1"/>
    <col min="10771" max="10771" width="8.85546875" style="29" customWidth="1"/>
    <col min="10772" max="10772" width="9.85546875" style="29" customWidth="1"/>
    <col min="10773" max="10773" width="8.85546875" style="29" customWidth="1"/>
    <col min="10774" max="10774" width="54.7109375" style="29" customWidth="1"/>
    <col min="10775" max="10775" width="10.85546875" style="29" customWidth="1"/>
    <col min="10776" max="10776" width="8.7109375" style="29" customWidth="1"/>
    <col min="10777" max="10777" width="12.28515625" style="29" customWidth="1"/>
    <col min="10778" max="10778" width="8.85546875" style="29" customWidth="1"/>
    <col min="10779" max="10779" width="9.85546875" style="29" customWidth="1"/>
    <col min="10780" max="10780" width="8.85546875" style="29" customWidth="1"/>
    <col min="10781" max="10781" width="54.7109375" style="29" customWidth="1"/>
    <col min="10782" max="10782" width="10.85546875" style="29" customWidth="1"/>
    <col min="10783" max="10783" width="8.7109375" style="29" customWidth="1"/>
    <col min="10784" max="10784" width="13.28515625" style="29" customWidth="1"/>
    <col min="10785" max="10785" width="8.85546875" style="29" customWidth="1"/>
    <col min="10786" max="10786" width="9.85546875" style="29" customWidth="1"/>
    <col min="10787" max="10787" width="8.85546875" style="29" customWidth="1"/>
    <col min="10788" max="10788" width="54.7109375" style="29" customWidth="1"/>
    <col min="10789" max="10789" width="12.140625" style="29" customWidth="1"/>
    <col min="10790" max="10790" width="8.7109375" style="29" customWidth="1"/>
    <col min="10791" max="10791" width="11.28515625" style="29" customWidth="1"/>
    <col min="10792" max="10792" width="8.85546875" style="29" customWidth="1"/>
    <col min="10793" max="10793" width="9.140625" style="29"/>
    <col min="10794" max="10794" width="8.85546875" style="29" customWidth="1"/>
    <col min="10795" max="10795" width="54.7109375" style="29" customWidth="1"/>
    <col min="10796" max="10796" width="13.7109375" style="29" customWidth="1"/>
    <col min="10797" max="10797" width="8.7109375" style="29" customWidth="1"/>
    <col min="10798" max="10798" width="14.7109375" style="29" customWidth="1"/>
    <col min="10799" max="10799" width="8.85546875" style="29" customWidth="1"/>
    <col min="10800" max="10800" width="9.85546875" style="29" customWidth="1"/>
    <col min="10801" max="10801" width="8.85546875" style="29" customWidth="1"/>
    <col min="10802" max="10802" width="54.7109375" style="29" customWidth="1"/>
    <col min="10803" max="10803" width="12.42578125" style="29" customWidth="1"/>
    <col min="10804" max="10804" width="8.7109375" style="29" customWidth="1"/>
    <col min="10805" max="10805" width="13.42578125" style="29" customWidth="1"/>
    <col min="10806" max="10806" width="8.85546875" style="29" customWidth="1"/>
    <col min="10807" max="10807" width="9.140625" style="29"/>
    <col min="10808" max="10808" width="8.85546875" style="29" customWidth="1"/>
    <col min="10809" max="10809" width="54.7109375" style="29" customWidth="1"/>
    <col min="10810" max="10810" width="10.7109375" style="29" customWidth="1"/>
    <col min="10811" max="10811" width="8.7109375" style="29" customWidth="1"/>
    <col min="10812" max="10812" width="13" style="29" customWidth="1"/>
    <col min="10813" max="10813" width="8.85546875" style="29" customWidth="1"/>
    <col min="10814" max="10814" width="9.140625" style="29"/>
    <col min="10815" max="10815" width="8.85546875" style="29" customWidth="1"/>
    <col min="10816" max="10816" width="54.7109375" style="29" customWidth="1"/>
    <col min="10817" max="10817" width="10.85546875" style="29" customWidth="1"/>
    <col min="10818" max="10818" width="8.7109375" style="29" customWidth="1"/>
    <col min="10819" max="10819" width="13" style="29" customWidth="1"/>
    <col min="10820" max="10820" width="8.85546875" style="29" customWidth="1"/>
    <col min="10821" max="10821" width="9.85546875" style="29" customWidth="1"/>
    <col min="10822" max="10822" width="8.85546875" style="29" customWidth="1"/>
    <col min="10823" max="11008" width="9.140625" style="29"/>
    <col min="11009" max="11009" width="63" style="29" customWidth="1"/>
    <col min="11010" max="11012" width="17.140625" style="29" customWidth="1"/>
    <col min="11013" max="11016" width="15" style="29" customWidth="1"/>
    <col min="11017" max="11017" width="13.140625" style="29" customWidth="1"/>
    <col min="11018" max="11018" width="8.7109375" style="29" customWidth="1"/>
    <col min="11019" max="11019" width="12.85546875" style="29" customWidth="1"/>
    <col min="11020" max="11020" width="8.85546875" style="29" customWidth="1"/>
    <col min="11021" max="11021" width="9.85546875" style="29" customWidth="1"/>
    <col min="11022" max="11022" width="8.85546875" style="29" customWidth="1"/>
    <col min="11023" max="11023" width="54.7109375" style="29" customWidth="1"/>
    <col min="11024" max="11024" width="10.85546875" style="29" customWidth="1"/>
    <col min="11025" max="11025" width="8.7109375" style="29" customWidth="1"/>
    <col min="11026" max="11026" width="12.140625" style="29" customWidth="1"/>
    <col min="11027" max="11027" width="8.85546875" style="29" customWidth="1"/>
    <col min="11028" max="11028" width="9.85546875" style="29" customWidth="1"/>
    <col min="11029" max="11029" width="8.85546875" style="29" customWidth="1"/>
    <col min="11030" max="11030" width="54.7109375" style="29" customWidth="1"/>
    <col min="11031" max="11031" width="10.85546875" style="29" customWidth="1"/>
    <col min="11032" max="11032" width="8.7109375" style="29" customWidth="1"/>
    <col min="11033" max="11033" width="12.28515625" style="29" customWidth="1"/>
    <col min="11034" max="11034" width="8.85546875" style="29" customWidth="1"/>
    <col min="11035" max="11035" width="9.85546875" style="29" customWidth="1"/>
    <col min="11036" max="11036" width="8.85546875" style="29" customWidth="1"/>
    <col min="11037" max="11037" width="54.7109375" style="29" customWidth="1"/>
    <col min="11038" max="11038" width="10.85546875" style="29" customWidth="1"/>
    <col min="11039" max="11039" width="8.7109375" style="29" customWidth="1"/>
    <col min="11040" max="11040" width="13.28515625" style="29" customWidth="1"/>
    <col min="11041" max="11041" width="8.85546875" style="29" customWidth="1"/>
    <col min="11042" max="11042" width="9.85546875" style="29" customWidth="1"/>
    <col min="11043" max="11043" width="8.85546875" style="29" customWidth="1"/>
    <col min="11044" max="11044" width="54.7109375" style="29" customWidth="1"/>
    <col min="11045" max="11045" width="12.140625" style="29" customWidth="1"/>
    <col min="11046" max="11046" width="8.7109375" style="29" customWidth="1"/>
    <col min="11047" max="11047" width="11.28515625" style="29" customWidth="1"/>
    <col min="11048" max="11048" width="8.85546875" style="29" customWidth="1"/>
    <col min="11049" max="11049" width="9.140625" style="29"/>
    <col min="11050" max="11050" width="8.85546875" style="29" customWidth="1"/>
    <col min="11051" max="11051" width="54.7109375" style="29" customWidth="1"/>
    <col min="11052" max="11052" width="13.7109375" style="29" customWidth="1"/>
    <col min="11053" max="11053" width="8.7109375" style="29" customWidth="1"/>
    <col min="11054" max="11054" width="14.7109375" style="29" customWidth="1"/>
    <col min="11055" max="11055" width="8.85546875" style="29" customWidth="1"/>
    <col min="11056" max="11056" width="9.85546875" style="29" customWidth="1"/>
    <col min="11057" max="11057" width="8.85546875" style="29" customWidth="1"/>
    <col min="11058" max="11058" width="54.7109375" style="29" customWidth="1"/>
    <col min="11059" max="11059" width="12.42578125" style="29" customWidth="1"/>
    <col min="11060" max="11060" width="8.7109375" style="29" customWidth="1"/>
    <col min="11061" max="11061" width="13.42578125" style="29" customWidth="1"/>
    <col min="11062" max="11062" width="8.85546875" style="29" customWidth="1"/>
    <col min="11063" max="11063" width="9.140625" style="29"/>
    <col min="11064" max="11064" width="8.85546875" style="29" customWidth="1"/>
    <col min="11065" max="11065" width="54.7109375" style="29" customWidth="1"/>
    <col min="11066" max="11066" width="10.7109375" style="29" customWidth="1"/>
    <col min="11067" max="11067" width="8.7109375" style="29" customWidth="1"/>
    <col min="11068" max="11068" width="13" style="29" customWidth="1"/>
    <col min="11069" max="11069" width="8.85546875" style="29" customWidth="1"/>
    <col min="11070" max="11070" width="9.140625" style="29"/>
    <col min="11071" max="11071" width="8.85546875" style="29" customWidth="1"/>
    <col min="11072" max="11072" width="54.7109375" style="29" customWidth="1"/>
    <col min="11073" max="11073" width="10.85546875" style="29" customWidth="1"/>
    <col min="11074" max="11074" width="8.7109375" style="29" customWidth="1"/>
    <col min="11075" max="11075" width="13" style="29" customWidth="1"/>
    <col min="11076" max="11076" width="8.85546875" style="29" customWidth="1"/>
    <col min="11077" max="11077" width="9.85546875" style="29" customWidth="1"/>
    <col min="11078" max="11078" width="8.85546875" style="29" customWidth="1"/>
    <col min="11079" max="11264" width="9.140625" style="29"/>
    <col min="11265" max="11265" width="63" style="29" customWidth="1"/>
    <col min="11266" max="11268" width="17.140625" style="29" customWidth="1"/>
    <col min="11269" max="11272" width="15" style="29" customWidth="1"/>
    <col min="11273" max="11273" width="13.140625" style="29" customWidth="1"/>
    <col min="11274" max="11274" width="8.7109375" style="29" customWidth="1"/>
    <col min="11275" max="11275" width="12.85546875" style="29" customWidth="1"/>
    <col min="11276" max="11276" width="8.85546875" style="29" customWidth="1"/>
    <col min="11277" max="11277" width="9.85546875" style="29" customWidth="1"/>
    <col min="11278" max="11278" width="8.85546875" style="29" customWidth="1"/>
    <col min="11279" max="11279" width="54.7109375" style="29" customWidth="1"/>
    <col min="11280" max="11280" width="10.85546875" style="29" customWidth="1"/>
    <col min="11281" max="11281" width="8.7109375" style="29" customWidth="1"/>
    <col min="11282" max="11282" width="12.140625" style="29" customWidth="1"/>
    <col min="11283" max="11283" width="8.85546875" style="29" customWidth="1"/>
    <col min="11284" max="11284" width="9.85546875" style="29" customWidth="1"/>
    <col min="11285" max="11285" width="8.85546875" style="29" customWidth="1"/>
    <col min="11286" max="11286" width="54.7109375" style="29" customWidth="1"/>
    <col min="11287" max="11287" width="10.85546875" style="29" customWidth="1"/>
    <col min="11288" max="11288" width="8.7109375" style="29" customWidth="1"/>
    <col min="11289" max="11289" width="12.28515625" style="29" customWidth="1"/>
    <col min="11290" max="11290" width="8.85546875" style="29" customWidth="1"/>
    <col min="11291" max="11291" width="9.85546875" style="29" customWidth="1"/>
    <col min="11292" max="11292" width="8.85546875" style="29" customWidth="1"/>
    <col min="11293" max="11293" width="54.7109375" style="29" customWidth="1"/>
    <col min="11294" max="11294" width="10.85546875" style="29" customWidth="1"/>
    <col min="11295" max="11295" width="8.7109375" style="29" customWidth="1"/>
    <col min="11296" max="11296" width="13.28515625" style="29" customWidth="1"/>
    <col min="11297" max="11297" width="8.85546875" style="29" customWidth="1"/>
    <col min="11298" max="11298" width="9.85546875" style="29" customWidth="1"/>
    <col min="11299" max="11299" width="8.85546875" style="29" customWidth="1"/>
    <col min="11300" max="11300" width="54.7109375" style="29" customWidth="1"/>
    <col min="11301" max="11301" width="12.140625" style="29" customWidth="1"/>
    <col min="11302" max="11302" width="8.7109375" style="29" customWidth="1"/>
    <col min="11303" max="11303" width="11.28515625" style="29" customWidth="1"/>
    <col min="11304" max="11304" width="8.85546875" style="29" customWidth="1"/>
    <col min="11305" max="11305" width="9.140625" style="29"/>
    <col min="11306" max="11306" width="8.85546875" style="29" customWidth="1"/>
    <col min="11307" max="11307" width="54.7109375" style="29" customWidth="1"/>
    <col min="11308" max="11308" width="13.7109375" style="29" customWidth="1"/>
    <col min="11309" max="11309" width="8.7109375" style="29" customWidth="1"/>
    <col min="11310" max="11310" width="14.7109375" style="29" customWidth="1"/>
    <col min="11311" max="11311" width="8.85546875" style="29" customWidth="1"/>
    <col min="11312" max="11312" width="9.85546875" style="29" customWidth="1"/>
    <col min="11313" max="11313" width="8.85546875" style="29" customWidth="1"/>
    <col min="11314" max="11314" width="54.7109375" style="29" customWidth="1"/>
    <col min="11315" max="11315" width="12.42578125" style="29" customWidth="1"/>
    <col min="11316" max="11316" width="8.7109375" style="29" customWidth="1"/>
    <col min="11317" max="11317" width="13.42578125" style="29" customWidth="1"/>
    <col min="11318" max="11318" width="8.85546875" style="29" customWidth="1"/>
    <col min="11319" max="11319" width="9.140625" style="29"/>
    <col min="11320" max="11320" width="8.85546875" style="29" customWidth="1"/>
    <col min="11321" max="11321" width="54.7109375" style="29" customWidth="1"/>
    <col min="11322" max="11322" width="10.7109375" style="29" customWidth="1"/>
    <col min="11323" max="11323" width="8.7109375" style="29" customWidth="1"/>
    <col min="11324" max="11324" width="13" style="29" customWidth="1"/>
    <col min="11325" max="11325" width="8.85546875" style="29" customWidth="1"/>
    <col min="11326" max="11326" width="9.140625" style="29"/>
    <col min="11327" max="11327" width="8.85546875" style="29" customWidth="1"/>
    <col min="11328" max="11328" width="54.7109375" style="29" customWidth="1"/>
    <col min="11329" max="11329" width="10.85546875" style="29" customWidth="1"/>
    <col min="11330" max="11330" width="8.7109375" style="29" customWidth="1"/>
    <col min="11331" max="11331" width="13" style="29" customWidth="1"/>
    <col min="11332" max="11332" width="8.85546875" style="29" customWidth="1"/>
    <col min="11333" max="11333" width="9.85546875" style="29" customWidth="1"/>
    <col min="11334" max="11334" width="8.85546875" style="29" customWidth="1"/>
    <col min="11335" max="11520" width="9.140625" style="29"/>
    <col min="11521" max="11521" width="63" style="29" customWidth="1"/>
    <col min="11522" max="11524" width="17.140625" style="29" customWidth="1"/>
    <col min="11525" max="11528" width="15" style="29" customWidth="1"/>
    <col min="11529" max="11529" width="13.140625" style="29" customWidth="1"/>
    <col min="11530" max="11530" width="8.7109375" style="29" customWidth="1"/>
    <col min="11531" max="11531" width="12.85546875" style="29" customWidth="1"/>
    <col min="11532" max="11532" width="8.85546875" style="29" customWidth="1"/>
    <col min="11533" max="11533" width="9.85546875" style="29" customWidth="1"/>
    <col min="11534" max="11534" width="8.85546875" style="29" customWidth="1"/>
    <col min="11535" max="11535" width="54.7109375" style="29" customWidth="1"/>
    <col min="11536" max="11536" width="10.85546875" style="29" customWidth="1"/>
    <col min="11537" max="11537" width="8.7109375" style="29" customWidth="1"/>
    <col min="11538" max="11538" width="12.140625" style="29" customWidth="1"/>
    <col min="11539" max="11539" width="8.85546875" style="29" customWidth="1"/>
    <col min="11540" max="11540" width="9.85546875" style="29" customWidth="1"/>
    <col min="11541" max="11541" width="8.85546875" style="29" customWidth="1"/>
    <col min="11542" max="11542" width="54.7109375" style="29" customWidth="1"/>
    <col min="11543" max="11543" width="10.85546875" style="29" customWidth="1"/>
    <col min="11544" max="11544" width="8.7109375" style="29" customWidth="1"/>
    <col min="11545" max="11545" width="12.28515625" style="29" customWidth="1"/>
    <col min="11546" max="11546" width="8.85546875" style="29" customWidth="1"/>
    <col min="11547" max="11547" width="9.85546875" style="29" customWidth="1"/>
    <col min="11548" max="11548" width="8.85546875" style="29" customWidth="1"/>
    <col min="11549" max="11549" width="54.7109375" style="29" customWidth="1"/>
    <col min="11550" max="11550" width="10.85546875" style="29" customWidth="1"/>
    <col min="11551" max="11551" width="8.7109375" style="29" customWidth="1"/>
    <col min="11552" max="11552" width="13.28515625" style="29" customWidth="1"/>
    <col min="11553" max="11553" width="8.85546875" style="29" customWidth="1"/>
    <col min="11554" max="11554" width="9.85546875" style="29" customWidth="1"/>
    <col min="11555" max="11555" width="8.85546875" style="29" customWidth="1"/>
    <col min="11556" max="11556" width="54.7109375" style="29" customWidth="1"/>
    <col min="11557" max="11557" width="12.140625" style="29" customWidth="1"/>
    <col min="11558" max="11558" width="8.7109375" style="29" customWidth="1"/>
    <col min="11559" max="11559" width="11.28515625" style="29" customWidth="1"/>
    <col min="11560" max="11560" width="8.85546875" style="29" customWidth="1"/>
    <col min="11561" max="11561" width="9.140625" style="29"/>
    <col min="11562" max="11562" width="8.85546875" style="29" customWidth="1"/>
    <col min="11563" max="11563" width="54.7109375" style="29" customWidth="1"/>
    <col min="11564" max="11564" width="13.7109375" style="29" customWidth="1"/>
    <col min="11565" max="11565" width="8.7109375" style="29" customWidth="1"/>
    <col min="11566" max="11566" width="14.7109375" style="29" customWidth="1"/>
    <col min="11567" max="11567" width="8.85546875" style="29" customWidth="1"/>
    <col min="11568" max="11568" width="9.85546875" style="29" customWidth="1"/>
    <col min="11569" max="11569" width="8.85546875" style="29" customWidth="1"/>
    <col min="11570" max="11570" width="54.7109375" style="29" customWidth="1"/>
    <col min="11571" max="11571" width="12.42578125" style="29" customWidth="1"/>
    <col min="11572" max="11572" width="8.7109375" style="29" customWidth="1"/>
    <col min="11573" max="11573" width="13.42578125" style="29" customWidth="1"/>
    <col min="11574" max="11574" width="8.85546875" style="29" customWidth="1"/>
    <col min="11575" max="11575" width="9.140625" style="29"/>
    <col min="11576" max="11576" width="8.85546875" style="29" customWidth="1"/>
    <col min="11577" max="11577" width="54.7109375" style="29" customWidth="1"/>
    <col min="11578" max="11578" width="10.7109375" style="29" customWidth="1"/>
    <col min="11579" max="11579" width="8.7109375" style="29" customWidth="1"/>
    <col min="11580" max="11580" width="13" style="29" customWidth="1"/>
    <col min="11581" max="11581" width="8.85546875" style="29" customWidth="1"/>
    <col min="11582" max="11582" width="9.140625" style="29"/>
    <col min="11583" max="11583" width="8.85546875" style="29" customWidth="1"/>
    <col min="11584" max="11584" width="54.7109375" style="29" customWidth="1"/>
    <col min="11585" max="11585" width="10.85546875" style="29" customWidth="1"/>
    <col min="11586" max="11586" width="8.7109375" style="29" customWidth="1"/>
    <col min="11587" max="11587" width="13" style="29" customWidth="1"/>
    <col min="11588" max="11588" width="8.85546875" style="29" customWidth="1"/>
    <col min="11589" max="11589" width="9.85546875" style="29" customWidth="1"/>
    <col min="11590" max="11590" width="8.85546875" style="29" customWidth="1"/>
    <col min="11591" max="11776" width="9.140625" style="29"/>
    <col min="11777" max="11777" width="63" style="29" customWidth="1"/>
    <col min="11778" max="11780" width="17.140625" style="29" customWidth="1"/>
    <col min="11781" max="11784" width="15" style="29" customWidth="1"/>
    <col min="11785" max="11785" width="13.140625" style="29" customWidth="1"/>
    <col min="11786" max="11786" width="8.7109375" style="29" customWidth="1"/>
    <col min="11787" max="11787" width="12.85546875" style="29" customWidth="1"/>
    <col min="11788" max="11788" width="8.85546875" style="29" customWidth="1"/>
    <col min="11789" max="11789" width="9.85546875" style="29" customWidth="1"/>
    <col min="11790" max="11790" width="8.85546875" style="29" customWidth="1"/>
    <col min="11791" max="11791" width="54.7109375" style="29" customWidth="1"/>
    <col min="11792" max="11792" width="10.85546875" style="29" customWidth="1"/>
    <col min="11793" max="11793" width="8.7109375" style="29" customWidth="1"/>
    <col min="11794" max="11794" width="12.140625" style="29" customWidth="1"/>
    <col min="11795" max="11795" width="8.85546875" style="29" customWidth="1"/>
    <col min="11796" max="11796" width="9.85546875" style="29" customWidth="1"/>
    <col min="11797" max="11797" width="8.85546875" style="29" customWidth="1"/>
    <col min="11798" max="11798" width="54.7109375" style="29" customWidth="1"/>
    <col min="11799" max="11799" width="10.85546875" style="29" customWidth="1"/>
    <col min="11800" max="11800" width="8.7109375" style="29" customWidth="1"/>
    <col min="11801" max="11801" width="12.28515625" style="29" customWidth="1"/>
    <col min="11802" max="11802" width="8.85546875" style="29" customWidth="1"/>
    <col min="11803" max="11803" width="9.85546875" style="29" customWidth="1"/>
    <col min="11804" max="11804" width="8.85546875" style="29" customWidth="1"/>
    <col min="11805" max="11805" width="54.7109375" style="29" customWidth="1"/>
    <col min="11806" max="11806" width="10.85546875" style="29" customWidth="1"/>
    <col min="11807" max="11807" width="8.7109375" style="29" customWidth="1"/>
    <col min="11808" max="11808" width="13.28515625" style="29" customWidth="1"/>
    <col min="11809" max="11809" width="8.85546875" style="29" customWidth="1"/>
    <col min="11810" max="11810" width="9.85546875" style="29" customWidth="1"/>
    <col min="11811" max="11811" width="8.85546875" style="29" customWidth="1"/>
    <col min="11812" max="11812" width="54.7109375" style="29" customWidth="1"/>
    <col min="11813" max="11813" width="12.140625" style="29" customWidth="1"/>
    <col min="11814" max="11814" width="8.7109375" style="29" customWidth="1"/>
    <col min="11815" max="11815" width="11.28515625" style="29" customWidth="1"/>
    <col min="11816" max="11816" width="8.85546875" style="29" customWidth="1"/>
    <col min="11817" max="11817" width="9.140625" style="29"/>
    <col min="11818" max="11818" width="8.85546875" style="29" customWidth="1"/>
    <col min="11819" max="11819" width="54.7109375" style="29" customWidth="1"/>
    <col min="11820" max="11820" width="13.7109375" style="29" customWidth="1"/>
    <col min="11821" max="11821" width="8.7109375" style="29" customWidth="1"/>
    <col min="11822" max="11822" width="14.7109375" style="29" customWidth="1"/>
    <col min="11823" max="11823" width="8.85546875" style="29" customWidth="1"/>
    <col min="11824" max="11824" width="9.85546875" style="29" customWidth="1"/>
    <col min="11825" max="11825" width="8.85546875" style="29" customWidth="1"/>
    <col min="11826" max="11826" width="54.7109375" style="29" customWidth="1"/>
    <col min="11827" max="11827" width="12.42578125" style="29" customWidth="1"/>
    <col min="11828" max="11828" width="8.7109375" style="29" customWidth="1"/>
    <col min="11829" max="11829" width="13.42578125" style="29" customWidth="1"/>
    <col min="11830" max="11830" width="8.85546875" style="29" customWidth="1"/>
    <col min="11831" max="11831" width="9.140625" style="29"/>
    <col min="11832" max="11832" width="8.85546875" style="29" customWidth="1"/>
    <col min="11833" max="11833" width="54.7109375" style="29" customWidth="1"/>
    <col min="11834" max="11834" width="10.7109375" style="29" customWidth="1"/>
    <col min="11835" max="11835" width="8.7109375" style="29" customWidth="1"/>
    <col min="11836" max="11836" width="13" style="29" customWidth="1"/>
    <col min="11837" max="11837" width="8.85546875" style="29" customWidth="1"/>
    <col min="11838" max="11838" width="9.140625" style="29"/>
    <col min="11839" max="11839" width="8.85546875" style="29" customWidth="1"/>
    <col min="11840" max="11840" width="54.7109375" style="29" customWidth="1"/>
    <col min="11841" max="11841" width="10.85546875" style="29" customWidth="1"/>
    <col min="11842" max="11842" width="8.7109375" style="29" customWidth="1"/>
    <col min="11843" max="11843" width="13" style="29" customWidth="1"/>
    <col min="11844" max="11844" width="8.85546875" style="29" customWidth="1"/>
    <col min="11845" max="11845" width="9.85546875" style="29" customWidth="1"/>
    <col min="11846" max="11846" width="8.85546875" style="29" customWidth="1"/>
    <col min="11847" max="12032" width="9.140625" style="29"/>
    <col min="12033" max="12033" width="63" style="29" customWidth="1"/>
    <col min="12034" max="12036" width="17.140625" style="29" customWidth="1"/>
    <col min="12037" max="12040" width="15" style="29" customWidth="1"/>
    <col min="12041" max="12041" width="13.140625" style="29" customWidth="1"/>
    <col min="12042" max="12042" width="8.7109375" style="29" customWidth="1"/>
    <col min="12043" max="12043" width="12.85546875" style="29" customWidth="1"/>
    <col min="12044" max="12044" width="8.85546875" style="29" customWidth="1"/>
    <col min="12045" max="12045" width="9.85546875" style="29" customWidth="1"/>
    <col min="12046" max="12046" width="8.85546875" style="29" customWidth="1"/>
    <col min="12047" max="12047" width="54.7109375" style="29" customWidth="1"/>
    <col min="12048" max="12048" width="10.85546875" style="29" customWidth="1"/>
    <col min="12049" max="12049" width="8.7109375" style="29" customWidth="1"/>
    <col min="12050" max="12050" width="12.140625" style="29" customWidth="1"/>
    <col min="12051" max="12051" width="8.85546875" style="29" customWidth="1"/>
    <col min="12052" max="12052" width="9.85546875" style="29" customWidth="1"/>
    <col min="12053" max="12053" width="8.85546875" style="29" customWidth="1"/>
    <col min="12054" max="12054" width="54.7109375" style="29" customWidth="1"/>
    <col min="12055" max="12055" width="10.85546875" style="29" customWidth="1"/>
    <col min="12056" max="12056" width="8.7109375" style="29" customWidth="1"/>
    <col min="12057" max="12057" width="12.28515625" style="29" customWidth="1"/>
    <col min="12058" max="12058" width="8.85546875" style="29" customWidth="1"/>
    <col min="12059" max="12059" width="9.85546875" style="29" customWidth="1"/>
    <col min="12060" max="12060" width="8.85546875" style="29" customWidth="1"/>
    <col min="12061" max="12061" width="54.7109375" style="29" customWidth="1"/>
    <col min="12062" max="12062" width="10.85546875" style="29" customWidth="1"/>
    <col min="12063" max="12063" width="8.7109375" style="29" customWidth="1"/>
    <col min="12064" max="12064" width="13.28515625" style="29" customWidth="1"/>
    <col min="12065" max="12065" width="8.85546875" style="29" customWidth="1"/>
    <col min="12066" max="12066" width="9.85546875" style="29" customWidth="1"/>
    <col min="12067" max="12067" width="8.85546875" style="29" customWidth="1"/>
    <col min="12068" max="12068" width="54.7109375" style="29" customWidth="1"/>
    <col min="12069" max="12069" width="12.140625" style="29" customWidth="1"/>
    <col min="12070" max="12070" width="8.7109375" style="29" customWidth="1"/>
    <col min="12071" max="12071" width="11.28515625" style="29" customWidth="1"/>
    <col min="12072" max="12072" width="8.85546875" style="29" customWidth="1"/>
    <col min="12073" max="12073" width="9.140625" style="29"/>
    <col min="12074" max="12074" width="8.85546875" style="29" customWidth="1"/>
    <col min="12075" max="12075" width="54.7109375" style="29" customWidth="1"/>
    <col min="12076" max="12076" width="13.7109375" style="29" customWidth="1"/>
    <col min="12077" max="12077" width="8.7109375" style="29" customWidth="1"/>
    <col min="12078" max="12078" width="14.7109375" style="29" customWidth="1"/>
    <col min="12079" max="12079" width="8.85546875" style="29" customWidth="1"/>
    <col min="12080" max="12080" width="9.85546875" style="29" customWidth="1"/>
    <col min="12081" max="12081" width="8.85546875" style="29" customWidth="1"/>
    <col min="12082" max="12082" width="54.7109375" style="29" customWidth="1"/>
    <col min="12083" max="12083" width="12.42578125" style="29" customWidth="1"/>
    <col min="12084" max="12084" width="8.7109375" style="29" customWidth="1"/>
    <col min="12085" max="12085" width="13.42578125" style="29" customWidth="1"/>
    <col min="12086" max="12086" width="8.85546875" style="29" customWidth="1"/>
    <col min="12087" max="12087" width="9.140625" style="29"/>
    <col min="12088" max="12088" width="8.85546875" style="29" customWidth="1"/>
    <col min="12089" max="12089" width="54.7109375" style="29" customWidth="1"/>
    <col min="12090" max="12090" width="10.7109375" style="29" customWidth="1"/>
    <col min="12091" max="12091" width="8.7109375" style="29" customWidth="1"/>
    <col min="12092" max="12092" width="13" style="29" customWidth="1"/>
    <col min="12093" max="12093" width="8.85546875" style="29" customWidth="1"/>
    <col min="12094" max="12094" width="9.140625" style="29"/>
    <col min="12095" max="12095" width="8.85546875" style="29" customWidth="1"/>
    <col min="12096" max="12096" width="54.7109375" style="29" customWidth="1"/>
    <col min="12097" max="12097" width="10.85546875" style="29" customWidth="1"/>
    <col min="12098" max="12098" width="8.7109375" style="29" customWidth="1"/>
    <col min="12099" max="12099" width="13" style="29" customWidth="1"/>
    <col min="12100" max="12100" width="8.85546875" style="29" customWidth="1"/>
    <col min="12101" max="12101" width="9.85546875" style="29" customWidth="1"/>
    <col min="12102" max="12102" width="8.85546875" style="29" customWidth="1"/>
    <col min="12103" max="12288" width="9.140625" style="29"/>
    <col min="12289" max="12289" width="63" style="29" customWidth="1"/>
    <col min="12290" max="12292" width="17.140625" style="29" customWidth="1"/>
    <col min="12293" max="12296" width="15" style="29" customWidth="1"/>
    <col min="12297" max="12297" width="13.140625" style="29" customWidth="1"/>
    <col min="12298" max="12298" width="8.7109375" style="29" customWidth="1"/>
    <col min="12299" max="12299" width="12.85546875" style="29" customWidth="1"/>
    <col min="12300" max="12300" width="8.85546875" style="29" customWidth="1"/>
    <col min="12301" max="12301" width="9.85546875" style="29" customWidth="1"/>
    <col min="12302" max="12302" width="8.85546875" style="29" customWidth="1"/>
    <col min="12303" max="12303" width="54.7109375" style="29" customWidth="1"/>
    <col min="12304" max="12304" width="10.85546875" style="29" customWidth="1"/>
    <col min="12305" max="12305" width="8.7109375" style="29" customWidth="1"/>
    <col min="12306" max="12306" width="12.140625" style="29" customWidth="1"/>
    <col min="12307" max="12307" width="8.85546875" style="29" customWidth="1"/>
    <col min="12308" max="12308" width="9.85546875" style="29" customWidth="1"/>
    <col min="12309" max="12309" width="8.85546875" style="29" customWidth="1"/>
    <col min="12310" max="12310" width="54.7109375" style="29" customWidth="1"/>
    <col min="12311" max="12311" width="10.85546875" style="29" customWidth="1"/>
    <col min="12312" max="12312" width="8.7109375" style="29" customWidth="1"/>
    <col min="12313" max="12313" width="12.28515625" style="29" customWidth="1"/>
    <col min="12314" max="12314" width="8.85546875" style="29" customWidth="1"/>
    <col min="12315" max="12315" width="9.85546875" style="29" customWidth="1"/>
    <col min="12316" max="12316" width="8.85546875" style="29" customWidth="1"/>
    <col min="12317" max="12317" width="54.7109375" style="29" customWidth="1"/>
    <col min="12318" max="12318" width="10.85546875" style="29" customWidth="1"/>
    <col min="12319" max="12319" width="8.7109375" style="29" customWidth="1"/>
    <col min="12320" max="12320" width="13.28515625" style="29" customWidth="1"/>
    <col min="12321" max="12321" width="8.85546875" style="29" customWidth="1"/>
    <col min="12322" max="12322" width="9.85546875" style="29" customWidth="1"/>
    <col min="12323" max="12323" width="8.85546875" style="29" customWidth="1"/>
    <col min="12324" max="12324" width="54.7109375" style="29" customWidth="1"/>
    <col min="12325" max="12325" width="12.140625" style="29" customWidth="1"/>
    <col min="12326" max="12326" width="8.7109375" style="29" customWidth="1"/>
    <col min="12327" max="12327" width="11.28515625" style="29" customWidth="1"/>
    <col min="12328" max="12328" width="8.85546875" style="29" customWidth="1"/>
    <col min="12329" max="12329" width="9.140625" style="29"/>
    <col min="12330" max="12330" width="8.85546875" style="29" customWidth="1"/>
    <col min="12331" max="12331" width="54.7109375" style="29" customWidth="1"/>
    <col min="12332" max="12332" width="13.7109375" style="29" customWidth="1"/>
    <col min="12333" max="12333" width="8.7109375" style="29" customWidth="1"/>
    <col min="12334" max="12334" width="14.7109375" style="29" customWidth="1"/>
    <col min="12335" max="12335" width="8.85546875" style="29" customWidth="1"/>
    <col min="12336" max="12336" width="9.85546875" style="29" customWidth="1"/>
    <col min="12337" max="12337" width="8.85546875" style="29" customWidth="1"/>
    <col min="12338" max="12338" width="54.7109375" style="29" customWidth="1"/>
    <col min="12339" max="12339" width="12.42578125" style="29" customWidth="1"/>
    <col min="12340" max="12340" width="8.7109375" style="29" customWidth="1"/>
    <col min="12341" max="12341" width="13.42578125" style="29" customWidth="1"/>
    <col min="12342" max="12342" width="8.85546875" style="29" customWidth="1"/>
    <col min="12343" max="12343" width="9.140625" style="29"/>
    <col min="12344" max="12344" width="8.85546875" style="29" customWidth="1"/>
    <col min="12345" max="12345" width="54.7109375" style="29" customWidth="1"/>
    <col min="12346" max="12346" width="10.7109375" style="29" customWidth="1"/>
    <col min="12347" max="12347" width="8.7109375" style="29" customWidth="1"/>
    <col min="12348" max="12348" width="13" style="29" customWidth="1"/>
    <col min="12349" max="12349" width="8.85546875" style="29" customWidth="1"/>
    <col min="12350" max="12350" width="9.140625" style="29"/>
    <col min="12351" max="12351" width="8.85546875" style="29" customWidth="1"/>
    <col min="12352" max="12352" width="54.7109375" style="29" customWidth="1"/>
    <col min="12353" max="12353" width="10.85546875" style="29" customWidth="1"/>
    <col min="12354" max="12354" width="8.7109375" style="29" customWidth="1"/>
    <col min="12355" max="12355" width="13" style="29" customWidth="1"/>
    <col min="12356" max="12356" width="8.85546875" style="29" customWidth="1"/>
    <col min="12357" max="12357" width="9.85546875" style="29" customWidth="1"/>
    <col min="12358" max="12358" width="8.85546875" style="29" customWidth="1"/>
    <col min="12359" max="12544" width="9.140625" style="29"/>
    <col min="12545" max="12545" width="63" style="29" customWidth="1"/>
    <col min="12546" max="12548" width="17.140625" style="29" customWidth="1"/>
    <col min="12549" max="12552" width="15" style="29" customWidth="1"/>
    <col min="12553" max="12553" width="13.140625" style="29" customWidth="1"/>
    <col min="12554" max="12554" width="8.7109375" style="29" customWidth="1"/>
    <col min="12555" max="12555" width="12.85546875" style="29" customWidth="1"/>
    <col min="12556" max="12556" width="8.85546875" style="29" customWidth="1"/>
    <col min="12557" max="12557" width="9.85546875" style="29" customWidth="1"/>
    <col min="12558" max="12558" width="8.85546875" style="29" customWidth="1"/>
    <col min="12559" max="12559" width="54.7109375" style="29" customWidth="1"/>
    <col min="12560" max="12560" width="10.85546875" style="29" customWidth="1"/>
    <col min="12561" max="12561" width="8.7109375" style="29" customWidth="1"/>
    <col min="12562" max="12562" width="12.140625" style="29" customWidth="1"/>
    <col min="12563" max="12563" width="8.85546875" style="29" customWidth="1"/>
    <col min="12564" max="12564" width="9.85546875" style="29" customWidth="1"/>
    <col min="12565" max="12565" width="8.85546875" style="29" customWidth="1"/>
    <col min="12566" max="12566" width="54.7109375" style="29" customWidth="1"/>
    <col min="12567" max="12567" width="10.85546875" style="29" customWidth="1"/>
    <col min="12568" max="12568" width="8.7109375" style="29" customWidth="1"/>
    <col min="12569" max="12569" width="12.28515625" style="29" customWidth="1"/>
    <col min="12570" max="12570" width="8.85546875" style="29" customWidth="1"/>
    <col min="12571" max="12571" width="9.85546875" style="29" customWidth="1"/>
    <col min="12572" max="12572" width="8.85546875" style="29" customWidth="1"/>
    <col min="12573" max="12573" width="54.7109375" style="29" customWidth="1"/>
    <col min="12574" max="12574" width="10.85546875" style="29" customWidth="1"/>
    <col min="12575" max="12575" width="8.7109375" style="29" customWidth="1"/>
    <col min="12576" max="12576" width="13.28515625" style="29" customWidth="1"/>
    <col min="12577" max="12577" width="8.85546875" style="29" customWidth="1"/>
    <col min="12578" max="12578" width="9.85546875" style="29" customWidth="1"/>
    <col min="12579" max="12579" width="8.85546875" style="29" customWidth="1"/>
    <col min="12580" max="12580" width="54.7109375" style="29" customWidth="1"/>
    <col min="12581" max="12581" width="12.140625" style="29" customWidth="1"/>
    <col min="12582" max="12582" width="8.7109375" style="29" customWidth="1"/>
    <col min="12583" max="12583" width="11.28515625" style="29" customWidth="1"/>
    <col min="12584" max="12584" width="8.85546875" style="29" customWidth="1"/>
    <col min="12585" max="12585" width="9.140625" style="29"/>
    <col min="12586" max="12586" width="8.85546875" style="29" customWidth="1"/>
    <col min="12587" max="12587" width="54.7109375" style="29" customWidth="1"/>
    <col min="12588" max="12588" width="13.7109375" style="29" customWidth="1"/>
    <col min="12589" max="12589" width="8.7109375" style="29" customWidth="1"/>
    <col min="12590" max="12590" width="14.7109375" style="29" customWidth="1"/>
    <col min="12591" max="12591" width="8.85546875" style="29" customWidth="1"/>
    <col min="12592" max="12592" width="9.85546875" style="29" customWidth="1"/>
    <col min="12593" max="12593" width="8.85546875" style="29" customWidth="1"/>
    <col min="12594" max="12594" width="54.7109375" style="29" customWidth="1"/>
    <col min="12595" max="12595" width="12.42578125" style="29" customWidth="1"/>
    <col min="12596" max="12596" width="8.7109375" style="29" customWidth="1"/>
    <col min="12597" max="12597" width="13.42578125" style="29" customWidth="1"/>
    <col min="12598" max="12598" width="8.85546875" style="29" customWidth="1"/>
    <col min="12599" max="12599" width="9.140625" style="29"/>
    <col min="12600" max="12600" width="8.85546875" style="29" customWidth="1"/>
    <col min="12601" max="12601" width="54.7109375" style="29" customWidth="1"/>
    <col min="12602" max="12602" width="10.7109375" style="29" customWidth="1"/>
    <col min="12603" max="12603" width="8.7109375" style="29" customWidth="1"/>
    <col min="12604" max="12604" width="13" style="29" customWidth="1"/>
    <col min="12605" max="12605" width="8.85546875" style="29" customWidth="1"/>
    <col min="12606" max="12606" width="9.140625" style="29"/>
    <col min="12607" max="12607" width="8.85546875" style="29" customWidth="1"/>
    <col min="12608" max="12608" width="54.7109375" style="29" customWidth="1"/>
    <col min="12609" max="12609" width="10.85546875" style="29" customWidth="1"/>
    <col min="12610" max="12610" width="8.7109375" style="29" customWidth="1"/>
    <col min="12611" max="12611" width="13" style="29" customWidth="1"/>
    <col min="12612" max="12612" width="8.85546875" style="29" customWidth="1"/>
    <col min="12613" max="12613" width="9.85546875" style="29" customWidth="1"/>
    <col min="12614" max="12614" width="8.85546875" style="29" customWidth="1"/>
    <col min="12615" max="12800" width="9.140625" style="29"/>
    <col min="12801" max="12801" width="63" style="29" customWidth="1"/>
    <col min="12802" max="12804" width="17.140625" style="29" customWidth="1"/>
    <col min="12805" max="12808" width="15" style="29" customWidth="1"/>
    <col min="12809" max="12809" width="13.140625" style="29" customWidth="1"/>
    <col min="12810" max="12810" width="8.7109375" style="29" customWidth="1"/>
    <col min="12811" max="12811" width="12.85546875" style="29" customWidth="1"/>
    <col min="12812" max="12812" width="8.85546875" style="29" customWidth="1"/>
    <col min="12813" max="12813" width="9.85546875" style="29" customWidth="1"/>
    <col min="12814" max="12814" width="8.85546875" style="29" customWidth="1"/>
    <col min="12815" max="12815" width="54.7109375" style="29" customWidth="1"/>
    <col min="12816" max="12816" width="10.85546875" style="29" customWidth="1"/>
    <col min="12817" max="12817" width="8.7109375" style="29" customWidth="1"/>
    <col min="12818" max="12818" width="12.140625" style="29" customWidth="1"/>
    <col min="12819" max="12819" width="8.85546875" style="29" customWidth="1"/>
    <col min="12820" max="12820" width="9.85546875" style="29" customWidth="1"/>
    <col min="12821" max="12821" width="8.85546875" style="29" customWidth="1"/>
    <col min="12822" max="12822" width="54.7109375" style="29" customWidth="1"/>
    <col min="12823" max="12823" width="10.85546875" style="29" customWidth="1"/>
    <col min="12824" max="12824" width="8.7109375" style="29" customWidth="1"/>
    <col min="12825" max="12825" width="12.28515625" style="29" customWidth="1"/>
    <col min="12826" max="12826" width="8.85546875" style="29" customWidth="1"/>
    <col min="12827" max="12827" width="9.85546875" style="29" customWidth="1"/>
    <col min="12828" max="12828" width="8.85546875" style="29" customWidth="1"/>
    <col min="12829" max="12829" width="54.7109375" style="29" customWidth="1"/>
    <col min="12830" max="12830" width="10.85546875" style="29" customWidth="1"/>
    <col min="12831" max="12831" width="8.7109375" style="29" customWidth="1"/>
    <col min="12832" max="12832" width="13.28515625" style="29" customWidth="1"/>
    <col min="12833" max="12833" width="8.85546875" style="29" customWidth="1"/>
    <col min="12834" max="12834" width="9.85546875" style="29" customWidth="1"/>
    <col min="12835" max="12835" width="8.85546875" style="29" customWidth="1"/>
    <col min="12836" max="12836" width="54.7109375" style="29" customWidth="1"/>
    <col min="12837" max="12837" width="12.140625" style="29" customWidth="1"/>
    <col min="12838" max="12838" width="8.7109375" style="29" customWidth="1"/>
    <col min="12839" max="12839" width="11.28515625" style="29" customWidth="1"/>
    <col min="12840" max="12840" width="8.85546875" style="29" customWidth="1"/>
    <col min="12841" max="12841" width="9.140625" style="29"/>
    <col min="12842" max="12842" width="8.85546875" style="29" customWidth="1"/>
    <col min="12843" max="12843" width="54.7109375" style="29" customWidth="1"/>
    <col min="12844" max="12844" width="13.7109375" style="29" customWidth="1"/>
    <col min="12845" max="12845" width="8.7109375" style="29" customWidth="1"/>
    <col min="12846" max="12846" width="14.7109375" style="29" customWidth="1"/>
    <col min="12847" max="12847" width="8.85546875" style="29" customWidth="1"/>
    <col min="12848" max="12848" width="9.85546875" style="29" customWidth="1"/>
    <col min="12849" max="12849" width="8.85546875" style="29" customWidth="1"/>
    <col min="12850" max="12850" width="54.7109375" style="29" customWidth="1"/>
    <col min="12851" max="12851" width="12.42578125" style="29" customWidth="1"/>
    <col min="12852" max="12852" width="8.7109375" style="29" customWidth="1"/>
    <col min="12853" max="12853" width="13.42578125" style="29" customWidth="1"/>
    <col min="12854" max="12854" width="8.85546875" style="29" customWidth="1"/>
    <col min="12855" max="12855" width="9.140625" style="29"/>
    <col min="12856" max="12856" width="8.85546875" style="29" customWidth="1"/>
    <col min="12857" max="12857" width="54.7109375" style="29" customWidth="1"/>
    <col min="12858" max="12858" width="10.7109375" style="29" customWidth="1"/>
    <col min="12859" max="12859" width="8.7109375" style="29" customWidth="1"/>
    <col min="12860" max="12860" width="13" style="29" customWidth="1"/>
    <col min="12861" max="12861" width="8.85546875" style="29" customWidth="1"/>
    <col min="12862" max="12862" width="9.140625" style="29"/>
    <col min="12863" max="12863" width="8.85546875" style="29" customWidth="1"/>
    <col min="12864" max="12864" width="54.7109375" style="29" customWidth="1"/>
    <col min="12865" max="12865" width="10.85546875" style="29" customWidth="1"/>
    <col min="12866" max="12866" width="8.7109375" style="29" customWidth="1"/>
    <col min="12867" max="12867" width="13" style="29" customWidth="1"/>
    <col min="12868" max="12868" width="8.85546875" style="29" customWidth="1"/>
    <col min="12869" max="12869" width="9.85546875" style="29" customWidth="1"/>
    <col min="12870" max="12870" width="8.85546875" style="29" customWidth="1"/>
    <col min="12871" max="13056" width="9.140625" style="29"/>
    <col min="13057" max="13057" width="63" style="29" customWidth="1"/>
    <col min="13058" max="13060" width="17.140625" style="29" customWidth="1"/>
    <col min="13061" max="13064" width="15" style="29" customWidth="1"/>
    <col min="13065" max="13065" width="13.140625" style="29" customWidth="1"/>
    <col min="13066" max="13066" width="8.7109375" style="29" customWidth="1"/>
    <col min="13067" max="13067" width="12.85546875" style="29" customWidth="1"/>
    <col min="13068" max="13068" width="8.85546875" style="29" customWidth="1"/>
    <col min="13069" max="13069" width="9.85546875" style="29" customWidth="1"/>
    <col min="13070" max="13070" width="8.85546875" style="29" customWidth="1"/>
    <col min="13071" max="13071" width="54.7109375" style="29" customWidth="1"/>
    <col min="13072" max="13072" width="10.85546875" style="29" customWidth="1"/>
    <col min="13073" max="13073" width="8.7109375" style="29" customWidth="1"/>
    <col min="13074" max="13074" width="12.140625" style="29" customWidth="1"/>
    <col min="13075" max="13075" width="8.85546875" style="29" customWidth="1"/>
    <col min="13076" max="13076" width="9.85546875" style="29" customWidth="1"/>
    <col min="13077" max="13077" width="8.85546875" style="29" customWidth="1"/>
    <col min="13078" max="13078" width="54.7109375" style="29" customWidth="1"/>
    <col min="13079" max="13079" width="10.85546875" style="29" customWidth="1"/>
    <col min="13080" max="13080" width="8.7109375" style="29" customWidth="1"/>
    <col min="13081" max="13081" width="12.28515625" style="29" customWidth="1"/>
    <col min="13082" max="13082" width="8.85546875" style="29" customWidth="1"/>
    <col min="13083" max="13083" width="9.85546875" style="29" customWidth="1"/>
    <col min="13084" max="13084" width="8.85546875" style="29" customWidth="1"/>
    <col min="13085" max="13085" width="54.7109375" style="29" customWidth="1"/>
    <col min="13086" max="13086" width="10.85546875" style="29" customWidth="1"/>
    <col min="13087" max="13087" width="8.7109375" style="29" customWidth="1"/>
    <col min="13088" max="13088" width="13.28515625" style="29" customWidth="1"/>
    <col min="13089" max="13089" width="8.85546875" style="29" customWidth="1"/>
    <col min="13090" max="13090" width="9.85546875" style="29" customWidth="1"/>
    <col min="13091" max="13091" width="8.85546875" style="29" customWidth="1"/>
    <col min="13092" max="13092" width="54.7109375" style="29" customWidth="1"/>
    <col min="13093" max="13093" width="12.140625" style="29" customWidth="1"/>
    <col min="13094" max="13094" width="8.7109375" style="29" customWidth="1"/>
    <col min="13095" max="13095" width="11.28515625" style="29" customWidth="1"/>
    <col min="13096" max="13096" width="8.85546875" style="29" customWidth="1"/>
    <col min="13097" max="13097" width="9.140625" style="29"/>
    <col min="13098" max="13098" width="8.85546875" style="29" customWidth="1"/>
    <col min="13099" max="13099" width="54.7109375" style="29" customWidth="1"/>
    <col min="13100" max="13100" width="13.7109375" style="29" customWidth="1"/>
    <col min="13101" max="13101" width="8.7109375" style="29" customWidth="1"/>
    <col min="13102" max="13102" width="14.7109375" style="29" customWidth="1"/>
    <col min="13103" max="13103" width="8.85546875" style="29" customWidth="1"/>
    <col min="13104" max="13104" width="9.85546875" style="29" customWidth="1"/>
    <col min="13105" max="13105" width="8.85546875" style="29" customWidth="1"/>
    <col min="13106" max="13106" width="54.7109375" style="29" customWidth="1"/>
    <col min="13107" max="13107" width="12.42578125" style="29" customWidth="1"/>
    <col min="13108" max="13108" width="8.7109375" style="29" customWidth="1"/>
    <col min="13109" max="13109" width="13.42578125" style="29" customWidth="1"/>
    <col min="13110" max="13110" width="8.85546875" style="29" customWidth="1"/>
    <col min="13111" max="13111" width="9.140625" style="29"/>
    <col min="13112" max="13112" width="8.85546875" style="29" customWidth="1"/>
    <col min="13113" max="13113" width="54.7109375" style="29" customWidth="1"/>
    <col min="13114" max="13114" width="10.7109375" style="29" customWidth="1"/>
    <col min="13115" max="13115" width="8.7109375" style="29" customWidth="1"/>
    <col min="13116" max="13116" width="13" style="29" customWidth="1"/>
    <col min="13117" max="13117" width="8.85546875" style="29" customWidth="1"/>
    <col min="13118" max="13118" width="9.140625" style="29"/>
    <col min="13119" max="13119" width="8.85546875" style="29" customWidth="1"/>
    <col min="13120" max="13120" width="54.7109375" style="29" customWidth="1"/>
    <col min="13121" max="13121" width="10.85546875" style="29" customWidth="1"/>
    <col min="13122" max="13122" width="8.7109375" style="29" customWidth="1"/>
    <col min="13123" max="13123" width="13" style="29" customWidth="1"/>
    <col min="13124" max="13124" width="8.85546875" style="29" customWidth="1"/>
    <col min="13125" max="13125" width="9.85546875" style="29" customWidth="1"/>
    <col min="13126" max="13126" width="8.85546875" style="29" customWidth="1"/>
    <col min="13127" max="13312" width="9.140625" style="29"/>
    <col min="13313" max="13313" width="63" style="29" customWidth="1"/>
    <col min="13314" max="13316" width="17.140625" style="29" customWidth="1"/>
    <col min="13317" max="13320" width="15" style="29" customWidth="1"/>
    <col min="13321" max="13321" width="13.140625" style="29" customWidth="1"/>
    <col min="13322" max="13322" width="8.7109375" style="29" customWidth="1"/>
    <col min="13323" max="13323" width="12.85546875" style="29" customWidth="1"/>
    <col min="13324" max="13324" width="8.85546875" style="29" customWidth="1"/>
    <col min="13325" max="13325" width="9.85546875" style="29" customWidth="1"/>
    <col min="13326" max="13326" width="8.85546875" style="29" customWidth="1"/>
    <col min="13327" max="13327" width="54.7109375" style="29" customWidth="1"/>
    <col min="13328" max="13328" width="10.85546875" style="29" customWidth="1"/>
    <col min="13329" max="13329" width="8.7109375" style="29" customWidth="1"/>
    <col min="13330" max="13330" width="12.140625" style="29" customWidth="1"/>
    <col min="13331" max="13331" width="8.85546875" style="29" customWidth="1"/>
    <col min="13332" max="13332" width="9.85546875" style="29" customWidth="1"/>
    <col min="13333" max="13333" width="8.85546875" style="29" customWidth="1"/>
    <col min="13334" max="13334" width="54.7109375" style="29" customWidth="1"/>
    <col min="13335" max="13335" width="10.85546875" style="29" customWidth="1"/>
    <col min="13336" max="13336" width="8.7109375" style="29" customWidth="1"/>
    <col min="13337" max="13337" width="12.28515625" style="29" customWidth="1"/>
    <col min="13338" max="13338" width="8.85546875" style="29" customWidth="1"/>
    <col min="13339" max="13339" width="9.85546875" style="29" customWidth="1"/>
    <col min="13340" max="13340" width="8.85546875" style="29" customWidth="1"/>
    <col min="13341" max="13341" width="54.7109375" style="29" customWidth="1"/>
    <col min="13342" max="13342" width="10.85546875" style="29" customWidth="1"/>
    <col min="13343" max="13343" width="8.7109375" style="29" customWidth="1"/>
    <col min="13344" max="13344" width="13.28515625" style="29" customWidth="1"/>
    <col min="13345" max="13345" width="8.85546875" style="29" customWidth="1"/>
    <col min="13346" max="13346" width="9.85546875" style="29" customWidth="1"/>
    <col min="13347" max="13347" width="8.85546875" style="29" customWidth="1"/>
    <col min="13348" max="13348" width="54.7109375" style="29" customWidth="1"/>
    <col min="13349" max="13349" width="12.140625" style="29" customWidth="1"/>
    <col min="13350" max="13350" width="8.7109375" style="29" customWidth="1"/>
    <col min="13351" max="13351" width="11.28515625" style="29" customWidth="1"/>
    <col min="13352" max="13352" width="8.85546875" style="29" customWidth="1"/>
    <col min="13353" max="13353" width="9.140625" style="29"/>
    <col min="13354" max="13354" width="8.85546875" style="29" customWidth="1"/>
    <col min="13355" max="13355" width="54.7109375" style="29" customWidth="1"/>
    <col min="13356" max="13356" width="13.7109375" style="29" customWidth="1"/>
    <col min="13357" max="13357" width="8.7109375" style="29" customWidth="1"/>
    <col min="13358" max="13358" width="14.7109375" style="29" customWidth="1"/>
    <col min="13359" max="13359" width="8.85546875" style="29" customWidth="1"/>
    <col min="13360" max="13360" width="9.85546875" style="29" customWidth="1"/>
    <col min="13361" max="13361" width="8.85546875" style="29" customWidth="1"/>
    <col min="13362" max="13362" width="54.7109375" style="29" customWidth="1"/>
    <col min="13363" max="13363" width="12.42578125" style="29" customWidth="1"/>
    <col min="13364" max="13364" width="8.7109375" style="29" customWidth="1"/>
    <col min="13365" max="13365" width="13.42578125" style="29" customWidth="1"/>
    <col min="13366" max="13366" width="8.85546875" style="29" customWidth="1"/>
    <col min="13367" max="13367" width="9.140625" style="29"/>
    <col min="13368" max="13368" width="8.85546875" style="29" customWidth="1"/>
    <col min="13369" max="13369" width="54.7109375" style="29" customWidth="1"/>
    <col min="13370" max="13370" width="10.7109375" style="29" customWidth="1"/>
    <col min="13371" max="13371" width="8.7109375" style="29" customWidth="1"/>
    <col min="13372" max="13372" width="13" style="29" customWidth="1"/>
    <col min="13373" max="13373" width="8.85546875" style="29" customWidth="1"/>
    <col min="13374" max="13374" width="9.140625" style="29"/>
    <col min="13375" max="13375" width="8.85546875" style="29" customWidth="1"/>
    <col min="13376" max="13376" width="54.7109375" style="29" customWidth="1"/>
    <col min="13377" max="13377" width="10.85546875" style="29" customWidth="1"/>
    <col min="13378" max="13378" width="8.7109375" style="29" customWidth="1"/>
    <col min="13379" max="13379" width="13" style="29" customWidth="1"/>
    <col min="13380" max="13380" width="8.85546875" style="29" customWidth="1"/>
    <col min="13381" max="13381" width="9.85546875" style="29" customWidth="1"/>
    <col min="13382" max="13382" width="8.85546875" style="29" customWidth="1"/>
    <col min="13383" max="13568" width="9.140625" style="29"/>
    <col min="13569" max="13569" width="63" style="29" customWidth="1"/>
    <col min="13570" max="13572" width="17.140625" style="29" customWidth="1"/>
    <col min="13573" max="13576" width="15" style="29" customWidth="1"/>
    <col min="13577" max="13577" width="13.140625" style="29" customWidth="1"/>
    <col min="13578" max="13578" width="8.7109375" style="29" customWidth="1"/>
    <col min="13579" max="13579" width="12.85546875" style="29" customWidth="1"/>
    <col min="13580" max="13580" width="8.85546875" style="29" customWidth="1"/>
    <col min="13581" max="13581" width="9.85546875" style="29" customWidth="1"/>
    <col min="13582" max="13582" width="8.85546875" style="29" customWidth="1"/>
    <col min="13583" max="13583" width="54.7109375" style="29" customWidth="1"/>
    <col min="13584" max="13584" width="10.85546875" style="29" customWidth="1"/>
    <col min="13585" max="13585" width="8.7109375" style="29" customWidth="1"/>
    <col min="13586" max="13586" width="12.140625" style="29" customWidth="1"/>
    <col min="13587" max="13587" width="8.85546875" style="29" customWidth="1"/>
    <col min="13588" max="13588" width="9.85546875" style="29" customWidth="1"/>
    <col min="13589" max="13589" width="8.85546875" style="29" customWidth="1"/>
    <col min="13590" max="13590" width="54.7109375" style="29" customWidth="1"/>
    <col min="13591" max="13591" width="10.85546875" style="29" customWidth="1"/>
    <col min="13592" max="13592" width="8.7109375" style="29" customWidth="1"/>
    <col min="13593" max="13593" width="12.28515625" style="29" customWidth="1"/>
    <col min="13594" max="13594" width="8.85546875" style="29" customWidth="1"/>
    <col min="13595" max="13595" width="9.85546875" style="29" customWidth="1"/>
    <col min="13596" max="13596" width="8.85546875" style="29" customWidth="1"/>
    <col min="13597" max="13597" width="54.7109375" style="29" customWidth="1"/>
    <col min="13598" max="13598" width="10.85546875" style="29" customWidth="1"/>
    <col min="13599" max="13599" width="8.7109375" style="29" customWidth="1"/>
    <col min="13600" max="13600" width="13.28515625" style="29" customWidth="1"/>
    <col min="13601" max="13601" width="8.85546875" style="29" customWidth="1"/>
    <col min="13602" max="13602" width="9.85546875" style="29" customWidth="1"/>
    <col min="13603" max="13603" width="8.85546875" style="29" customWidth="1"/>
    <col min="13604" max="13604" width="54.7109375" style="29" customWidth="1"/>
    <col min="13605" max="13605" width="12.140625" style="29" customWidth="1"/>
    <col min="13606" max="13606" width="8.7109375" style="29" customWidth="1"/>
    <col min="13607" max="13607" width="11.28515625" style="29" customWidth="1"/>
    <col min="13608" max="13608" width="8.85546875" style="29" customWidth="1"/>
    <col min="13609" max="13609" width="9.140625" style="29"/>
    <col min="13610" max="13610" width="8.85546875" style="29" customWidth="1"/>
    <col min="13611" max="13611" width="54.7109375" style="29" customWidth="1"/>
    <col min="13612" max="13612" width="13.7109375" style="29" customWidth="1"/>
    <col min="13613" max="13613" width="8.7109375" style="29" customWidth="1"/>
    <col min="13614" max="13614" width="14.7109375" style="29" customWidth="1"/>
    <col min="13615" max="13615" width="8.85546875" style="29" customWidth="1"/>
    <col min="13616" max="13616" width="9.85546875" style="29" customWidth="1"/>
    <col min="13617" max="13617" width="8.85546875" style="29" customWidth="1"/>
    <col min="13618" max="13618" width="54.7109375" style="29" customWidth="1"/>
    <col min="13619" max="13619" width="12.42578125" style="29" customWidth="1"/>
    <col min="13620" max="13620" width="8.7109375" style="29" customWidth="1"/>
    <col min="13621" max="13621" width="13.42578125" style="29" customWidth="1"/>
    <col min="13622" max="13622" width="8.85546875" style="29" customWidth="1"/>
    <col min="13623" max="13623" width="9.140625" style="29"/>
    <col min="13624" max="13624" width="8.85546875" style="29" customWidth="1"/>
    <col min="13625" max="13625" width="54.7109375" style="29" customWidth="1"/>
    <col min="13626" max="13626" width="10.7109375" style="29" customWidth="1"/>
    <col min="13627" max="13627" width="8.7109375" style="29" customWidth="1"/>
    <col min="13628" max="13628" width="13" style="29" customWidth="1"/>
    <col min="13629" max="13629" width="8.85546875" style="29" customWidth="1"/>
    <col min="13630" max="13630" width="9.140625" style="29"/>
    <col min="13631" max="13631" width="8.85546875" style="29" customWidth="1"/>
    <col min="13632" max="13632" width="54.7109375" style="29" customWidth="1"/>
    <col min="13633" max="13633" width="10.85546875" style="29" customWidth="1"/>
    <col min="13634" max="13634" width="8.7109375" style="29" customWidth="1"/>
    <col min="13635" max="13635" width="13" style="29" customWidth="1"/>
    <col min="13636" max="13636" width="8.85546875" style="29" customWidth="1"/>
    <col min="13637" max="13637" width="9.85546875" style="29" customWidth="1"/>
    <col min="13638" max="13638" width="8.85546875" style="29" customWidth="1"/>
    <col min="13639" max="13824" width="9.140625" style="29"/>
    <col min="13825" max="13825" width="63" style="29" customWidth="1"/>
    <col min="13826" max="13828" width="17.140625" style="29" customWidth="1"/>
    <col min="13829" max="13832" width="15" style="29" customWidth="1"/>
    <col min="13833" max="13833" width="13.140625" style="29" customWidth="1"/>
    <col min="13834" max="13834" width="8.7109375" style="29" customWidth="1"/>
    <col min="13835" max="13835" width="12.85546875" style="29" customWidth="1"/>
    <col min="13836" max="13836" width="8.85546875" style="29" customWidth="1"/>
    <col min="13837" max="13837" width="9.85546875" style="29" customWidth="1"/>
    <col min="13838" max="13838" width="8.85546875" style="29" customWidth="1"/>
    <col min="13839" max="13839" width="54.7109375" style="29" customWidth="1"/>
    <col min="13840" max="13840" width="10.85546875" style="29" customWidth="1"/>
    <col min="13841" max="13841" width="8.7109375" style="29" customWidth="1"/>
    <col min="13842" max="13842" width="12.140625" style="29" customWidth="1"/>
    <col min="13843" max="13843" width="8.85546875" style="29" customWidth="1"/>
    <col min="13844" max="13844" width="9.85546875" style="29" customWidth="1"/>
    <col min="13845" max="13845" width="8.85546875" style="29" customWidth="1"/>
    <col min="13846" max="13846" width="54.7109375" style="29" customWidth="1"/>
    <col min="13847" max="13847" width="10.85546875" style="29" customWidth="1"/>
    <col min="13848" max="13848" width="8.7109375" style="29" customWidth="1"/>
    <col min="13849" max="13849" width="12.28515625" style="29" customWidth="1"/>
    <col min="13850" max="13850" width="8.85546875" style="29" customWidth="1"/>
    <col min="13851" max="13851" width="9.85546875" style="29" customWidth="1"/>
    <col min="13852" max="13852" width="8.85546875" style="29" customWidth="1"/>
    <col min="13853" max="13853" width="54.7109375" style="29" customWidth="1"/>
    <col min="13854" max="13854" width="10.85546875" style="29" customWidth="1"/>
    <col min="13855" max="13855" width="8.7109375" style="29" customWidth="1"/>
    <col min="13856" max="13856" width="13.28515625" style="29" customWidth="1"/>
    <col min="13857" max="13857" width="8.85546875" style="29" customWidth="1"/>
    <col min="13858" max="13858" width="9.85546875" style="29" customWidth="1"/>
    <col min="13859" max="13859" width="8.85546875" style="29" customWidth="1"/>
    <col min="13860" max="13860" width="54.7109375" style="29" customWidth="1"/>
    <col min="13861" max="13861" width="12.140625" style="29" customWidth="1"/>
    <col min="13862" max="13862" width="8.7109375" style="29" customWidth="1"/>
    <col min="13863" max="13863" width="11.28515625" style="29" customWidth="1"/>
    <col min="13864" max="13864" width="8.85546875" style="29" customWidth="1"/>
    <col min="13865" max="13865" width="9.140625" style="29"/>
    <col min="13866" max="13866" width="8.85546875" style="29" customWidth="1"/>
    <col min="13867" max="13867" width="54.7109375" style="29" customWidth="1"/>
    <col min="13868" max="13868" width="13.7109375" style="29" customWidth="1"/>
    <col min="13869" max="13869" width="8.7109375" style="29" customWidth="1"/>
    <col min="13870" max="13870" width="14.7109375" style="29" customWidth="1"/>
    <col min="13871" max="13871" width="8.85546875" style="29" customWidth="1"/>
    <col min="13872" max="13872" width="9.85546875" style="29" customWidth="1"/>
    <col min="13873" max="13873" width="8.85546875" style="29" customWidth="1"/>
    <col min="13874" max="13874" width="54.7109375" style="29" customWidth="1"/>
    <col min="13875" max="13875" width="12.42578125" style="29" customWidth="1"/>
    <col min="13876" max="13876" width="8.7109375" style="29" customWidth="1"/>
    <col min="13877" max="13877" width="13.42578125" style="29" customWidth="1"/>
    <col min="13878" max="13878" width="8.85546875" style="29" customWidth="1"/>
    <col min="13879" max="13879" width="9.140625" style="29"/>
    <col min="13880" max="13880" width="8.85546875" style="29" customWidth="1"/>
    <col min="13881" max="13881" width="54.7109375" style="29" customWidth="1"/>
    <col min="13882" max="13882" width="10.7109375" style="29" customWidth="1"/>
    <col min="13883" max="13883" width="8.7109375" style="29" customWidth="1"/>
    <col min="13884" max="13884" width="13" style="29" customWidth="1"/>
    <col min="13885" max="13885" width="8.85546875" style="29" customWidth="1"/>
    <col min="13886" max="13886" width="9.140625" style="29"/>
    <col min="13887" max="13887" width="8.85546875" style="29" customWidth="1"/>
    <col min="13888" max="13888" width="54.7109375" style="29" customWidth="1"/>
    <col min="13889" max="13889" width="10.85546875" style="29" customWidth="1"/>
    <col min="13890" max="13890" width="8.7109375" style="29" customWidth="1"/>
    <col min="13891" max="13891" width="13" style="29" customWidth="1"/>
    <col min="13892" max="13892" width="8.85546875" style="29" customWidth="1"/>
    <col min="13893" max="13893" width="9.85546875" style="29" customWidth="1"/>
    <col min="13894" max="13894" width="8.85546875" style="29" customWidth="1"/>
    <col min="13895" max="14080" width="9.140625" style="29"/>
    <col min="14081" max="14081" width="63" style="29" customWidth="1"/>
    <col min="14082" max="14084" width="17.140625" style="29" customWidth="1"/>
    <col min="14085" max="14088" width="15" style="29" customWidth="1"/>
    <col min="14089" max="14089" width="13.140625" style="29" customWidth="1"/>
    <col min="14090" max="14090" width="8.7109375" style="29" customWidth="1"/>
    <col min="14091" max="14091" width="12.85546875" style="29" customWidth="1"/>
    <col min="14092" max="14092" width="8.85546875" style="29" customWidth="1"/>
    <col min="14093" max="14093" width="9.85546875" style="29" customWidth="1"/>
    <col min="14094" max="14094" width="8.85546875" style="29" customWidth="1"/>
    <col min="14095" max="14095" width="54.7109375" style="29" customWidth="1"/>
    <col min="14096" max="14096" width="10.85546875" style="29" customWidth="1"/>
    <col min="14097" max="14097" width="8.7109375" style="29" customWidth="1"/>
    <col min="14098" max="14098" width="12.140625" style="29" customWidth="1"/>
    <col min="14099" max="14099" width="8.85546875" style="29" customWidth="1"/>
    <col min="14100" max="14100" width="9.85546875" style="29" customWidth="1"/>
    <col min="14101" max="14101" width="8.85546875" style="29" customWidth="1"/>
    <col min="14102" max="14102" width="54.7109375" style="29" customWidth="1"/>
    <col min="14103" max="14103" width="10.85546875" style="29" customWidth="1"/>
    <col min="14104" max="14104" width="8.7109375" style="29" customWidth="1"/>
    <col min="14105" max="14105" width="12.28515625" style="29" customWidth="1"/>
    <col min="14106" max="14106" width="8.85546875" style="29" customWidth="1"/>
    <col min="14107" max="14107" width="9.85546875" style="29" customWidth="1"/>
    <col min="14108" max="14108" width="8.85546875" style="29" customWidth="1"/>
    <col min="14109" max="14109" width="54.7109375" style="29" customWidth="1"/>
    <col min="14110" max="14110" width="10.85546875" style="29" customWidth="1"/>
    <col min="14111" max="14111" width="8.7109375" style="29" customWidth="1"/>
    <col min="14112" max="14112" width="13.28515625" style="29" customWidth="1"/>
    <col min="14113" max="14113" width="8.85546875" style="29" customWidth="1"/>
    <col min="14114" max="14114" width="9.85546875" style="29" customWidth="1"/>
    <col min="14115" max="14115" width="8.85546875" style="29" customWidth="1"/>
    <col min="14116" max="14116" width="54.7109375" style="29" customWidth="1"/>
    <col min="14117" max="14117" width="12.140625" style="29" customWidth="1"/>
    <col min="14118" max="14118" width="8.7109375" style="29" customWidth="1"/>
    <col min="14119" max="14119" width="11.28515625" style="29" customWidth="1"/>
    <col min="14120" max="14120" width="8.85546875" style="29" customWidth="1"/>
    <col min="14121" max="14121" width="9.140625" style="29"/>
    <col min="14122" max="14122" width="8.85546875" style="29" customWidth="1"/>
    <col min="14123" max="14123" width="54.7109375" style="29" customWidth="1"/>
    <col min="14124" max="14124" width="13.7109375" style="29" customWidth="1"/>
    <col min="14125" max="14125" width="8.7109375" style="29" customWidth="1"/>
    <col min="14126" max="14126" width="14.7109375" style="29" customWidth="1"/>
    <col min="14127" max="14127" width="8.85546875" style="29" customWidth="1"/>
    <col min="14128" max="14128" width="9.85546875" style="29" customWidth="1"/>
    <col min="14129" max="14129" width="8.85546875" style="29" customWidth="1"/>
    <col min="14130" max="14130" width="54.7109375" style="29" customWidth="1"/>
    <col min="14131" max="14131" width="12.42578125" style="29" customWidth="1"/>
    <col min="14132" max="14132" width="8.7109375" style="29" customWidth="1"/>
    <col min="14133" max="14133" width="13.42578125" style="29" customWidth="1"/>
    <col min="14134" max="14134" width="8.85546875" style="29" customWidth="1"/>
    <col min="14135" max="14135" width="9.140625" style="29"/>
    <col min="14136" max="14136" width="8.85546875" style="29" customWidth="1"/>
    <col min="14137" max="14137" width="54.7109375" style="29" customWidth="1"/>
    <col min="14138" max="14138" width="10.7109375" style="29" customWidth="1"/>
    <col min="14139" max="14139" width="8.7109375" style="29" customWidth="1"/>
    <col min="14140" max="14140" width="13" style="29" customWidth="1"/>
    <col min="14141" max="14141" width="8.85546875" style="29" customWidth="1"/>
    <col min="14142" max="14142" width="9.140625" style="29"/>
    <col min="14143" max="14143" width="8.85546875" style="29" customWidth="1"/>
    <col min="14144" max="14144" width="54.7109375" style="29" customWidth="1"/>
    <col min="14145" max="14145" width="10.85546875" style="29" customWidth="1"/>
    <col min="14146" max="14146" width="8.7109375" style="29" customWidth="1"/>
    <col min="14147" max="14147" width="13" style="29" customWidth="1"/>
    <col min="14148" max="14148" width="8.85546875" style="29" customWidth="1"/>
    <col min="14149" max="14149" width="9.85546875" style="29" customWidth="1"/>
    <col min="14150" max="14150" width="8.85546875" style="29" customWidth="1"/>
    <col min="14151" max="14336" width="9.140625" style="29"/>
    <col min="14337" max="14337" width="63" style="29" customWidth="1"/>
    <col min="14338" max="14340" width="17.140625" style="29" customWidth="1"/>
    <col min="14341" max="14344" width="15" style="29" customWidth="1"/>
    <col min="14345" max="14345" width="13.140625" style="29" customWidth="1"/>
    <col min="14346" max="14346" width="8.7109375" style="29" customWidth="1"/>
    <col min="14347" max="14347" width="12.85546875" style="29" customWidth="1"/>
    <col min="14348" max="14348" width="8.85546875" style="29" customWidth="1"/>
    <col min="14349" max="14349" width="9.85546875" style="29" customWidth="1"/>
    <col min="14350" max="14350" width="8.85546875" style="29" customWidth="1"/>
    <col min="14351" max="14351" width="54.7109375" style="29" customWidth="1"/>
    <col min="14352" max="14352" width="10.85546875" style="29" customWidth="1"/>
    <col min="14353" max="14353" width="8.7109375" style="29" customWidth="1"/>
    <col min="14354" max="14354" width="12.140625" style="29" customWidth="1"/>
    <col min="14355" max="14355" width="8.85546875" style="29" customWidth="1"/>
    <col min="14356" max="14356" width="9.85546875" style="29" customWidth="1"/>
    <col min="14357" max="14357" width="8.85546875" style="29" customWidth="1"/>
    <col min="14358" max="14358" width="54.7109375" style="29" customWidth="1"/>
    <col min="14359" max="14359" width="10.85546875" style="29" customWidth="1"/>
    <col min="14360" max="14360" width="8.7109375" style="29" customWidth="1"/>
    <col min="14361" max="14361" width="12.28515625" style="29" customWidth="1"/>
    <col min="14362" max="14362" width="8.85546875" style="29" customWidth="1"/>
    <col min="14363" max="14363" width="9.85546875" style="29" customWidth="1"/>
    <col min="14364" max="14364" width="8.85546875" style="29" customWidth="1"/>
    <col min="14365" max="14365" width="54.7109375" style="29" customWidth="1"/>
    <col min="14366" max="14366" width="10.85546875" style="29" customWidth="1"/>
    <col min="14367" max="14367" width="8.7109375" style="29" customWidth="1"/>
    <col min="14368" max="14368" width="13.28515625" style="29" customWidth="1"/>
    <col min="14369" max="14369" width="8.85546875" style="29" customWidth="1"/>
    <col min="14370" max="14370" width="9.85546875" style="29" customWidth="1"/>
    <col min="14371" max="14371" width="8.85546875" style="29" customWidth="1"/>
    <col min="14372" max="14372" width="54.7109375" style="29" customWidth="1"/>
    <col min="14373" max="14373" width="12.140625" style="29" customWidth="1"/>
    <col min="14374" max="14374" width="8.7109375" style="29" customWidth="1"/>
    <col min="14375" max="14375" width="11.28515625" style="29" customWidth="1"/>
    <col min="14376" max="14376" width="8.85546875" style="29" customWidth="1"/>
    <col min="14377" max="14377" width="9.140625" style="29"/>
    <col min="14378" max="14378" width="8.85546875" style="29" customWidth="1"/>
    <col min="14379" max="14379" width="54.7109375" style="29" customWidth="1"/>
    <col min="14380" max="14380" width="13.7109375" style="29" customWidth="1"/>
    <col min="14381" max="14381" width="8.7109375" style="29" customWidth="1"/>
    <col min="14382" max="14382" width="14.7109375" style="29" customWidth="1"/>
    <col min="14383" max="14383" width="8.85546875" style="29" customWidth="1"/>
    <col min="14384" max="14384" width="9.85546875" style="29" customWidth="1"/>
    <col min="14385" max="14385" width="8.85546875" style="29" customWidth="1"/>
    <col min="14386" max="14386" width="54.7109375" style="29" customWidth="1"/>
    <col min="14387" max="14387" width="12.42578125" style="29" customWidth="1"/>
    <col min="14388" max="14388" width="8.7109375" style="29" customWidth="1"/>
    <col min="14389" max="14389" width="13.42578125" style="29" customWidth="1"/>
    <col min="14390" max="14390" width="8.85546875" style="29" customWidth="1"/>
    <col min="14391" max="14391" width="9.140625" style="29"/>
    <col min="14392" max="14392" width="8.85546875" style="29" customWidth="1"/>
    <col min="14393" max="14393" width="54.7109375" style="29" customWidth="1"/>
    <col min="14394" max="14394" width="10.7109375" style="29" customWidth="1"/>
    <col min="14395" max="14395" width="8.7109375" style="29" customWidth="1"/>
    <col min="14396" max="14396" width="13" style="29" customWidth="1"/>
    <col min="14397" max="14397" width="8.85546875" style="29" customWidth="1"/>
    <col min="14398" max="14398" width="9.140625" style="29"/>
    <col min="14399" max="14399" width="8.85546875" style="29" customWidth="1"/>
    <col min="14400" max="14400" width="54.7109375" style="29" customWidth="1"/>
    <col min="14401" max="14401" width="10.85546875" style="29" customWidth="1"/>
    <col min="14402" max="14402" width="8.7109375" style="29" customWidth="1"/>
    <col min="14403" max="14403" width="13" style="29" customWidth="1"/>
    <col min="14404" max="14404" width="8.85546875" style="29" customWidth="1"/>
    <col min="14405" max="14405" width="9.85546875" style="29" customWidth="1"/>
    <col min="14406" max="14406" width="8.85546875" style="29" customWidth="1"/>
    <col min="14407" max="14592" width="9.140625" style="29"/>
    <col min="14593" max="14593" width="63" style="29" customWidth="1"/>
    <col min="14594" max="14596" width="17.140625" style="29" customWidth="1"/>
    <col min="14597" max="14600" width="15" style="29" customWidth="1"/>
    <col min="14601" max="14601" width="13.140625" style="29" customWidth="1"/>
    <col min="14602" max="14602" width="8.7109375" style="29" customWidth="1"/>
    <col min="14603" max="14603" width="12.85546875" style="29" customWidth="1"/>
    <col min="14604" max="14604" width="8.85546875" style="29" customWidth="1"/>
    <col min="14605" max="14605" width="9.85546875" style="29" customWidth="1"/>
    <col min="14606" max="14606" width="8.85546875" style="29" customWidth="1"/>
    <col min="14607" max="14607" width="54.7109375" style="29" customWidth="1"/>
    <col min="14608" max="14608" width="10.85546875" style="29" customWidth="1"/>
    <col min="14609" max="14609" width="8.7109375" style="29" customWidth="1"/>
    <col min="14610" max="14610" width="12.140625" style="29" customWidth="1"/>
    <col min="14611" max="14611" width="8.85546875" style="29" customWidth="1"/>
    <col min="14612" max="14612" width="9.85546875" style="29" customWidth="1"/>
    <col min="14613" max="14613" width="8.85546875" style="29" customWidth="1"/>
    <col min="14614" max="14614" width="54.7109375" style="29" customWidth="1"/>
    <col min="14615" max="14615" width="10.85546875" style="29" customWidth="1"/>
    <col min="14616" max="14616" width="8.7109375" style="29" customWidth="1"/>
    <col min="14617" max="14617" width="12.28515625" style="29" customWidth="1"/>
    <col min="14618" max="14618" width="8.85546875" style="29" customWidth="1"/>
    <col min="14619" max="14619" width="9.85546875" style="29" customWidth="1"/>
    <col min="14620" max="14620" width="8.85546875" style="29" customWidth="1"/>
    <col min="14621" max="14621" width="54.7109375" style="29" customWidth="1"/>
    <col min="14622" max="14622" width="10.85546875" style="29" customWidth="1"/>
    <col min="14623" max="14623" width="8.7109375" style="29" customWidth="1"/>
    <col min="14624" max="14624" width="13.28515625" style="29" customWidth="1"/>
    <col min="14625" max="14625" width="8.85546875" style="29" customWidth="1"/>
    <col min="14626" max="14626" width="9.85546875" style="29" customWidth="1"/>
    <col min="14627" max="14627" width="8.85546875" style="29" customWidth="1"/>
    <col min="14628" max="14628" width="54.7109375" style="29" customWidth="1"/>
    <col min="14629" max="14629" width="12.140625" style="29" customWidth="1"/>
    <col min="14630" max="14630" width="8.7109375" style="29" customWidth="1"/>
    <col min="14631" max="14631" width="11.28515625" style="29" customWidth="1"/>
    <col min="14632" max="14632" width="8.85546875" style="29" customWidth="1"/>
    <col min="14633" max="14633" width="9.140625" style="29"/>
    <col min="14634" max="14634" width="8.85546875" style="29" customWidth="1"/>
    <col min="14635" max="14635" width="54.7109375" style="29" customWidth="1"/>
    <col min="14636" max="14636" width="13.7109375" style="29" customWidth="1"/>
    <col min="14637" max="14637" width="8.7109375" style="29" customWidth="1"/>
    <col min="14638" max="14638" width="14.7109375" style="29" customWidth="1"/>
    <col min="14639" max="14639" width="8.85546875" style="29" customWidth="1"/>
    <col min="14640" max="14640" width="9.85546875" style="29" customWidth="1"/>
    <col min="14641" max="14641" width="8.85546875" style="29" customWidth="1"/>
    <col min="14642" max="14642" width="54.7109375" style="29" customWidth="1"/>
    <col min="14643" max="14643" width="12.42578125" style="29" customWidth="1"/>
    <col min="14644" max="14644" width="8.7109375" style="29" customWidth="1"/>
    <col min="14645" max="14645" width="13.42578125" style="29" customWidth="1"/>
    <col min="14646" max="14646" width="8.85546875" style="29" customWidth="1"/>
    <col min="14647" max="14647" width="9.140625" style="29"/>
    <col min="14648" max="14648" width="8.85546875" style="29" customWidth="1"/>
    <col min="14649" max="14649" width="54.7109375" style="29" customWidth="1"/>
    <col min="14650" max="14650" width="10.7109375" style="29" customWidth="1"/>
    <col min="14651" max="14651" width="8.7109375" style="29" customWidth="1"/>
    <col min="14652" max="14652" width="13" style="29" customWidth="1"/>
    <col min="14653" max="14653" width="8.85546875" style="29" customWidth="1"/>
    <col min="14654" max="14654" width="9.140625" style="29"/>
    <col min="14655" max="14655" width="8.85546875" style="29" customWidth="1"/>
    <col min="14656" max="14656" width="54.7109375" style="29" customWidth="1"/>
    <col min="14657" max="14657" width="10.85546875" style="29" customWidth="1"/>
    <col min="14658" max="14658" width="8.7109375" style="29" customWidth="1"/>
    <col min="14659" max="14659" width="13" style="29" customWidth="1"/>
    <col min="14660" max="14660" width="8.85546875" style="29" customWidth="1"/>
    <col min="14661" max="14661" width="9.85546875" style="29" customWidth="1"/>
    <col min="14662" max="14662" width="8.85546875" style="29" customWidth="1"/>
    <col min="14663" max="14848" width="9.140625" style="29"/>
    <col min="14849" max="14849" width="63" style="29" customWidth="1"/>
    <col min="14850" max="14852" width="17.140625" style="29" customWidth="1"/>
    <col min="14853" max="14856" width="15" style="29" customWidth="1"/>
    <col min="14857" max="14857" width="13.140625" style="29" customWidth="1"/>
    <col min="14858" max="14858" width="8.7109375" style="29" customWidth="1"/>
    <col min="14859" max="14859" width="12.85546875" style="29" customWidth="1"/>
    <col min="14860" max="14860" width="8.85546875" style="29" customWidth="1"/>
    <col min="14861" max="14861" width="9.85546875" style="29" customWidth="1"/>
    <col min="14862" max="14862" width="8.85546875" style="29" customWidth="1"/>
    <col min="14863" max="14863" width="54.7109375" style="29" customWidth="1"/>
    <col min="14864" max="14864" width="10.85546875" style="29" customWidth="1"/>
    <col min="14865" max="14865" width="8.7109375" style="29" customWidth="1"/>
    <col min="14866" max="14866" width="12.140625" style="29" customWidth="1"/>
    <col min="14867" max="14867" width="8.85546875" style="29" customWidth="1"/>
    <col min="14868" max="14868" width="9.85546875" style="29" customWidth="1"/>
    <col min="14869" max="14869" width="8.85546875" style="29" customWidth="1"/>
    <col min="14870" max="14870" width="54.7109375" style="29" customWidth="1"/>
    <col min="14871" max="14871" width="10.85546875" style="29" customWidth="1"/>
    <col min="14872" max="14872" width="8.7109375" style="29" customWidth="1"/>
    <col min="14873" max="14873" width="12.28515625" style="29" customWidth="1"/>
    <col min="14874" max="14874" width="8.85546875" style="29" customWidth="1"/>
    <col min="14875" max="14875" width="9.85546875" style="29" customWidth="1"/>
    <col min="14876" max="14876" width="8.85546875" style="29" customWidth="1"/>
    <col min="14877" max="14877" width="54.7109375" style="29" customWidth="1"/>
    <col min="14878" max="14878" width="10.85546875" style="29" customWidth="1"/>
    <col min="14879" max="14879" width="8.7109375" style="29" customWidth="1"/>
    <col min="14880" max="14880" width="13.28515625" style="29" customWidth="1"/>
    <col min="14881" max="14881" width="8.85546875" style="29" customWidth="1"/>
    <col min="14882" max="14882" width="9.85546875" style="29" customWidth="1"/>
    <col min="14883" max="14883" width="8.85546875" style="29" customWidth="1"/>
    <col min="14884" max="14884" width="54.7109375" style="29" customWidth="1"/>
    <col min="14885" max="14885" width="12.140625" style="29" customWidth="1"/>
    <col min="14886" max="14886" width="8.7109375" style="29" customWidth="1"/>
    <col min="14887" max="14887" width="11.28515625" style="29" customWidth="1"/>
    <col min="14888" max="14888" width="8.85546875" style="29" customWidth="1"/>
    <col min="14889" max="14889" width="9.140625" style="29"/>
    <col min="14890" max="14890" width="8.85546875" style="29" customWidth="1"/>
    <col min="14891" max="14891" width="54.7109375" style="29" customWidth="1"/>
    <col min="14892" max="14892" width="13.7109375" style="29" customWidth="1"/>
    <col min="14893" max="14893" width="8.7109375" style="29" customWidth="1"/>
    <col min="14894" max="14894" width="14.7109375" style="29" customWidth="1"/>
    <col min="14895" max="14895" width="8.85546875" style="29" customWidth="1"/>
    <col min="14896" max="14896" width="9.85546875" style="29" customWidth="1"/>
    <col min="14897" max="14897" width="8.85546875" style="29" customWidth="1"/>
    <col min="14898" max="14898" width="54.7109375" style="29" customWidth="1"/>
    <col min="14899" max="14899" width="12.42578125" style="29" customWidth="1"/>
    <col min="14900" max="14900" width="8.7109375" style="29" customWidth="1"/>
    <col min="14901" max="14901" width="13.42578125" style="29" customWidth="1"/>
    <col min="14902" max="14902" width="8.85546875" style="29" customWidth="1"/>
    <col min="14903" max="14903" width="9.140625" style="29"/>
    <col min="14904" max="14904" width="8.85546875" style="29" customWidth="1"/>
    <col min="14905" max="14905" width="54.7109375" style="29" customWidth="1"/>
    <col min="14906" max="14906" width="10.7109375" style="29" customWidth="1"/>
    <col min="14907" max="14907" width="8.7109375" style="29" customWidth="1"/>
    <col min="14908" max="14908" width="13" style="29" customWidth="1"/>
    <col min="14909" max="14909" width="8.85546875" style="29" customWidth="1"/>
    <col min="14910" max="14910" width="9.140625" style="29"/>
    <col min="14911" max="14911" width="8.85546875" style="29" customWidth="1"/>
    <col min="14912" max="14912" width="54.7109375" style="29" customWidth="1"/>
    <col min="14913" max="14913" width="10.85546875" style="29" customWidth="1"/>
    <col min="14914" max="14914" width="8.7109375" style="29" customWidth="1"/>
    <col min="14915" max="14915" width="13" style="29" customWidth="1"/>
    <col min="14916" max="14916" width="8.85546875" style="29" customWidth="1"/>
    <col min="14917" max="14917" width="9.85546875" style="29" customWidth="1"/>
    <col min="14918" max="14918" width="8.85546875" style="29" customWidth="1"/>
    <col min="14919" max="15104" width="9.140625" style="29"/>
    <col min="15105" max="15105" width="63" style="29" customWidth="1"/>
    <col min="15106" max="15108" width="17.140625" style="29" customWidth="1"/>
    <col min="15109" max="15112" width="15" style="29" customWidth="1"/>
    <col min="15113" max="15113" width="13.140625" style="29" customWidth="1"/>
    <col min="15114" max="15114" width="8.7109375" style="29" customWidth="1"/>
    <col min="15115" max="15115" width="12.85546875" style="29" customWidth="1"/>
    <col min="15116" max="15116" width="8.85546875" style="29" customWidth="1"/>
    <col min="15117" max="15117" width="9.85546875" style="29" customWidth="1"/>
    <col min="15118" max="15118" width="8.85546875" style="29" customWidth="1"/>
    <col min="15119" max="15119" width="54.7109375" style="29" customWidth="1"/>
    <col min="15120" max="15120" width="10.85546875" style="29" customWidth="1"/>
    <col min="15121" max="15121" width="8.7109375" style="29" customWidth="1"/>
    <col min="15122" max="15122" width="12.140625" style="29" customWidth="1"/>
    <col min="15123" max="15123" width="8.85546875" style="29" customWidth="1"/>
    <col min="15124" max="15124" width="9.85546875" style="29" customWidth="1"/>
    <col min="15125" max="15125" width="8.85546875" style="29" customWidth="1"/>
    <col min="15126" max="15126" width="54.7109375" style="29" customWidth="1"/>
    <col min="15127" max="15127" width="10.85546875" style="29" customWidth="1"/>
    <col min="15128" max="15128" width="8.7109375" style="29" customWidth="1"/>
    <col min="15129" max="15129" width="12.28515625" style="29" customWidth="1"/>
    <col min="15130" max="15130" width="8.85546875" style="29" customWidth="1"/>
    <col min="15131" max="15131" width="9.85546875" style="29" customWidth="1"/>
    <col min="15132" max="15132" width="8.85546875" style="29" customWidth="1"/>
    <col min="15133" max="15133" width="54.7109375" style="29" customWidth="1"/>
    <col min="15134" max="15134" width="10.85546875" style="29" customWidth="1"/>
    <col min="15135" max="15135" width="8.7109375" style="29" customWidth="1"/>
    <col min="15136" max="15136" width="13.28515625" style="29" customWidth="1"/>
    <col min="15137" max="15137" width="8.85546875" style="29" customWidth="1"/>
    <col min="15138" max="15138" width="9.85546875" style="29" customWidth="1"/>
    <col min="15139" max="15139" width="8.85546875" style="29" customWidth="1"/>
    <col min="15140" max="15140" width="54.7109375" style="29" customWidth="1"/>
    <col min="15141" max="15141" width="12.140625" style="29" customWidth="1"/>
    <col min="15142" max="15142" width="8.7109375" style="29" customWidth="1"/>
    <col min="15143" max="15143" width="11.28515625" style="29" customWidth="1"/>
    <col min="15144" max="15144" width="8.85546875" style="29" customWidth="1"/>
    <col min="15145" max="15145" width="9.140625" style="29"/>
    <col min="15146" max="15146" width="8.85546875" style="29" customWidth="1"/>
    <col min="15147" max="15147" width="54.7109375" style="29" customWidth="1"/>
    <col min="15148" max="15148" width="13.7109375" style="29" customWidth="1"/>
    <col min="15149" max="15149" width="8.7109375" style="29" customWidth="1"/>
    <col min="15150" max="15150" width="14.7109375" style="29" customWidth="1"/>
    <col min="15151" max="15151" width="8.85546875" style="29" customWidth="1"/>
    <col min="15152" max="15152" width="9.85546875" style="29" customWidth="1"/>
    <col min="15153" max="15153" width="8.85546875" style="29" customWidth="1"/>
    <col min="15154" max="15154" width="54.7109375" style="29" customWidth="1"/>
    <col min="15155" max="15155" width="12.42578125" style="29" customWidth="1"/>
    <col min="15156" max="15156" width="8.7109375" style="29" customWidth="1"/>
    <col min="15157" max="15157" width="13.42578125" style="29" customWidth="1"/>
    <col min="15158" max="15158" width="8.85546875" style="29" customWidth="1"/>
    <col min="15159" max="15159" width="9.140625" style="29"/>
    <col min="15160" max="15160" width="8.85546875" style="29" customWidth="1"/>
    <col min="15161" max="15161" width="54.7109375" style="29" customWidth="1"/>
    <col min="15162" max="15162" width="10.7109375" style="29" customWidth="1"/>
    <col min="15163" max="15163" width="8.7109375" style="29" customWidth="1"/>
    <col min="15164" max="15164" width="13" style="29" customWidth="1"/>
    <col min="15165" max="15165" width="8.85546875" style="29" customWidth="1"/>
    <col min="15166" max="15166" width="9.140625" style="29"/>
    <col min="15167" max="15167" width="8.85546875" style="29" customWidth="1"/>
    <col min="15168" max="15168" width="54.7109375" style="29" customWidth="1"/>
    <col min="15169" max="15169" width="10.85546875" style="29" customWidth="1"/>
    <col min="15170" max="15170" width="8.7109375" style="29" customWidth="1"/>
    <col min="15171" max="15171" width="13" style="29" customWidth="1"/>
    <col min="15172" max="15172" width="8.85546875" style="29" customWidth="1"/>
    <col min="15173" max="15173" width="9.85546875" style="29" customWidth="1"/>
    <col min="15174" max="15174" width="8.85546875" style="29" customWidth="1"/>
    <col min="15175" max="15360" width="9.140625" style="29"/>
    <col min="15361" max="15361" width="63" style="29" customWidth="1"/>
    <col min="15362" max="15364" width="17.140625" style="29" customWidth="1"/>
    <col min="15365" max="15368" width="15" style="29" customWidth="1"/>
    <col min="15369" max="15369" width="13.140625" style="29" customWidth="1"/>
    <col min="15370" max="15370" width="8.7109375" style="29" customWidth="1"/>
    <col min="15371" max="15371" width="12.85546875" style="29" customWidth="1"/>
    <col min="15372" max="15372" width="8.85546875" style="29" customWidth="1"/>
    <col min="15373" max="15373" width="9.85546875" style="29" customWidth="1"/>
    <col min="15374" max="15374" width="8.85546875" style="29" customWidth="1"/>
    <col min="15375" max="15375" width="54.7109375" style="29" customWidth="1"/>
    <col min="15376" max="15376" width="10.85546875" style="29" customWidth="1"/>
    <col min="15377" max="15377" width="8.7109375" style="29" customWidth="1"/>
    <col min="15378" max="15378" width="12.140625" style="29" customWidth="1"/>
    <col min="15379" max="15379" width="8.85546875" style="29" customWidth="1"/>
    <col min="15380" max="15380" width="9.85546875" style="29" customWidth="1"/>
    <col min="15381" max="15381" width="8.85546875" style="29" customWidth="1"/>
    <col min="15382" max="15382" width="54.7109375" style="29" customWidth="1"/>
    <col min="15383" max="15383" width="10.85546875" style="29" customWidth="1"/>
    <col min="15384" max="15384" width="8.7109375" style="29" customWidth="1"/>
    <col min="15385" max="15385" width="12.28515625" style="29" customWidth="1"/>
    <col min="15386" max="15386" width="8.85546875" style="29" customWidth="1"/>
    <col min="15387" max="15387" width="9.85546875" style="29" customWidth="1"/>
    <col min="15388" max="15388" width="8.85546875" style="29" customWidth="1"/>
    <col min="15389" max="15389" width="54.7109375" style="29" customWidth="1"/>
    <col min="15390" max="15390" width="10.85546875" style="29" customWidth="1"/>
    <col min="15391" max="15391" width="8.7109375" style="29" customWidth="1"/>
    <col min="15392" max="15392" width="13.28515625" style="29" customWidth="1"/>
    <col min="15393" max="15393" width="8.85546875" style="29" customWidth="1"/>
    <col min="15394" max="15394" width="9.85546875" style="29" customWidth="1"/>
    <col min="15395" max="15395" width="8.85546875" style="29" customWidth="1"/>
    <col min="15396" max="15396" width="54.7109375" style="29" customWidth="1"/>
    <col min="15397" max="15397" width="12.140625" style="29" customWidth="1"/>
    <col min="15398" max="15398" width="8.7109375" style="29" customWidth="1"/>
    <col min="15399" max="15399" width="11.28515625" style="29" customWidth="1"/>
    <col min="15400" max="15400" width="8.85546875" style="29" customWidth="1"/>
    <col min="15401" max="15401" width="9.140625" style="29"/>
    <col min="15402" max="15402" width="8.85546875" style="29" customWidth="1"/>
    <col min="15403" max="15403" width="54.7109375" style="29" customWidth="1"/>
    <col min="15404" max="15404" width="13.7109375" style="29" customWidth="1"/>
    <col min="15405" max="15405" width="8.7109375" style="29" customWidth="1"/>
    <col min="15406" max="15406" width="14.7109375" style="29" customWidth="1"/>
    <col min="15407" max="15407" width="8.85546875" style="29" customWidth="1"/>
    <col min="15408" max="15408" width="9.85546875" style="29" customWidth="1"/>
    <col min="15409" max="15409" width="8.85546875" style="29" customWidth="1"/>
    <col min="15410" max="15410" width="54.7109375" style="29" customWidth="1"/>
    <col min="15411" max="15411" width="12.42578125" style="29" customWidth="1"/>
    <col min="15412" max="15412" width="8.7109375" style="29" customWidth="1"/>
    <col min="15413" max="15413" width="13.42578125" style="29" customWidth="1"/>
    <col min="15414" max="15414" width="8.85546875" style="29" customWidth="1"/>
    <col min="15415" max="15415" width="9.140625" style="29"/>
    <col min="15416" max="15416" width="8.85546875" style="29" customWidth="1"/>
    <col min="15417" max="15417" width="54.7109375" style="29" customWidth="1"/>
    <col min="15418" max="15418" width="10.7109375" style="29" customWidth="1"/>
    <col min="15419" max="15419" width="8.7109375" style="29" customWidth="1"/>
    <col min="15420" max="15420" width="13" style="29" customWidth="1"/>
    <col min="15421" max="15421" width="8.85546875" style="29" customWidth="1"/>
    <col min="15422" max="15422" width="9.140625" style="29"/>
    <col min="15423" max="15423" width="8.85546875" style="29" customWidth="1"/>
    <col min="15424" max="15424" width="54.7109375" style="29" customWidth="1"/>
    <col min="15425" max="15425" width="10.85546875" style="29" customWidth="1"/>
    <col min="15426" max="15426" width="8.7109375" style="29" customWidth="1"/>
    <col min="15427" max="15427" width="13" style="29" customWidth="1"/>
    <col min="15428" max="15428" width="8.85546875" style="29" customWidth="1"/>
    <col min="15429" max="15429" width="9.85546875" style="29" customWidth="1"/>
    <col min="15430" max="15430" width="8.85546875" style="29" customWidth="1"/>
    <col min="15431" max="15616" width="9.140625" style="29"/>
    <col min="15617" max="15617" width="63" style="29" customWidth="1"/>
    <col min="15618" max="15620" width="17.140625" style="29" customWidth="1"/>
    <col min="15621" max="15624" width="15" style="29" customWidth="1"/>
    <col min="15625" max="15625" width="13.140625" style="29" customWidth="1"/>
    <col min="15626" max="15626" width="8.7109375" style="29" customWidth="1"/>
    <col min="15627" max="15627" width="12.85546875" style="29" customWidth="1"/>
    <col min="15628" max="15628" width="8.85546875" style="29" customWidth="1"/>
    <col min="15629" max="15629" width="9.85546875" style="29" customWidth="1"/>
    <col min="15630" max="15630" width="8.85546875" style="29" customWidth="1"/>
    <col min="15631" max="15631" width="54.7109375" style="29" customWidth="1"/>
    <col min="15632" max="15632" width="10.85546875" style="29" customWidth="1"/>
    <col min="15633" max="15633" width="8.7109375" style="29" customWidth="1"/>
    <col min="15634" max="15634" width="12.140625" style="29" customWidth="1"/>
    <col min="15635" max="15635" width="8.85546875" style="29" customWidth="1"/>
    <col min="15636" max="15636" width="9.85546875" style="29" customWidth="1"/>
    <col min="15637" max="15637" width="8.85546875" style="29" customWidth="1"/>
    <col min="15638" max="15638" width="54.7109375" style="29" customWidth="1"/>
    <col min="15639" max="15639" width="10.85546875" style="29" customWidth="1"/>
    <col min="15640" max="15640" width="8.7109375" style="29" customWidth="1"/>
    <col min="15641" max="15641" width="12.28515625" style="29" customWidth="1"/>
    <col min="15642" max="15642" width="8.85546875" style="29" customWidth="1"/>
    <col min="15643" max="15643" width="9.85546875" style="29" customWidth="1"/>
    <col min="15644" max="15644" width="8.85546875" style="29" customWidth="1"/>
    <col min="15645" max="15645" width="54.7109375" style="29" customWidth="1"/>
    <col min="15646" max="15646" width="10.85546875" style="29" customWidth="1"/>
    <col min="15647" max="15647" width="8.7109375" style="29" customWidth="1"/>
    <col min="15648" max="15648" width="13.28515625" style="29" customWidth="1"/>
    <col min="15649" max="15649" width="8.85546875" style="29" customWidth="1"/>
    <col min="15650" max="15650" width="9.85546875" style="29" customWidth="1"/>
    <col min="15651" max="15651" width="8.85546875" style="29" customWidth="1"/>
    <col min="15652" max="15652" width="54.7109375" style="29" customWidth="1"/>
    <col min="15653" max="15653" width="12.140625" style="29" customWidth="1"/>
    <col min="15654" max="15654" width="8.7109375" style="29" customWidth="1"/>
    <col min="15655" max="15655" width="11.28515625" style="29" customWidth="1"/>
    <col min="15656" max="15656" width="8.85546875" style="29" customWidth="1"/>
    <col min="15657" max="15657" width="9.140625" style="29"/>
    <col min="15658" max="15658" width="8.85546875" style="29" customWidth="1"/>
    <col min="15659" max="15659" width="54.7109375" style="29" customWidth="1"/>
    <col min="15660" max="15660" width="13.7109375" style="29" customWidth="1"/>
    <col min="15661" max="15661" width="8.7109375" style="29" customWidth="1"/>
    <col min="15662" max="15662" width="14.7109375" style="29" customWidth="1"/>
    <col min="15663" max="15663" width="8.85546875" style="29" customWidth="1"/>
    <col min="15664" max="15664" width="9.85546875" style="29" customWidth="1"/>
    <col min="15665" max="15665" width="8.85546875" style="29" customWidth="1"/>
    <col min="15666" max="15666" width="54.7109375" style="29" customWidth="1"/>
    <col min="15667" max="15667" width="12.42578125" style="29" customWidth="1"/>
    <col min="15668" max="15668" width="8.7109375" style="29" customWidth="1"/>
    <col min="15669" max="15669" width="13.42578125" style="29" customWidth="1"/>
    <col min="15670" max="15670" width="8.85546875" style="29" customWidth="1"/>
    <col min="15671" max="15671" width="9.140625" style="29"/>
    <col min="15672" max="15672" width="8.85546875" style="29" customWidth="1"/>
    <col min="15673" max="15673" width="54.7109375" style="29" customWidth="1"/>
    <col min="15674" max="15674" width="10.7109375" style="29" customWidth="1"/>
    <col min="15675" max="15675" width="8.7109375" style="29" customWidth="1"/>
    <col min="15676" max="15676" width="13" style="29" customWidth="1"/>
    <col min="15677" max="15677" width="8.85546875" style="29" customWidth="1"/>
    <col min="15678" max="15678" width="9.140625" style="29"/>
    <col min="15679" max="15679" width="8.85546875" style="29" customWidth="1"/>
    <col min="15680" max="15680" width="54.7109375" style="29" customWidth="1"/>
    <col min="15681" max="15681" width="10.85546875" style="29" customWidth="1"/>
    <col min="15682" max="15682" width="8.7109375" style="29" customWidth="1"/>
    <col min="15683" max="15683" width="13" style="29" customWidth="1"/>
    <col min="15684" max="15684" width="8.85546875" style="29" customWidth="1"/>
    <col min="15685" max="15685" width="9.85546875" style="29" customWidth="1"/>
    <col min="15686" max="15686" width="8.85546875" style="29" customWidth="1"/>
    <col min="15687" max="15872" width="9.140625" style="29"/>
    <col min="15873" max="15873" width="63" style="29" customWidth="1"/>
    <col min="15874" max="15876" width="17.140625" style="29" customWidth="1"/>
    <col min="15877" max="15880" width="15" style="29" customWidth="1"/>
    <col min="15881" max="15881" width="13.140625" style="29" customWidth="1"/>
    <col min="15882" max="15882" width="8.7109375" style="29" customWidth="1"/>
    <col min="15883" max="15883" width="12.85546875" style="29" customWidth="1"/>
    <col min="15884" max="15884" width="8.85546875" style="29" customWidth="1"/>
    <col min="15885" max="15885" width="9.85546875" style="29" customWidth="1"/>
    <col min="15886" max="15886" width="8.85546875" style="29" customWidth="1"/>
    <col min="15887" max="15887" width="54.7109375" style="29" customWidth="1"/>
    <col min="15888" max="15888" width="10.85546875" style="29" customWidth="1"/>
    <col min="15889" max="15889" width="8.7109375" style="29" customWidth="1"/>
    <col min="15890" max="15890" width="12.140625" style="29" customWidth="1"/>
    <col min="15891" max="15891" width="8.85546875" style="29" customWidth="1"/>
    <col min="15892" max="15892" width="9.85546875" style="29" customWidth="1"/>
    <col min="15893" max="15893" width="8.85546875" style="29" customWidth="1"/>
    <col min="15894" max="15894" width="54.7109375" style="29" customWidth="1"/>
    <col min="15895" max="15895" width="10.85546875" style="29" customWidth="1"/>
    <col min="15896" max="15896" width="8.7109375" style="29" customWidth="1"/>
    <col min="15897" max="15897" width="12.28515625" style="29" customWidth="1"/>
    <col min="15898" max="15898" width="8.85546875" style="29" customWidth="1"/>
    <col min="15899" max="15899" width="9.85546875" style="29" customWidth="1"/>
    <col min="15900" max="15900" width="8.85546875" style="29" customWidth="1"/>
    <col min="15901" max="15901" width="54.7109375" style="29" customWidth="1"/>
    <col min="15902" max="15902" width="10.85546875" style="29" customWidth="1"/>
    <col min="15903" max="15903" width="8.7109375" style="29" customWidth="1"/>
    <col min="15904" max="15904" width="13.28515625" style="29" customWidth="1"/>
    <col min="15905" max="15905" width="8.85546875" style="29" customWidth="1"/>
    <col min="15906" max="15906" width="9.85546875" style="29" customWidth="1"/>
    <col min="15907" max="15907" width="8.85546875" style="29" customWidth="1"/>
    <col min="15908" max="15908" width="54.7109375" style="29" customWidth="1"/>
    <col min="15909" max="15909" width="12.140625" style="29" customWidth="1"/>
    <col min="15910" max="15910" width="8.7109375" style="29" customWidth="1"/>
    <col min="15911" max="15911" width="11.28515625" style="29" customWidth="1"/>
    <col min="15912" max="15912" width="8.85546875" style="29" customWidth="1"/>
    <col min="15913" max="15913" width="9.140625" style="29"/>
    <col min="15914" max="15914" width="8.85546875" style="29" customWidth="1"/>
    <col min="15915" max="15915" width="54.7109375" style="29" customWidth="1"/>
    <col min="15916" max="15916" width="13.7109375" style="29" customWidth="1"/>
    <col min="15917" max="15917" width="8.7109375" style="29" customWidth="1"/>
    <col min="15918" max="15918" width="14.7109375" style="29" customWidth="1"/>
    <col min="15919" max="15919" width="8.85546875" style="29" customWidth="1"/>
    <col min="15920" max="15920" width="9.85546875" style="29" customWidth="1"/>
    <col min="15921" max="15921" width="8.85546875" style="29" customWidth="1"/>
    <col min="15922" max="15922" width="54.7109375" style="29" customWidth="1"/>
    <col min="15923" max="15923" width="12.42578125" style="29" customWidth="1"/>
    <col min="15924" max="15924" width="8.7109375" style="29" customWidth="1"/>
    <col min="15925" max="15925" width="13.42578125" style="29" customWidth="1"/>
    <col min="15926" max="15926" width="8.85546875" style="29" customWidth="1"/>
    <col min="15927" max="15927" width="9.140625" style="29"/>
    <col min="15928" max="15928" width="8.85546875" style="29" customWidth="1"/>
    <col min="15929" max="15929" width="54.7109375" style="29" customWidth="1"/>
    <col min="15930" max="15930" width="10.7109375" style="29" customWidth="1"/>
    <col min="15931" max="15931" width="8.7109375" style="29" customWidth="1"/>
    <col min="15932" max="15932" width="13" style="29" customWidth="1"/>
    <col min="15933" max="15933" width="8.85546875" style="29" customWidth="1"/>
    <col min="15934" max="15934" width="9.140625" style="29"/>
    <col min="15935" max="15935" width="8.85546875" style="29" customWidth="1"/>
    <col min="15936" max="15936" width="54.7109375" style="29" customWidth="1"/>
    <col min="15937" max="15937" width="10.85546875" style="29" customWidth="1"/>
    <col min="15938" max="15938" width="8.7109375" style="29" customWidth="1"/>
    <col min="15939" max="15939" width="13" style="29" customWidth="1"/>
    <col min="15940" max="15940" width="8.85546875" style="29" customWidth="1"/>
    <col min="15941" max="15941" width="9.85546875" style="29" customWidth="1"/>
    <col min="15942" max="15942" width="8.85546875" style="29" customWidth="1"/>
    <col min="15943" max="16128" width="9.140625" style="29"/>
    <col min="16129" max="16129" width="63" style="29" customWidth="1"/>
    <col min="16130" max="16132" width="17.140625" style="29" customWidth="1"/>
    <col min="16133" max="16136" width="15" style="29" customWidth="1"/>
    <col min="16137" max="16137" width="13.140625" style="29" customWidth="1"/>
    <col min="16138" max="16138" width="8.7109375" style="29" customWidth="1"/>
    <col min="16139" max="16139" width="12.85546875" style="29" customWidth="1"/>
    <col min="16140" max="16140" width="8.85546875" style="29" customWidth="1"/>
    <col min="16141" max="16141" width="9.85546875" style="29" customWidth="1"/>
    <col min="16142" max="16142" width="8.85546875" style="29" customWidth="1"/>
    <col min="16143" max="16143" width="54.7109375" style="29" customWidth="1"/>
    <col min="16144" max="16144" width="10.85546875" style="29" customWidth="1"/>
    <col min="16145" max="16145" width="8.7109375" style="29" customWidth="1"/>
    <col min="16146" max="16146" width="12.140625" style="29" customWidth="1"/>
    <col min="16147" max="16147" width="8.85546875" style="29" customWidth="1"/>
    <col min="16148" max="16148" width="9.85546875" style="29" customWidth="1"/>
    <col min="16149" max="16149" width="8.85546875" style="29" customWidth="1"/>
    <col min="16150" max="16150" width="54.7109375" style="29" customWidth="1"/>
    <col min="16151" max="16151" width="10.85546875" style="29" customWidth="1"/>
    <col min="16152" max="16152" width="8.7109375" style="29" customWidth="1"/>
    <col min="16153" max="16153" width="12.28515625" style="29" customWidth="1"/>
    <col min="16154" max="16154" width="8.85546875" style="29" customWidth="1"/>
    <col min="16155" max="16155" width="9.85546875" style="29" customWidth="1"/>
    <col min="16156" max="16156" width="8.85546875" style="29" customWidth="1"/>
    <col min="16157" max="16157" width="54.7109375" style="29" customWidth="1"/>
    <col min="16158" max="16158" width="10.85546875" style="29" customWidth="1"/>
    <col min="16159" max="16159" width="8.7109375" style="29" customWidth="1"/>
    <col min="16160" max="16160" width="13.28515625" style="29" customWidth="1"/>
    <col min="16161" max="16161" width="8.85546875" style="29" customWidth="1"/>
    <col min="16162" max="16162" width="9.85546875" style="29" customWidth="1"/>
    <col min="16163" max="16163" width="8.85546875" style="29" customWidth="1"/>
    <col min="16164" max="16164" width="54.7109375" style="29" customWidth="1"/>
    <col min="16165" max="16165" width="12.140625" style="29" customWidth="1"/>
    <col min="16166" max="16166" width="8.7109375" style="29" customWidth="1"/>
    <col min="16167" max="16167" width="11.28515625" style="29" customWidth="1"/>
    <col min="16168" max="16168" width="8.85546875" style="29" customWidth="1"/>
    <col min="16169" max="16169" width="9.140625" style="29"/>
    <col min="16170" max="16170" width="8.85546875" style="29" customWidth="1"/>
    <col min="16171" max="16171" width="54.7109375" style="29" customWidth="1"/>
    <col min="16172" max="16172" width="13.7109375" style="29" customWidth="1"/>
    <col min="16173" max="16173" width="8.7109375" style="29" customWidth="1"/>
    <col min="16174" max="16174" width="14.7109375" style="29" customWidth="1"/>
    <col min="16175" max="16175" width="8.85546875" style="29" customWidth="1"/>
    <col min="16176" max="16176" width="9.85546875" style="29" customWidth="1"/>
    <col min="16177" max="16177" width="8.85546875" style="29" customWidth="1"/>
    <col min="16178" max="16178" width="54.7109375" style="29" customWidth="1"/>
    <col min="16179" max="16179" width="12.42578125" style="29" customWidth="1"/>
    <col min="16180" max="16180" width="8.7109375" style="29" customWidth="1"/>
    <col min="16181" max="16181" width="13.42578125" style="29" customWidth="1"/>
    <col min="16182" max="16182" width="8.85546875" style="29" customWidth="1"/>
    <col min="16183" max="16183" width="9.140625" style="29"/>
    <col min="16184" max="16184" width="8.85546875" style="29" customWidth="1"/>
    <col min="16185" max="16185" width="54.7109375" style="29" customWidth="1"/>
    <col min="16186" max="16186" width="10.7109375" style="29" customWidth="1"/>
    <col min="16187" max="16187" width="8.7109375" style="29" customWidth="1"/>
    <col min="16188" max="16188" width="13" style="29" customWidth="1"/>
    <col min="16189" max="16189" width="8.85546875" style="29" customWidth="1"/>
    <col min="16190" max="16190" width="9.140625" style="29"/>
    <col min="16191" max="16191" width="8.85546875" style="29" customWidth="1"/>
    <col min="16192" max="16192" width="54.7109375" style="29" customWidth="1"/>
    <col min="16193" max="16193" width="10.85546875" style="29" customWidth="1"/>
    <col min="16194" max="16194" width="8.7109375" style="29" customWidth="1"/>
    <col min="16195" max="16195" width="13" style="29" customWidth="1"/>
    <col min="16196" max="16196" width="8.85546875" style="29" customWidth="1"/>
    <col min="16197" max="16197" width="9.85546875" style="29" customWidth="1"/>
    <col min="16198" max="16198" width="8.85546875" style="29" customWidth="1"/>
    <col min="16199" max="16384" width="9.140625" style="29"/>
  </cols>
  <sheetData>
    <row r="1" spans="2:76" ht="9" customHeight="1" thickBot="1"/>
    <row r="2" spans="2:76" ht="67.5" customHeight="1" thickBot="1">
      <c r="B2" s="1127" t="s">
        <v>1209</v>
      </c>
      <c r="C2" s="1128"/>
      <c r="D2" s="1128"/>
      <c r="E2" s="1128"/>
      <c r="F2" s="1128"/>
      <c r="G2" s="1128"/>
      <c r="H2" s="1128"/>
      <c r="I2" s="1129"/>
      <c r="L2" s="1127" t="s">
        <v>1239</v>
      </c>
      <c r="M2" s="1130"/>
      <c r="N2" s="1130"/>
      <c r="O2" s="1130"/>
      <c r="P2" s="1130"/>
      <c r="Q2" s="1131"/>
      <c r="R2" s="30" t="s">
        <v>243</v>
      </c>
    </row>
    <row r="3" spans="2:76" ht="45" customHeight="1" thickBot="1">
      <c r="B3" s="32"/>
      <c r="C3" s="231"/>
      <c r="D3" s="231"/>
      <c r="E3" s="231"/>
      <c r="F3" s="33"/>
      <c r="G3" s="34"/>
      <c r="H3" s="34"/>
      <c r="I3" s="34"/>
      <c r="L3" s="35" t="s">
        <v>244</v>
      </c>
      <c r="M3" s="36" t="s">
        <v>245</v>
      </c>
      <c r="N3" s="37" t="s">
        <v>246</v>
      </c>
      <c r="O3" s="35" t="s">
        <v>244</v>
      </c>
      <c r="P3" s="36" t="s">
        <v>245</v>
      </c>
      <c r="Q3" s="37" t="s">
        <v>246</v>
      </c>
    </row>
    <row r="4" spans="2:76" ht="51.6" customHeight="1" thickBot="1">
      <c r="B4" s="1144" t="s">
        <v>258</v>
      </c>
      <c r="C4" s="1145"/>
      <c r="D4" s="1146"/>
      <c r="E4" s="1142" t="e">
        <f>IF(OR(M12="KO", M14="KO"), "KO", "OK")</f>
        <v>#DIV/0!</v>
      </c>
      <c r="F4" s="1142"/>
      <c r="G4" s="1143"/>
      <c r="H4" s="1147" t="e">
        <f>IF(E4="KO","",I24)</f>
        <v>#DIV/0!</v>
      </c>
      <c r="I4" s="1148"/>
      <c r="L4" s="38" t="s">
        <v>247</v>
      </c>
      <c r="M4" s="39">
        <f>H85</f>
        <v>12</v>
      </c>
      <c r="N4" s="40" t="e">
        <f>I85</f>
        <v>#DIV/0!</v>
      </c>
      <c r="O4" s="41" t="s">
        <v>374</v>
      </c>
      <c r="P4" s="42">
        <f>H159</f>
        <v>34</v>
      </c>
      <c r="Q4" s="170" t="e">
        <f>I159</f>
        <v>#DIV/0!</v>
      </c>
    </row>
    <row r="5" spans="2:76" ht="54.6" customHeight="1" thickBot="1">
      <c r="B5" s="1135" t="s">
        <v>378</v>
      </c>
      <c r="C5" s="1136"/>
      <c r="D5" s="1136"/>
      <c r="E5" s="1136"/>
      <c r="F5" s="1136"/>
      <c r="G5" s="1137"/>
      <c r="H5" s="1138">
        <v>60</v>
      </c>
      <c r="I5" s="1139"/>
      <c r="L5" s="44" t="s">
        <v>329</v>
      </c>
      <c r="M5" s="45">
        <f>H98</f>
        <v>12</v>
      </c>
      <c r="N5" s="46" t="e">
        <f>I98</f>
        <v>#DIV/0!</v>
      </c>
      <c r="O5" s="47" t="s">
        <v>375</v>
      </c>
      <c r="P5" s="50">
        <f>H220</f>
        <v>16</v>
      </c>
      <c r="Q5" s="171" t="e">
        <f>I220</f>
        <v>#DIV/0!</v>
      </c>
    </row>
    <row r="6" spans="2:76" ht="54.6" customHeight="1" thickBot="1">
      <c r="B6" s="1140" t="s">
        <v>261</v>
      </c>
      <c r="C6" s="1141"/>
      <c r="D6" s="1142" t="e">
        <f>IF(OR(M12="KO",M14="KO"),"ÜT elutasítása","ÜT jóváhagyása")</f>
        <v>#DIV/0!</v>
      </c>
      <c r="E6" s="1142"/>
      <c r="F6" s="1142"/>
      <c r="G6" s="1142"/>
      <c r="H6" s="1142"/>
      <c r="I6" s="1143"/>
      <c r="L6" s="44" t="s">
        <v>250</v>
      </c>
      <c r="M6" s="45">
        <f>H111</f>
        <v>26</v>
      </c>
      <c r="N6" s="49" t="e">
        <f>I111</f>
        <v>#DIV/0!</v>
      </c>
      <c r="O6" s="47"/>
      <c r="P6" s="50"/>
      <c r="Q6" s="171"/>
      <c r="V6" s="30"/>
      <c r="Z6" s="51"/>
    </row>
    <row r="7" spans="2:76" ht="54.6" customHeight="1" thickBot="1">
      <c r="B7" s="227"/>
      <c r="C7" s="228"/>
      <c r="D7" s="228"/>
      <c r="E7" s="228"/>
      <c r="F7" s="228"/>
      <c r="G7" s="228"/>
      <c r="H7" s="228"/>
      <c r="I7" s="228"/>
      <c r="J7" s="52"/>
      <c r="K7" s="52"/>
      <c r="L7" s="53"/>
      <c r="M7" s="54"/>
      <c r="N7" s="55"/>
      <c r="O7" s="56"/>
      <c r="P7" s="57"/>
      <c r="Q7" s="172"/>
    </row>
    <row r="8" spans="2:76" ht="54.6" customHeight="1">
      <c r="B8" s="227"/>
      <c r="C8" s="229"/>
      <c r="D8" s="229"/>
      <c r="E8" s="229"/>
      <c r="F8" s="229"/>
      <c r="G8" s="229"/>
      <c r="H8" s="229"/>
      <c r="I8" s="229"/>
      <c r="J8" s="52"/>
      <c r="K8" s="52"/>
      <c r="L8" s="58" t="s">
        <v>253</v>
      </c>
      <c r="M8" s="59">
        <f>SUM(M4:M7)</f>
        <v>50</v>
      </c>
      <c r="N8" s="60"/>
      <c r="O8" s="61" t="s">
        <v>253</v>
      </c>
      <c r="P8" s="62">
        <f>SUM(P4:P7)</f>
        <v>50</v>
      </c>
      <c r="Q8" s="173"/>
    </row>
    <row r="9" spans="2:76" ht="54.6" customHeight="1">
      <c r="B9" s="227"/>
      <c r="C9" s="229"/>
      <c r="D9" s="229"/>
      <c r="E9" s="229"/>
      <c r="F9" s="229"/>
      <c r="G9" s="229"/>
      <c r="H9" s="229"/>
      <c r="I9" s="229"/>
      <c r="L9" s="64" t="s">
        <v>376</v>
      </c>
      <c r="M9" s="65">
        <f>ROUND(M8*0.6,0)</f>
        <v>30</v>
      </c>
      <c r="N9" s="46"/>
      <c r="O9" s="66" t="s">
        <v>377</v>
      </c>
      <c r="P9" s="67">
        <f>ROUND(P8*0.6,0)</f>
        <v>30</v>
      </c>
      <c r="Q9" s="174"/>
      <c r="R9" s="68"/>
      <c r="S9" s="69"/>
      <c r="T9" s="68"/>
      <c r="AA9" s="68"/>
      <c r="AH9" s="68"/>
      <c r="AV9" s="68"/>
      <c r="BQ9" s="68"/>
    </row>
    <row r="10" spans="2:76" ht="54.6" customHeight="1" thickBot="1">
      <c r="B10" s="227"/>
      <c r="C10" s="230"/>
      <c r="D10" s="230"/>
      <c r="E10" s="230"/>
      <c r="F10" s="230"/>
      <c r="G10" s="230"/>
      <c r="H10" s="230"/>
      <c r="I10" s="230"/>
      <c r="L10" s="70" t="s">
        <v>1203</v>
      </c>
      <c r="M10" s="71"/>
      <c r="N10" s="72" t="e">
        <f>SUM(N4:N9)</f>
        <v>#DIV/0!</v>
      </c>
      <c r="O10" s="73"/>
      <c r="P10" s="74"/>
      <c r="Q10" s="175" t="e">
        <f>SUM(Q4:Q9)</f>
        <v>#DIV/0!</v>
      </c>
      <c r="R10" s="76"/>
    </row>
    <row r="11" spans="2:76" ht="36.950000000000003" customHeight="1" thickBot="1">
      <c r="L11" s="77" t="s">
        <v>256</v>
      </c>
      <c r="M11" s="78" t="s">
        <v>257</v>
      </c>
      <c r="N11" s="72" t="e">
        <f>IF(N10&lt;M9,"KO","OK")</f>
        <v>#DIV/0!</v>
      </c>
      <c r="O11" s="73"/>
      <c r="P11" s="75"/>
      <c r="Q11" s="175" t="e">
        <f>IF(Q10&lt;P9,"KO","OK")</f>
        <v>#DIV/0!</v>
      </c>
    </row>
    <row r="12" spans="2:76" ht="64.5" customHeight="1" thickBot="1">
      <c r="J12" s="52"/>
      <c r="K12" s="52"/>
      <c r="L12" s="79" t="s">
        <v>259</v>
      </c>
      <c r="M12" s="80" t="e">
        <f>IF(OR(N11=M11,Q11=M11),"KO","OK")</f>
        <v>#DIV/0!</v>
      </c>
      <c r="N12" s="1132" t="e">
        <f>IF(M12=$M$11,"Minősítési csoportonként nem érte el a 60%-ot! :(","Csoportonként elérte a 60%-ot! :-)")</f>
        <v>#DIV/0!</v>
      </c>
      <c r="O12" s="1133"/>
      <c r="P12" s="1133"/>
      <c r="Q12" s="1134"/>
      <c r="R12" s="29"/>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row>
    <row r="13" spans="2:76" ht="10.5" customHeight="1" thickBot="1">
      <c r="J13" s="52"/>
      <c r="K13" s="52"/>
      <c r="L13" s="29"/>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row>
    <row r="14" spans="2:76" ht="59.45" customHeight="1" thickBot="1">
      <c r="J14" s="52"/>
      <c r="K14" s="52"/>
      <c r="L14" s="81" t="s">
        <v>260</v>
      </c>
      <c r="M14" s="80" t="str">
        <f>IF(H24=M11,"KO","OK")</f>
        <v>OK</v>
      </c>
      <c r="N14" s="1132" t="str">
        <f>IF(M14=$M$11,"Elutasítási (KO) kritériumok alapján az ÜT NEM fogadható el! :-(","Elutasítási (KO) kritériumok alapján az ÜT elfogadható! :-)")</f>
        <v>Elutasítási (KO) kritériumok alapján az ÜT elfogadható! :-)</v>
      </c>
      <c r="O14" s="1133"/>
      <c r="P14" s="1133"/>
      <c r="Q14" s="1134"/>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row>
    <row r="15" spans="2:76" ht="10.5" customHeight="1">
      <c r="J15" s="52"/>
      <c r="K15" s="52"/>
      <c r="L15" s="29"/>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row>
    <row r="16" spans="2:76" ht="62.1" customHeight="1">
      <c r="L16" s="29"/>
      <c r="M16" s="52"/>
      <c r="N16" s="52"/>
      <c r="O16" s="52"/>
      <c r="P16" s="52"/>
      <c r="Q16" s="52"/>
      <c r="R16" s="29"/>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row>
    <row r="17" spans="1:76" ht="26.1" customHeight="1">
      <c r="L17" s="29"/>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row>
    <row r="18" spans="1:76" ht="29.1" hidden="1" customHeight="1">
      <c r="B18" s="43" t="s">
        <v>262</v>
      </c>
      <c r="C18" s="82">
        <f>H85+H98+H111+H159+H220</f>
        <v>100</v>
      </c>
      <c r="D18" s="1163" t="s">
        <v>263</v>
      </c>
      <c r="E18" s="1165" t="s">
        <v>257</v>
      </c>
      <c r="F18" s="1167">
        <v>1</v>
      </c>
      <c r="G18" s="1167">
        <v>2</v>
      </c>
      <c r="H18" s="1167">
        <v>3</v>
      </c>
      <c r="I18" s="1169" t="s">
        <v>22</v>
      </c>
      <c r="J18" s="52"/>
      <c r="K18" s="52"/>
      <c r="L18" s="1174"/>
      <c r="M18" s="1149"/>
      <c r="N18" s="1149"/>
      <c r="O18" s="177"/>
      <c r="P18" s="177"/>
      <c r="Q18" s="177"/>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29"/>
      <c r="BR18" s="29"/>
    </row>
    <row r="19" spans="1:76" ht="47.1" hidden="1" customHeight="1">
      <c r="B19" s="83" t="s">
        <v>264</v>
      </c>
      <c r="C19" s="84">
        <f>F85+F98+F111+F159+F220</f>
        <v>1</v>
      </c>
      <c r="D19" s="1164"/>
      <c r="E19" s="1166"/>
      <c r="F19" s="1168"/>
      <c r="G19" s="1168"/>
      <c r="H19" s="1168"/>
      <c r="I19" s="1170"/>
      <c r="J19" s="52"/>
      <c r="K19" s="52"/>
      <c r="L19" s="1174"/>
      <c r="M19" s="1149"/>
      <c r="N19" s="1149"/>
      <c r="O19" s="177"/>
      <c r="P19" s="177"/>
      <c r="Q19" s="177"/>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29"/>
      <c r="BR19" s="29"/>
    </row>
    <row r="20" spans="1:76" ht="57.95" hidden="1" customHeight="1" thickBot="1">
      <c r="B20" s="85" t="s">
        <v>379</v>
      </c>
      <c r="C20" s="166">
        <f>C18*0.6</f>
        <v>60</v>
      </c>
      <c r="D20" s="86" t="s">
        <v>265</v>
      </c>
      <c r="E20" s="87">
        <v>6</v>
      </c>
      <c r="F20" s="87">
        <v>9</v>
      </c>
      <c r="G20" s="87">
        <v>13</v>
      </c>
      <c r="H20" s="87">
        <v>7</v>
      </c>
      <c r="I20" s="88">
        <v>29</v>
      </c>
      <c r="J20" s="52"/>
      <c r="K20" s="52"/>
      <c r="L20" s="1174"/>
      <c r="M20" s="1149"/>
      <c r="N20" s="1149"/>
      <c r="O20" s="177"/>
      <c r="P20" s="177"/>
      <c r="Q20" s="177"/>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29"/>
      <c r="BR20" s="29"/>
    </row>
    <row r="21" spans="1:76" ht="14.1" customHeight="1">
      <c r="B21" s="89"/>
      <c r="I21" s="52"/>
      <c r="J21" s="52"/>
      <c r="K21" s="52"/>
      <c r="L21" s="1174"/>
      <c r="M21" s="1149"/>
      <c r="N21" s="1149"/>
      <c r="O21" s="177"/>
      <c r="P21" s="177"/>
      <c r="Q21" s="177"/>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row>
    <row r="22" spans="1:76" ht="9.6" customHeight="1">
      <c r="I22" s="28"/>
      <c r="J22" s="52"/>
      <c r="K22" s="52"/>
      <c r="L22" s="52"/>
      <c r="M22" s="52"/>
      <c r="N22" s="90"/>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row>
    <row r="23" spans="1:76" ht="9.6" customHeight="1" thickBot="1">
      <c r="B23" s="89"/>
      <c r="I23" s="52"/>
      <c r="J23" s="52"/>
      <c r="K23" s="52"/>
      <c r="L23" s="52"/>
      <c r="M23" s="52"/>
      <c r="N23" s="90"/>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row>
    <row r="24" spans="1:76" ht="51.75" customHeight="1" thickBot="1">
      <c r="B24" s="1150" t="s">
        <v>266</v>
      </c>
      <c r="C24" s="1151"/>
      <c r="D24" s="1151"/>
      <c r="E24" s="1152"/>
      <c r="F24" s="91"/>
      <c r="G24" s="92" t="e">
        <f>SUM(G82:G263)</f>
        <v>#DIV/0!</v>
      </c>
      <c r="H24" s="93" t="str">
        <f>IF(OR(G31="KO",G38="KO",G45="KO",G52="KO",G66="KO",G73="KO",G59="KO"),"KO"," ")</f>
        <v xml:space="preserve"> </v>
      </c>
      <c r="I24" s="232" t="e">
        <f>SUM(I82:I263)</f>
        <v>#DIV/0!</v>
      </c>
      <c r="J24" s="52"/>
      <c r="K24" s="52"/>
      <c r="L24" s="52"/>
      <c r="M24" s="52"/>
      <c r="N24" s="90"/>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row>
    <row r="25" spans="1:76" s="185" customFormat="1" ht="51.75" customHeight="1">
      <c r="A25" s="178"/>
      <c r="B25" s="179"/>
      <c r="C25" s="179"/>
      <c r="D25" s="179"/>
      <c r="E25" s="179"/>
      <c r="F25" s="180"/>
      <c r="G25" s="181"/>
      <c r="H25" s="182"/>
      <c r="I25" s="181"/>
      <c r="J25" s="183"/>
      <c r="K25" s="183"/>
      <c r="L25" s="183"/>
      <c r="M25" s="183"/>
      <c r="N25" s="184"/>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row>
    <row r="26" spans="1:76" s="185" customFormat="1" ht="51.75" customHeight="1">
      <c r="A26" s="178"/>
      <c r="B26" s="186" t="s">
        <v>380</v>
      </c>
      <c r="C26" s="179"/>
      <c r="D26" s="179"/>
      <c r="E26" s="179"/>
      <c r="F26" s="180"/>
      <c r="G26" s="181"/>
      <c r="H26" s="182"/>
      <c r="I26" s="181"/>
      <c r="J26" s="183"/>
      <c r="K26" s="183"/>
      <c r="L26" s="183"/>
      <c r="M26" s="183"/>
      <c r="N26" s="184"/>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row>
    <row r="27" spans="1:76" s="185" customFormat="1" ht="51.75" customHeight="1">
      <c r="A27" s="178"/>
      <c r="B27" s="186" t="s">
        <v>381</v>
      </c>
      <c r="C27" s="179"/>
      <c r="D27" s="179"/>
      <c r="E27" s="179"/>
      <c r="F27" s="180"/>
      <c r="G27" s="181"/>
      <c r="H27" s="182"/>
      <c r="I27" s="181"/>
      <c r="J27" s="183"/>
      <c r="K27" s="183"/>
      <c r="L27" s="183"/>
      <c r="M27" s="183"/>
      <c r="N27" s="184"/>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row>
    <row r="28" spans="1:76" ht="18" customHeight="1">
      <c r="A28" s="25">
        <v>1</v>
      </c>
      <c r="B28" s="105" t="s">
        <v>286</v>
      </c>
      <c r="C28" s="106"/>
      <c r="D28" s="106"/>
      <c r="E28" s="106"/>
      <c r="F28" s="107"/>
      <c r="G28" s="109"/>
      <c r="H28" s="109"/>
      <c r="I28" s="52"/>
      <c r="J28" s="52"/>
      <c r="K28" s="52"/>
      <c r="L28" s="52"/>
      <c r="M28" s="52"/>
      <c r="N28" s="90"/>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BU28" s="52"/>
      <c r="BV28" s="52"/>
      <c r="BW28" s="52"/>
      <c r="BX28" s="52"/>
    </row>
    <row r="29" spans="1:76" ht="35.25" customHeight="1">
      <c r="B29" s="1153" t="s">
        <v>382</v>
      </c>
      <c r="C29" s="1154"/>
      <c r="D29" s="1154"/>
      <c r="E29" s="1155"/>
      <c r="F29" s="107"/>
      <c r="G29" s="109"/>
      <c r="H29" s="109"/>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R29" s="29"/>
    </row>
    <row r="30" spans="1:76" ht="16.5" customHeight="1" thickBot="1">
      <c r="B30" s="105" t="s">
        <v>284</v>
      </c>
      <c r="C30" s="110"/>
      <c r="F30" s="107"/>
      <c r="G30" s="109"/>
      <c r="H30" s="109"/>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R30" s="29"/>
    </row>
    <row r="31" spans="1:76" ht="33.75" customHeight="1" thickBot="1">
      <c r="B31" s="133" t="s">
        <v>272</v>
      </c>
      <c r="C31" s="134"/>
      <c r="D31" s="134"/>
      <c r="E31" s="135" t="s">
        <v>383</v>
      </c>
      <c r="F31" s="1156"/>
      <c r="G31" s="127" t="str">
        <f>IF(OR(Értékelő1!G31="KO",Értékelő2!G31="KO"), "KO", "OK")</f>
        <v>OK</v>
      </c>
      <c r="H31" s="109"/>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R31" s="29"/>
    </row>
    <row r="32" spans="1:76" ht="26.25" customHeight="1">
      <c r="B32" s="156" t="s">
        <v>384</v>
      </c>
      <c r="C32" s="1159" t="s">
        <v>287</v>
      </c>
      <c r="D32" s="1160"/>
      <c r="E32" s="136" t="s">
        <v>257</v>
      </c>
      <c r="F32" s="1157"/>
      <c r="G32" s="187" t="s">
        <v>385</v>
      </c>
      <c r="H32" s="128"/>
      <c r="I32" s="12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R32" s="29"/>
    </row>
    <row r="33" spans="1:70" ht="27" customHeight="1" thickBot="1">
      <c r="B33" s="123" t="s">
        <v>288</v>
      </c>
      <c r="C33" s="1161" t="s">
        <v>386</v>
      </c>
      <c r="D33" s="1162"/>
      <c r="E33" s="126" t="s">
        <v>387</v>
      </c>
      <c r="F33" s="1158"/>
      <c r="G33" s="130"/>
      <c r="H33" s="130"/>
      <c r="I33" s="131"/>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R33" s="29"/>
    </row>
    <row r="34" spans="1:70" ht="8.25" customHeight="1">
      <c r="B34" s="105"/>
      <c r="C34" s="106"/>
      <c r="D34" s="106"/>
      <c r="E34" s="106"/>
      <c r="F34" s="137"/>
      <c r="G34" s="109"/>
      <c r="H34" s="109"/>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R34" s="29"/>
    </row>
    <row r="35" spans="1:70" ht="18" customHeight="1">
      <c r="A35" s="25">
        <v>2</v>
      </c>
      <c r="B35" s="105" t="s">
        <v>289</v>
      </c>
      <c r="C35" s="106"/>
      <c r="D35" s="106"/>
      <c r="E35" s="106"/>
      <c r="F35" s="107"/>
      <c r="G35" s="109"/>
      <c r="H35" s="109"/>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R35" s="29"/>
    </row>
    <row r="36" spans="1:70" ht="35.25" customHeight="1">
      <c r="B36" s="1171" t="s">
        <v>388</v>
      </c>
      <c r="C36" s="1172"/>
      <c r="D36" s="1172"/>
      <c r="E36" s="1173"/>
      <c r="F36" s="107"/>
      <c r="G36" s="109"/>
      <c r="H36" s="109"/>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R36" s="29"/>
    </row>
    <row r="37" spans="1:70" ht="16.5" customHeight="1" thickBot="1">
      <c r="B37" s="105" t="s">
        <v>284</v>
      </c>
      <c r="C37" s="110"/>
      <c r="F37" s="107"/>
      <c r="G37" s="109"/>
      <c r="H37" s="109"/>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R37" s="29"/>
    </row>
    <row r="38" spans="1:70" ht="33.75" customHeight="1" thickBot="1">
      <c r="B38" s="133" t="s">
        <v>272</v>
      </c>
      <c r="C38" s="134"/>
      <c r="D38" s="134"/>
      <c r="E38" s="135" t="s">
        <v>383</v>
      </c>
      <c r="F38" s="1156"/>
      <c r="G38" s="127" t="str">
        <f>IF(OR(Értékelő1!G38="KO",Értékelő2!G38="KO"), "KO", "OK")</f>
        <v>OK</v>
      </c>
      <c r="H38" s="109"/>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R38" s="29"/>
    </row>
    <row r="39" spans="1:70" ht="26.25" customHeight="1">
      <c r="B39" s="156" t="s">
        <v>384</v>
      </c>
      <c r="C39" s="1159" t="s">
        <v>287</v>
      </c>
      <c r="D39" s="1160"/>
      <c r="E39" s="136" t="s">
        <v>257</v>
      </c>
      <c r="F39" s="1157"/>
      <c r="G39" s="187" t="s">
        <v>385</v>
      </c>
      <c r="H39" s="128"/>
      <c r="I39" s="129"/>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R39" s="29"/>
    </row>
    <row r="40" spans="1:70" ht="27" customHeight="1" thickBot="1">
      <c r="B40" s="123" t="s">
        <v>288</v>
      </c>
      <c r="C40" s="1161" t="s">
        <v>386</v>
      </c>
      <c r="D40" s="1162"/>
      <c r="E40" s="126" t="s">
        <v>387</v>
      </c>
      <c r="F40" s="1158"/>
      <c r="G40" s="130"/>
      <c r="H40" s="130"/>
      <c r="I40" s="131"/>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R40" s="29"/>
    </row>
    <row r="41" spans="1:70" ht="8.25" customHeight="1">
      <c r="B41" s="105"/>
      <c r="C41" s="106"/>
      <c r="D41" s="106"/>
      <c r="E41" s="106"/>
      <c r="F41" s="106"/>
      <c r="G41" s="109"/>
      <c r="H41" s="109"/>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R41" s="29"/>
    </row>
    <row r="42" spans="1:70" ht="18" customHeight="1">
      <c r="A42" s="25">
        <v>3</v>
      </c>
      <c r="B42" s="105" t="s">
        <v>327</v>
      </c>
      <c r="C42" s="106"/>
      <c r="D42" s="106"/>
      <c r="E42" s="106"/>
      <c r="F42" s="107"/>
      <c r="G42" s="109"/>
      <c r="H42" s="109"/>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R42" s="29"/>
    </row>
    <row r="43" spans="1:70" ht="35.25" customHeight="1">
      <c r="B43" s="1153" t="s">
        <v>389</v>
      </c>
      <c r="C43" s="1154"/>
      <c r="D43" s="1154"/>
      <c r="E43" s="1155"/>
      <c r="F43" s="107"/>
      <c r="G43" s="202"/>
      <c r="H43" s="109"/>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R43" s="29"/>
    </row>
    <row r="44" spans="1:70" ht="16.5" customHeight="1" thickBot="1">
      <c r="B44" s="105" t="s">
        <v>284</v>
      </c>
      <c r="C44" s="110"/>
      <c r="F44" s="107"/>
      <c r="G44" s="109"/>
      <c r="H44" s="109"/>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R44" s="29"/>
    </row>
    <row r="45" spans="1:70" ht="33.75" customHeight="1" thickBot="1">
      <c r="B45" s="133" t="s">
        <v>272</v>
      </c>
      <c r="C45" s="134"/>
      <c r="D45" s="134"/>
      <c r="E45" s="135" t="s">
        <v>383</v>
      </c>
      <c r="F45" s="1156"/>
      <c r="G45" s="127" t="str">
        <f>IF(OR(Értékelő1!G45="KO",Értékelő2!G45="KO"), "KO", "OK")</f>
        <v>OK</v>
      </c>
      <c r="H45" s="109"/>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R45" s="29"/>
    </row>
    <row r="46" spans="1:70" ht="26.25" customHeight="1">
      <c r="B46" s="156" t="s">
        <v>384</v>
      </c>
      <c r="C46" s="1159" t="s">
        <v>287</v>
      </c>
      <c r="D46" s="1160"/>
      <c r="E46" s="136" t="s">
        <v>257</v>
      </c>
      <c r="F46" s="1157"/>
      <c r="G46" s="187" t="s">
        <v>385</v>
      </c>
      <c r="H46" s="128"/>
      <c r="I46" s="129"/>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R46" s="29"/>
    </row>
    <row r="47" spans="1:70" ht="27" customHeight="1" thickBot="1">
      <c r="B47" s="123" t="s">
        <v>288</v>
      </c>
      <c r="C47" s="1161" t="s">
        <v>386</v>
      </c>
      <c r="D47" s="1162"/>
      <c r="E47" s="126" t="s">
        <v>387</v>
      </c>
      <c r="F47" s="1158"/>
      <c r="G47" s="130"/>
      <c r="H47" s="130"/>
      <c r="I47" s="131"/>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R47" s="29"/>
    </row>
    <row r="48" spans="1:70" ht="8.25" customHeight="1">
      <c r="B48" s="105"/>
      <c r="C48" s="106"/>
      <c r="D48" s="106"/>
      <c r="E48" s="106"/>
      <c r="F48" s="137"/>
      <c r="G48" s="109"/>
      <c r="H48" s="109"/>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R48" s="29"/>
    </row>
    <row r="49" spans="1:70" ht="18" customHeight="1">
      <c r="A49" s="25">
        <v>4</v>
      </c>
      <c r="B49" s="105" t="s">
        <v>293</v>
      </c>
      <c r="C49" s="106"/>
      <c r="D49" s="106"/>
      <c r="E49" s="106"/>
      <c r="F49" s="138"/>
      <c r="G49" s="109"/>
      <c r="H49" s="109"/>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R49" s="29"/>
    </row>
    <row r="50" spans="1:70" ht="35.25" customHeight="1">
      <c r="B50" s="1153" t="s">
        <v>390</v>
      </c>
      <c r="C50" s="1154"/>
      <c r="D50" s="1154"/>
      <c r="E50" s="1155"/>
      <c r="F50" s="138"/>
      <c r="G50" s="109"/>
      <c r="H50" s="109"/>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R50" s="29"/>
    </row>
    <row r="51" spans="1:70" ht="16.5" customHeight="1" thickBot="1">
      <c r="B51" s="105" t="s">
        <v>284</v>
      </c>
      <c r="C51" s="110"/>
      <c r="F51" s="138"/>
      <c r="G51" s="109"/>
      <c r="H51" s="109"/>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R51" s="29"/>
    </row>
    <row r="52" spans="1:70" ht="33.75" customHeight="1" thickBot="1">
      <c r="B52" s="133" t="s">
        <v>272</v>
      </c>
      <c r="C52" s="134"/>
      <c r="D52" s="134"/>
      <c r="E52" s="135" t="s">
        <v>383</v>
      </c>
      <c r="F52" s="1156"/>
      <c r="G52" s="127" t="str">
        <f>IF(OR(Értékelő1!G52="KO",Értékelő2!G52="KO"), "KO", "OK")</f>
        <v>OK</v>
      </c>
      <c r="H52" s="109"/>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R52" s="29"/>
    </row>
    <row r="53" spans="1:70" ht="26.25" customHeight="1">
      <c r="B53" s="156" t="s">
        <v>384</v>
      </c>
      <c r="C53" s="1159" t="s">
        <v>287</v>
      </c>
      <c r="D53" s="1160"/>
      <c r="E53" s="136" t="s">
        <v>257</v>
      </c>
      <c r="F53" s="1157"/>
      <c r="G53" s="187" t="s">
        <v>385</v>
      </c>
      <c r="H53" s="128"/>
      <c r="I53" s="129"/>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R53" s="29"/>
    </row>
    <row r="54" spans="1:70" ht="27" customHeight="1" thickBot="1">
      <c r="B54" s="123" t="s">
        <v>288</v>
      </c>
      <c r="C54" s="1161" t="s">
        <v>386</v>
      </c>
      <c r="D54" s="1162"/>
      <c r="E54" s="126" t="s">
        <v>387</v>
      </c>
      <c r="F54" s="1158"/>
      <c r="G54" s="130"/>
      <c r="H54" s="130"/>
      <c r="I54" s="131"/>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R54" s="29"/>
    </row>
    <row r="55" spans="1:70" ht="29.25" customHeight="1">
      <c r="B55" s="176"/>
      <c r="C55" s="176"/>
      <c r="D55" s="176"/>
      <c r="E55" s="176"/>
      <c r="F55" s="91"/>
      <c r="G55" s="188"/>
      <c r="H55" s="189"/>
      <c r="I55" s="188"/>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29"/>
      <c r="BK55" s="29"/>
      <c r="BM55" s="29"/>
      <c r="BN55" s="29"/>
      <c r="BO55" s="29"/>
      <c r="BP55" s="29"/>
      <c r="BR55" s="29"/>
    </row>
    <row r="56" spans="1:70" ht="18" customHeight="1">
      <c r="A56" s="25">
        <v>5</v>
      </c>
      <c r="B56" s="105" t="s">
        <v>330</v>
      </c>
      <c r="C56" s="106"/>
      <c r="D56" s="106"/>
      <c r="E56" s="106"/>
      <c r="F56" s="146"/>
      <c r="G56" s="109"/>
      <c r="H56" s="109"/>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R56" s="29"/>
    </row>
    <row r="57" spans="1:70" ht="35.25" customHeight="1">
      <c r="B57" s="1153" t="s">
        <v>454</v>
      </c>
      <c r="C57" s="1154"/>
      <c r="D57" s="1154"/>
      <c r="E57" s="1155"/>
      <c r="F57" s="146"/>
      <c r="G57" s="109"/>
      <c r="H57" s="109"/>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R57" s="29"/>
    </row>
    <row r="58" spans="1:70" ht="16.5" customHeight="1" thickBot="1">
      <c r="B58" s="105" t="s">
        <v>271</v>
      </c>
      <c r="C58" s="110"/>
      <c r="F58" s="146"/>
      <c r="G58" s="109"/>
      <c r="H58" s="109"/>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R58" s="29"/>
    </row>
    <row r="59" spans="1:70" ht="33.75" customHeight="1" thickBot="1">
      <c r="B59" s="149" t="s">
        <v>272</v>
      </c>
      <c r="C59" s="150"/>
      <c r="D59" s="150"/>
      <c r="E59" s="135" t="s">
        <v>383</v>
      </c>
      <c r="F59" s="1156"/>
      <c r="G59" s="127" t="str">
        <f>IF(OR(Értékelő1!G59="KO",Értékelő2!G59="KO"), "KO", "OK")</f>
        <v>OK</v>
      </c>
      <c r="H59" s="109"/>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R59" s="29"/>
    </row>
    <row r="60" spans="1:70" ht="27" customHeight="1">
      <c r="B60" s="151" t="s">
        <v>384</v>
      </c>
      <c r="C60" s="1177" t="s">
        <v>287</v>
      </c>
      <c r="D60" s="1177"/>
      <c r="E60" s="152" t="s">
        <v>257</v>
      </c>
      <c r="F60" s="1157"/>
      <c r="G60" s="187" t="s">
        <v>385</v>
      </c>
      <c r="H60" s="128"/>
      <c r="I60" s="129"/>
      <c r="L60" s="29"/>
      <c r="M60" s="28"/>
      <c r="N60" s="29"/>
      <c r="O60" s="30"/>
      <c r="P60" s="30"/>
      <c r="Q60" s="30"/>
      <c r="R60" s="28"/>
      <c r="S60" s="29"/>
      <c r="T60" s="28"/>
      <c r="U60" s="29"/>
      <c r="W60" s="29"/>
      <c r="X60" s="29"/>
      <c r="Y60" s="28"/>
      <c r="Z60" s="29"/>
      <c r="AA60" s="28"/>
      <c r="AB60" s="29"/>
      <c r="AC60" s="30"/>
      <c r="AD60" s="30"/>
      <c r="AE60" s="30"/>
      <c r="AF60" s="28"/>
      <c r="AG60" s="29"/>
      <c r="AH60" s="28"/>
      <c r="AI60" s="29"/>
      <c r="AJ60" s="30"/>
      <c r="AM60" s="28"/>
      <c r="AN60" s="29"/>
      <c r="AO60" s="28"/>
      <c r="AP60" s="29"/>
      <c r="AQ60" s="30"/>
      <c r="AT60" s="28"/>
      <c r="AU60" s="29"/>
      <c r="AV60" s="28"/>
      <c r="AW60" s="29"/>
      <c r="AY60" s="29"/>
      <c r="AZ60" s="29"/>
      <c r="BA60" s="28"/>
      <c r="BB60" s="29"/>
      <c r="BC60" s="28"/>
      <c r="BD60" s="29"/>
      <c r="BE60" s="30"/>
      <c r="BF60" s="30"/>
      <c r="BG60" s="30"/>
      <c r="BH60" s="28"/>
      <c r="BI60" s="29"/>
      <c r="BJ60" s="28"/>
      <c r="BK60" s="29"/>
      <c r="BM60" s="29"/>
      <c r="BN60" s="29"/>
      <c r="BO60" s="29"/>
      <c r="BP60" s="29"/>
      <c r="BR60" s="29"/>
    </row>
    <row r="61" spans="1:70" ht="25.5" thickBot="1">
      <c r="B61" s="123" t="s">
        <v>288</v>
      </c>
      <c r="C61" s="1161" t="s">
        <v>386</v>
      </c>
      <c r="D61" s="1162"/>
      <c r="E61" s="126" t="s">
        <v>387</v>
      </c>
      <c r="F61" s="1158"/>
      <c r="G61" s="130"/>
      <c r="H61" s="130"/>
      <c r="I61" s="131"/>
      <c r="L61" s="29"/>
      <c r="M61" s="28"/>
      <c r="N61" s="29"/>
      <c r="O61" s="30"/>
      <c r="P61" s="30"/>
      <c r="Q61" s="30"/>
      <c r="R61" s="28"/>
      <c r="S61" s="29"/>
      <c r="T61" s="28"/>
      <c r="U61" s="29"/>
      <c r="W61" s="29"/>
      <c r="X61" s="29"/>
      <c r="Y61" s="28"/>
      <c r="Z61" s="29"/>
      <c r="AA61" s="28"/>
      <c r="AB61" s="29"/>
      <c r="AC61" s="30"/>
      <c r="AD61" s="30"/>
      <c r="AE61" s="30"/>
      <c r="AF61" s="28"/>
      <c r="AG61" s="29"/>
      <c r="AH61" s="28"/>
      <c r="AI61" s="29"/>
      <c r="AJ61" s="30"/>
      <c r="AM61" s="28"/>
      <c r="AN61" s="29"/>
      <c r="AO61" s="28"/>
      <c r="AP61" s="29"/>
      <c r="AQ61" s="30"/>
      <c r="AT61" s="28"/>
      <c r="AU61" s="29"/>
      <c r="AV61" s="28"/>
      <c r="AW61" s="29"/>
      <c r="AY61" s="29"/>
      <c r="AZ61" s="29"/>
      <c r="BA61" s="28"/>
      <c r="BB61" s="29"/>
      <c r="BC61" s="28"/>
      <c r="BD61" s="29"/>
      <c r="BE61" s="30"/>
      <c r="BF61" s="30"/>
      <c r="BG61" s="30"/>
      <c r="BH61" s="28"/>
      <c r="BI61" s="29"/>
      <c r="BJ61" s="28"/>
      <c r="BK61" s="29"/>
      <c r="BM61" s="29"/>
      <c r="BN61" s="29"/>
      <c r="BO61" s="29"/>
      <c r="BP61" s="29"/>
      <c r="BR61" s="29"/>
    </row>
    <row r="62" spans="1:70">
      <c r="B62" s="158"/>
      <c r="C62" s="140"/>
      <c r="D62" s="160"/>
      <c r="E62" s="140"/>
      <c r="F62" s="163"/>
      <c r="G62" s="161"/>
      <c r="H62" s="161"/>
      <c r="I62" s="161"/>
      <c r="L62" s="29"/>
      <c r="M62" s="28"/>
      <c r="N62" s="29"/>
      <c r="O62" s="30"/>
      <c r="P62" s="30"/>
      <c r="Q62" s="30"/>
      <c r="R62" s="28"/>
      <c r="S62" s="29"/>
      <c r="T62" s="28"/>
      <c r="U62" s="29"/>
      <c r="W62" s="29"/>
      <c r="X62" s="29"/>
      <c r="Y62" s="28"/>
      <c r="Z62" s="29"/>
      <c r="AA62" s="28"/>
      <c r="AB62" s="29"/>
      <c r="AC62" s="30"/>
      <c r="AD62" s="30"/>
      <c r="AE62" s="30"/>
      <c r="AF62" s="28"/>
      <c r="AG62" s="29"/>
      <c r="AH62" s="28"/>
      <c r="AI62" s="29"/>
      <c r="AJ62" s="30"/>
      <c r="AM62" s="28"/>
      <c r="AN62" s="29"/>
      <c r="AO62" s="28"/>
      <c r="AP62" s="29"/>
      <c r="AQ62" s="30"/>
      <c r="AT62" s="28"/>
      <c r="AU62" s="29"/>
      <c r="AV62" s="28"/>
      <c r="AW62" s="29"/>
      <c r="AY62" s="29"/>
      <c r="AZ62" s="29"/>
      <c r="BA62" s="28"/>
      <c r="BB62" s="29"/>
      <c r="BC62" s="28"/>
      <c r="BD62" s="29"/>
      <c r="BE62" s="30"/>
      <c r="BF62" s="30"/>
      <c r="BG62" s="30"/>
      <c r="BH62" s="28"/>
      <c r="BI62" s="29"/>
      <c r="BJ62" s="28"/>
      <c r="BK62" s="29"/>
      <c r="BM62" s="29"/>
      <c r="BN62" s="29"/>
      <c r="BO62" s="29"/>
      <c r="BP62" s="29"/>
      <c r="BR62" s="29"/>
    </row>
    <row r="63" spans="1:70" ht="18" customHeight="1">
      <c r="A63" s="25">
        <v>6</v>
      </c>
      <c r="B63" s="105" t="s">
        <v>331</v>
      </c>
      <c r="C63" s="106"/>
      <c r="D63" s="106"/>
      <c r="E63" s="106"/>
      <c r="F63" s="146"/>
      <c r="G63" s="109"/>
      <c r="H63" s="109"/>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R63" s="29"/>
    </row>
    <row r="64" spans="1:70" ht="50.25" customHeight="1">
      <c r="B64" s="1153" t="s">
        <v>391</v>
      </c>
      <c r="C64" s="1154"/>
      <c r="D64" s="1154"/>
      <c r="E64" s="1155"/>
      <c r="F64" s="146"/>
      <c r="G64" s="109"/>
      <c r="H64" s="109"/>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R64" s="29"/>
    </row>
    <row r="65" spans="1:76" ht="16.5" customHeight="1" thickBot="1">
      <c r="B65" s="105" t="s">
        <v>271</v>
      </c>
      <c r="C65" s="110"/>
      <c r="F65" s="146"/>
      <c r="G65" s="109"/>
      <c r="H65" s="109"/>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R65" s="29"/>
    </row>
    <row r="66" spans="1:76" ht="33.75" customHeight="1" thickBot="1">
      <c r="B66" s="133" t="s">
        <v>272</v>
      </c>
      <c r="C66" s="134"/>
      <c r="D66" s="134"/>
      <c r="E66" s="135" t="s">
        <v>383</v>
      </c>
      <c r="F66" s="1156"/>
      <c r="G66" s="127" t="str">
        <f>IF(OR(Értékelő1!G66="KO",Értékelő2!G66="KO"), "KO", "OK")</f>
        <v>OK</v>
      </c>
      <c r="H66" s="109"/>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R66" s="29"/>
    </row>
    <row r="67" spans="1:76" ht="29.25" customHeight="1" thickBot="1">
      <c r="B67" s="147" t="s">
        <v>392</v>
      </c>
      <c r="C67" s="1175" t="s">
        <v>287</v>
      </c>
      <c r="D67" s="1176"/>
      <c r="E67" s="157" t="s">
        <v>257</v>
      </c>
      <c r="F67" s="1157"/>
      <c r="G67" s="187" t="s">
        <v>385</v>
      </c>
      <c r="H67" s="128"/>
      <c r="I67" s="129"/>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R67" s="29"/>
    </row>
    <row r="68" spans="1:76" ht="29.25" customHeight="1" thickBot="1">
      <c r="B68" s="148" t="s">
        <v>393</v>
      </c>
      <c r="C68" s="1161" t="s">
        <v>386</v>
      </c>
      <c r="D68" s="1162"/>
      <c r="E68" s="190" t="s">
        <v>387</v>
      </c>
      <c r="F68" s="1158"/>
      <c r="G68" s="191"/>
      <c r="H68" s="130"/>
      <c r="I68" s="131"/>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R68" s="29"/>
    </row>
    <row r="69" spans="1:76" ht="11.25" customHeight="1">
      <c r="B69" s="105"/>
      <c r="C69" s="31"/>
      <c r="D69" s="31"/>
      <c r="E69" s="31"/>
      <c r="F69" s="146"/>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R69" s="29"/>
    </row>
    <row r="70" spans="1:76" ht="18" customHeight="1">
      <c r="A70" s="25">
        <v>7</v>
      </c>
      <c r="B70" s="105" t="s">
        <v>332</v>
      </c>
      <c r="C70" s="106"/>
      <c r="D70" s="106"/>
      <c r="E70" s="106"/>
      <c r="F70" s="146"/>
      <c r="G70" s="109"/>
      <c r="H70" s="109"/>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R70" s="29"/>
    </row>
    <row r="71" spans="1:76" ht="35.25" customHeight="1">
      <c r="B71" s="1153" t="s">
        <v>394</v>
      </c>
      <c r="C71" s="1154"/>
      <c r="D71" s="1154"/>
      <c r="E71" s="1155"/>
      <c r="F71" s="146"/>
      <c r="G71" s="109"/>
      <c r="H71" s="109"/>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R71" s="29"/>
    </row>
    <row r="72" spans="1:76" ht="16.5" customHeight="1" thickBot="1">
      <c r="B72" s="105" t="s">
        <v>271</v>
      </c>
      <c r="C72" s="110"/>
      <c r="F72" s="146"/>
      <c r="G72" s="109"/>
      <c r="H72" s="109"/>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R72" s="29"/>
    </row>
    <row r="73" spans="1:76" ht="33.75" customHeight="1" thickBot="1">
      <c r="B73" s="149" t="s">
        <v>272</v>
      </c>
      <c r="C73" s="150" t="s">
        <v>273</v>
      </c>
      <c r="D73" s="150" t="s">
        <v>274</v>
      </c>
      <c r="E73" s="135" t="s">
        <v>383</v>
      </c>
      <c r="F73" s="1156"/>
      <c r="G73" s="127" t="str">
        <f>IF(OR(Értékelő1!G73="KO",Értékelő2!G73="KO"), "KO", "OK")</f>
        <v>OK</v>
      </c>
      <c r="H73" s="109"/>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R73" s="29"/>
    </row>
    <row r="74" spans="1:76" ht="25.5" customHeight="1">
      <c r="B74" s="151" t="s">
        <v>315</v>
      </c>
      <c r="C74" s="1177" t="s">
        <v>287</v>
      </c>
      <c r="D74" s="1177"/>
      <c r="E74" s="152" t="s">
        <v>257</v>
      </c>
      <c r="F74" s="1157"/>
      <c r="G74" s="187" t="s">
        <v>385</v>
      </c>
      <c r="H74" s="128"/>
      <c r="I74" s="129"/>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R74" s="29"/>
    </row>
    <row r="75" spans="1:76" ht="25.5" customHeight="1" thickBot="1">
      <c r="B75" s="123" t="s">
        <v>395</v>
      </c>
      <c r="C75" s="1161" t="s">
        <v>396</v>
      </c>
      <c r="D75" s="1162"/>
      <c r="E75" s="126" t="s">
        <v>387</v>
      </c>
      <c r="F75" s="1158"/>
      <c r="G75" s="130"/>
      <c r="H75" s="130"/>
      <c r="I75" s="131"/>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R75" s="29"/>
    </row>
    <row r="76" spans="1:76" ht="25.5" customHeight="1">
      <c r="B76" s="158"/>
      <c r="C76" s="192"/>
      <c r="D76" s="192"/>
      <c r="E76" s="140"/>
      <c r="F76" s="163"/>
      <c r="G76" s="161"/>
      <c r="H76" s="161"/>
      <c r="I76" s="161"/>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row>
    <row r="78" spans="1:76" ht="44.25" customHeight="1">
      <c r="B78" s="186" t="s">
        <v>451</v>
      </c>
      <c r="C78" s="192"/>
      <c r="D78" s="192"/>
      <c r="E78" s="140"/>
      <c r="F78" s="163"/>
      <c r="G78" s="161"/>
      <c r="H78" s="161"/>
      <c r="I78" s="161"/>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row>
    <row r="79" spans="1:76" ht="44.25" customHeight="1">
      <c r="B79" s="186" t="s">
        <v>397</v>
      </c>
      <c r="C79" s="192"/>
      <c r="D79" s="192"/>
      <c r="E79" s="140"/>
      <c r="F79" s="163"/>
      <c r="G79" s="161"/>
      <c r="H79" s="161"/>
      <c r="I79" s="161"/>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row>
    <row r="80" spans="1:76" ht="25.5" customHeight="1">
      <c r="B80" s="158"/>
      <c r="C80" s="192"/>
      <c r="D80" s="192"/>
      <c r="E80" s="140"/>
      <c r="F80" s="163"/>
      <c r="G80" s="161"/>
      <c r="H80" s="161"/>
      <c r="I80" s="161"/>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row>
    <row r="81" spans="1:76" ht="25.5" customHeight="1">
      <c r="B81" s="158"/>
      <c r="C81" s="192"/>
      <c r="D81" s="192"/>
      <c r="E81" s="140"/>
      <c r="F81" s="163"/>
      <c r="G81" s="161"/>
      <c r="H81" s="161"/>
      <c r="I81" s="161"/>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row>
    <row r="82" spans="1:76" ht="35.450000000000003" customHeight="1">
      <c r="B82" s="89"/>
      <c r="I82" s="52"/>
      <c r="J82" s="52"/>
      <c r="K82" s="52"/>
      <c r="L82" s="193" t="s">
        <v>398</v>
      </c>
      <c r="M82" s="194"/>
      <c r="N82" s="195"/>
      <c r="O82" s="194"/>
      <c r="P82" s="194"/>
      <c r="Q82" s="194"/>
      <c r="R82" s="194"/>
      <c r="S82" s="194"/>
      <c r="T82" s="196"/>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row>
    <row r="83" spans="1:76" ht="6.6" customHeight="1" thickBot="1">
      <c r="I83" s="28"/>
      <c r="J83" s="52"/>
      <c r="K83" s="52"/>
      <c r="L83" s="52"/>
      <c r="M83" s="52"/>
      <c r="N83" s="90"/>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row>
    <row r="84" spans="1:76" s="98" customFormat="1" ht="23.25" customHeight="1" thickBot="1">
      <c r="A84" s="94"/>
      <c r="B84" s="1178"/>
      <c r="C84" s="1179"/>
      <c r="D84" s="1179"/>
      <c r="E84" s="1180"/>
      <c r="F84" s="95" t="s">
        <v>267</v>
      </c>
      <c r="G84" s="96"/>
      <c r="H84" s="95" t="s">
        <v>268</v>
      </c>
      <c r="I84" s="97"/>
      <c r="J84" s="52"/>
      <c r="K84" s="52"/>
      <c r="L84" s="52"/>
      <c r="M84" s="52"/>
      <c r="N84" s="90"/>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row>
    <row r="85" spans="1:76" ht="45.6" customHeight="1" thickBot="1">
      <c r="B85" s="99" t="s">
        <v>269</v>
      </c>
      <c r="C85" s="100" t="s">
        <v>399</v>
      </c>
      <c r="D85" s="100"/>
      <c r="E85" s="101"/>
      <c r="F85" s="102">
        <f>+E91</f>
        <v>0</v>
      </c>
      <c r="G85" s="103"/>
      <c r="H85" s="104">
        <f>E93</f>
        <v>12</v>
      </c>
      <c r="I85" s="155" t="e">
        <f>G90</f>
        <v>#DIV/0!</v>
      </c>
      <c r="J85" s="52"/>
      <c r="K85" s="52"/>
      <c r="L85" s="52"/>
      <c r="M85" s="52"/>
      <c r="N85" s="90"/>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row>
    <row r="86" spans="1:76" ht="6.75" customHeight="1">
      <c r="B86" s="105"/>
      <c r="C86" s="106"/>
      <c r="D86" s="106"/>
      <c r="E86" s="106"/>
      <c r="F86" s="107"/>
      <c r="G86" s="108"/>
      <c r="H86" s="108"/>
      <c r="I86" s="52"/>
      <c r="J86" s="52"/>
      <c r="K86" s="52"/>
      <c r="L86" s="52"/>
      <c r="M86" s="52"/>
      <c r="N86" s="90"/>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row>
    <row r="87" spans="1:76" ht="18" customHeight="1">
      <c r="A87" s="25">
        <v>8</v>
      </c>
      <c r="B87" s="105" t="s">
        <v>270</v>
      </c>
      <c r="C87" s="106"/>
      <c r="D87" s="106"/>
      <c r="E87" s="106"/>
      <c r="F87" s="107"/>
      <c r="G87" s="109"/>
      <c r="H87" s="109"/>
      <c r="I87" s="52"/>
      <c r="J87" s="52"/>
      <c r="K87" s="52"/>
      <c r="L87" s="52"/>
      <c r="M87" s="52"/>
      <c r="N87" s="90"/>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row>
    <row r="88" spans="1:76" ht="35.25" customHeight="1">
      <c r="B88" s="1153" t="s">
        <v>452</v>
      </c>
      <c r="C88" s="1154"/>
      <c r="D88" s="1154"/>
      <c r="E88" s="1155"/>
      <c r="F88" s="107"/>
      <c r="G88" s="109"/>
      <c r="H88" s="109"/>
      <c r="I88" s="52"/>
      <c r="J88" s="52"/>
      <c r="K88" s="52"/>
      <c r="L88" s="197"/>
      <c r="M88" s="52"/>
      <c r="N88" s="90"/>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row>
    <row r="89" spans="1:76" ht="16.5" customHeight="1" thickBot="1">
      <c r="B89" s="105" t="s">
        <v>271</v>
      </c>
      <c r="C89" s="110"/>
      <c r="F89" s="107"/>
      <c r="G89" s="109"/>
      <c r="H89" s="109"/>
      <c r="I89" s="52"/>
      <c r="J89" s="52"/>
      <c r="K89" s="52"/>
      <c r="L89" s="52"/>
      <c r="M89" s="52"/>
      <c r="N89" s="90"/>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row>
    <row r="90" spans="1:76" ht="33.75" customHeight="1" thickBot="1">
      <c r="B90" s="111" t="s">
        <v>272</v>
      </c>
      <c r="C90" s="112" t="s">
        <v>273</v>
      </c>
      <c r="D90" s="112" t="s">
        <v>274</v>
      </c>
      <c r="E90" s="113" t="s">
        <v>275</v>
      </c>
      <c r="F90" s="1191"/>
      <c r="G90" s="223" t="e">
        <f>AVERAGE(Értékelő1!G90,Értékelő2!G90)</f>
        <v>#DIV/0!</v>
      </c>
      <c r="H90" s="109"/>
      <c r="I90" s="52"/>
      <c r="J90" s="52"/>
      <c r="K90" s="52"/>
      <c r="L90" s="1192" t="s">
        <v>400</v>
      </c>
      <c r="M90" s="1193"/>
      <c r="N90" s="1193"/>
      <c r="O90" s="1193"/>
      <c r="P90" s="1193"/>
      <c r="Q90" s="1193"/>
      <c r="R90" s="1193"/>
      <c r="S90" s="1193"/>
      <c r="T90" s="1194"/>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row>
    <row r="91" spans="1:76" ht="21" customHeight="1">
      <c r="B91" s="115" t="s">
        <v>277</v>
      </c>
      <c r="C91" s="116">
        <v>0</v>
      </c>
      <c r="D91" s="117">
        <v>6</v>
      </c>
      <c r="E91" s="118">
        <v>0</v>
      </c>
      <c r="F91" s="1191"/>
      <c r="G91" s="222"/>
      <c r="H91" s="222"/>
      <c r="I91" s="222"/>
      <c r="J91" s="52"/>
      <c r="K91" s="52"/>
      <c r="L91" s="1195" t="s">
        <v>401</v>
      </c>
      <c r="M91" s="1196"/>
      <c r="N91" s="1196"/>
      <c r="O91" s="1196"/>
      <c r="P91" s="1196"/>
      <c r="Q91" s="1196"/>
      <c r="R91" s="1196"/>
      <c r="S91" s="1196"/>
      <c r="T91" s="198"/>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row>
    <row r="92" spans="1:76" ht="20.25" customHeight="1">
      <c r="B92" s="119" t="s">
        <v>278</v>
      </c>
      <c r="C92" s="120">
        <v>1</v>
      </c>
      <c r="D92" s="121">
        <v>6</v>
      </c>
      <c r="E92" s="122">
        <v>6</v>
      </c>
      <c r="F92" s="1191"/>
      <c r="G92" s="222"/>
      <c r="H92" s="222"/>
      <c r="I92" s="222"/>
      <c r="J92" s="52"/>
      <c r="K92" s="52"/>
      <c r="L92" s="1195" t="s">
        <v>402</v>
      </c>
      <c r="M92" s="1196"/>
      <c r="N92" s="1196"/>
      <c r="O92" s="1196"/>
      <c r="P92" s="1196"/>
      <c r="Q92" s="1196"/>
      <c r="R92" s="1196"/>
      <c r="S92" s="1196"/>
      <c r="T92" s="198"/>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row>
    <row r="93" spans="1:76" ht="20.25" customHeight="1" thickBot="1">
      <c r="B93" s="123" t="s">
        <v>403</v>
      </c>
      <c r="C93" s="124">
        <v>2</v>
      </c>
      <c r="D93" s="125">
        <v>6</v>
      </c>
      <c r="E93" s="126">
        <v>12</v>
      </c>
      <c r="F93" s="1191"/>
      <c r="G93" s="222"/>
      <c r="H93" s="222"/>
      <c r="I93" s="222"/>
      <c r="J93" s="52"/>
      <c r="K93" s="52"/>
      <c r="L93" s="1197" t="s">
        <v>404</v>
      </c>
      <c r="M93" s="1198"/>
      <c r="N93" s="1198"/>
      <c r="O93" s="1198"/>
      <c r="P93" s="1198"/>
      <c r="Q93" s="1198"/>
      <c r="R93" s="1198"/>
      <c r="S93" s="1198"/>
      <c r="T93" s="199"/>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row>
    <row r="94" spans="1:76" ht="9" customHeight="1">
      <c r="B94" s="105"/>
      <c r="C94" s="106"/>
      <c r="D94" s="106"/>
      <c r="E94" s="106"/>
      <c r="F94" s="107"/>
      <c r="G94" s="109"/>
      <c r="H94" s="109"/>
      <c r="I94" s="52"/>
      <c r="J94" s="52"/>
      <c r="K94" s="52"/>
      <c r="L94" s="52"/>
      <c r="M94" s="52"/>
      <c r="N94" s="90"/>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row>
    <row r="95" spans="1:76" ht="9" customHeight="1">
      <c r="B95" s="105"/>
      <c r="C95" s="106"/>
      <c r="D95" s="106"/>
      <c r="E95" s="106"/>
      <c r="F95" s="107"/>
      <c r="G95" s="109"/>
      <c r="H95" s="109"/>
      <c r="I95" s="52"/>
      <c r="J95" s="52"/>
      <c r="K95" s="52"/>
      <c r="L95" s="52"/>
      <c r="M95" s="52"/>
      <c r="N95" s="90"/>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row>
    <row r="96" spans="1:76" ht="6.75" customHeight="1" thickBot="1">
      <c r="F96" s="107"/>
      <c r="I96" s="28"/>
      <c r="J96" s="52"/>
      <c r="K96" s="52"/>
      <c r="L96" s="52"/>
      <c r="M96" s="52"/>
      <c r="N96" s="90"/>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row>
    <row r="97" spans="1:76" s="98" customFormat="1" ht="23.25" customHeight="1" thickBot="1">
      <c r="A97" s="94"/>
      <c r="B97" s="1178"/>
      <c r="C97" s="1179"/>
      <c r="D97" s="1179"/>
      <c r="E97" s="1180"/>
      <c r="F97" s="95" t="s">
        <v>267</v>
      </c>
      <c r="G97" s="96"/>
      <c r="H97" s="95" t="s">
        <v>268</v>
      </c>
      <c r="I97" s="97"/>
      <c r="J97" s="52"/>
      <c r="K97" s="52"/>
      <c r="L97" s="52"/>
      <c r="M97" s="52"/>
      <c r="N97" s="90"/>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row>
    <row r="98" spans="1:76" ht="41.1" customHeight="1" thickBot="1">
      <c r="B98" s="99" t="s">
        <v>316</v>
      </c>
      <c r="C98" s="100" t="s">
        <v>399</v>
      </c>
      <c r="D98" s="100"/>
      <c r="E98" s="101"/>
      <c r="F98" s="102">
        <f>E104</f>
        <v>0</v>
      </c>
      <c r="G98" s="103"/>
      <c r="H98" s="104">
        <f>E106</f>
        <v>12</v>
      </c>
      <c r="I98" s="155" t="e">
        <f>G103</f>
        <v>#DIV/0!</v>
      </c>
      <c r="J98" s="52"/>
      <c r="K98" s="52"/>
      <c r="L98" s="52"/>
      <c r="M98" s="52"/>
      <c r="N98" s="90"/>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row>
    <row r="99" spans="1:76" ht="6.75" customHeight="1">
      <c r="B99" s="105"/>
      <c r="C99" s="106"/>
      <c r="D99" s="106"/>
      <c r="E99" s="106"/>
      <c r="F99" s="107"/>
      <c r="G99" s="108"/>
      <c r="H99" s="108"/>
      <c r="I99" s="52"/>
      <c r="J99" s="52"/>
      <c r="K99" s="52"/>
      <c r="L99" s="52"/>
      <c r="M99" s="52"/>
      <c r="N99" s="90"/>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row>
    <row r="100" spans="1:76" ht="18" customHeight="1">
      <c r="A100" s="25">
        <v>9</v>
      </c>
      <c r="B100" s="105" t="s">
        <v>280</v>
      </c>
      <c r="C100" s="106"/>
      <c r="D100" s="106"/>
      <c r="E100" s="106"/>
      <c r="F100" s="107"/>
      <c r="G100" s="109"/>
      <c r="H100" s="109"/>
      <c r="I100" s="52"/>
      <c r="J100" s="52"/>
      <c r="K100" s="52"/>
      <c r="L100" s="52"/>
      <c r="M100" s="52"/>
      <c r="N100" s="90"/>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row>
    <row r="101" spans="1:76" ht="35.25" customHeight="1">
      <c r="B101" s="1153" t="s">
        <v>405</v>
      </c>
      <c r="C101" s="1154"/>
      <c r="D101" s="1154"/>
      <c r="E101" s="1155"/>
      <c r="F101" s="107"/>
      <c r="G101" s="109"/>
      <c r="H101" s="109"/>
      <c r="I101" s="52"/>
      <c r="J101" s="52"/>
      <c r="K101" s="52"/>
      <c r="L101" s="52"/>
      <c r="M101" s="52"/>
      <c r="N101" s="90"/>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row>
    <row r="102" spans="1:76" ht="16.5" customHeight="1" thickBot="1">
      <c r="B102" s="105" t="s">
        <v>271</v>
      </c>
      <c r="C102" s="110"/>
      <c r="F102" s="107"/>
      <c r="G102" s="109"/>
      <c r="H102" s="109"/>
      <c r="I102" s="52"/>
      <c r="J102" s="52"/>
      <c r="K102" s="52"/>
      <c r="L102" s="52"/>
      <c r="M102" s="52"/>
      <c r="N102" s="90"/>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row>
    <row r="103" spans="1:76" ht="33.75" customHeight="1" thickBot="1">
      <c r="B103" s="111" t="s">
        <v>272</v>
      </c>
      <c r="C103" s="112" t="s">
        <v>273</v>
      </c>
      <c r="D103" s="112" t="s">
        <v>274</v>
      </c>
      <c r="E103" s="113" t="s">
        <v>275</v>
      </c>
      <c r="F103" s="1181"/>
      <c r="G103" s="223" t="e">
        <f>AVERAGE(Értékelő1!G103,Értékelő2!G103)</f>
        <v>#DIV/0!</v>
      </c>
      <c r="H103" s="109"/>
      <c r="I103" s="52"/>
      <c r="J103" s="52"/>
      <c r="K103" s="52"/>
      <c r="L103" s="52"/>
      <c r="M103" s="52"/>
      <c r="N103" s="90"/>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row>
    <row r="104" spans="1:76" ht="51" customHeight="1">
      <c r="B104" s="115" t="s">
        <v>281</v>
      </c>
      <c r="C104" s="116">
        <v>0</v>
      </c>
      <c r="D104" s="117">
        <v>6</v>
      </c>
      <c r="E104" s="118">
        <v>0</v>
      </c>
      <c r="F104" s="1181"/>
      <c r="G104" s="161"/>
      <c r="H104" s="161"/>
      <c r="I104" s="161"/>
      <c r="J104" s="52"/>
      <c r="K104" s="52"/>
      <c r="L104" s="1182" t="s">
        <v>406</v>
      </c>
      <c r="M104" s="1183"/>
      <c r="N104" s="1183"/>
      <c r="O104" s="1183"/>
      <c r="P104" s="1183"/>
      <c r="Q104" s="1183"/>
      <c r="R104" s="1183"/>
      <c r="S104" s="1183"/>
      <c r="T104" s="1184"/>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row>
    <row r="105" spans="1:76" ht="37.5" customHeight="1">
      <c r="B105" s="119" t="s">
        <v>282</v>
      </c>
      <c r="C105" s="120">
        <v>2</v>
      </c>
      <c r="D105" s="121">
        <v>6</v>
      </c>
      <c r="E105" s="122">
        <v>12</v>
      </c>
      <c r="F105" s="1181"/>
      <c r="G105" s="161"/>
      <c r="H105" s="161"/>
      <c r="I105" s="161"/>
      <c r="J105" s="52"/>
      <c r="K105" s="52"/>
      <c r="L105" s="1185"/>
      <c r="M105" s="1186"/>
      <c r="N105" s="1186"/>
      <c r="O105" s="1186"/>
      <c r="P105" s="1186"/>
      <c r="Q105" s="1186"/>
      <c r="R105" s="1186"/>
      <c r="S105" s="1186"/>
      <c r="T105" s="1187"/>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row>
    <row r="106" spans="1:76" ht="38.450000000000003" customHeight="1" thickBot="1">
      <c r="B106" s="123" t="s">
        <v>283</v>
      </c>
      <c r="C106" s="124">
        <v>2</v>
      </c>
      <c r="D106" s="125">
        <v>6</v>
      </c>
      <c r="E106" s="126">
        <v>12</v>
      </c>
      <c r="F106" s="1181"/>
      <c r="G106" s="161"/>
      <c r="H106" s="161"/>
      <c r="I106" s="161"/>
      <c r="J106" s="52"/>
      <c r="K106" s="52"/>
      <c r="L106" s="1188"/>
      <c r="M106" s="1189"/>
      <c r="N106" s="1189"/>
      <c r="O106" s="1189"/>
      <c r="P106" s="1189"/>
      <c r="Q106" s="1189"/>
      <c r="R106" s="1189"/>
      <c r="S106" s="1189"/>
      <c r="T106" s="1190"/>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row>
    <row r="107" spans="1:76" ht="9" customHeight="1">
      <c r="B107" s="105"/>
      <c r="C107" s="106"/>
      <c r="D107" s="106"/>
      <c r="E107" s="106"/>
      <c r="F107" s="107"/>
      <c r="G107" s="109"/>
      <c r="H107" s="109"/>
      <c r="I107" s="52"/>
      <c r="J107" s="52"/>
      <c r="K107" s="52"/>
      <c r="L107" s="52"/>
      <c r="M107" s="52"/>
      <c r="N107" s="90"/>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row>
    <row r="108" spans="1:76" ht="9" customHeight="1">
      <c r="B108" s="105"/>
      <c r="C108" s="106"/>
      <c r="D108" s="106"/>
      <c r="E108" s="106"/>
      <c r="F108" s="107"/>
      <c r="G108" s="109"/>
      <c r="H108" s="109"/>
      <c r="I108" s="52"/>
      <c r="J108" s="52"/>
      <c r="K108" s="52"/>
      <c r="L108" s="52"/>
      <c r="M108" s="52"/>
      <c r="N108" s="90"/>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row>
    <row r="109" spans="1:76" ht="6.75" customHeight="1" thickBot="1">
      <c r="F109" s="107"/>
      <c r="I109" s="28"/>
      <c r="J109" s="52"/>
      <c r="K109" s="52"/>
      <c r="L109" s="52"/>
      <c r="M109" s="52"/>
      <c r="N109" s="90"/>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row>
    <row r="110" spans="1:76" s="98" customFormat="1" ht="23.25" customHeight="1" thickBot="1">
      <c r="A110" s="94"/>
      <c r="B110" s="1178"/>
      <c r="C110" s="1179"/>
      <c r="D110" s="1179"/>
      <c r="E110" s="1180"/>
      <c r="F110" s="95" t="s">
        <v>267</v>
      </c>
      <c r="G110" s="96"/>
      <c r="H110" s="95" t="s">
        <v>268</v>
      </c>
      <c r="I110" s="132"/>
      <c r="J110" s="52"/>
      <c r="K110" s="52"/>
      <c r="L110" s="52"/>
      <c r="M110" s="52"/>
      <c r="N110" s="90"/>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row>
    <row r="111" spans="1:76" ht="37.5" customHeight="1" thickBot="1">
      <c r="B111" s="99" t="s">
        <v>285</v>
      </c>
      <c r="C111" s="100" t="s">
        <v>407</v>
      </c>
      <c r="D111" s="100"/>
      <c r="E111" s="101"/>
      <c r="F111" s="102">
        <f>E118+E126+E134+E142+E152</f>
        <v>1</v>
      </c>
      <c r="G111" s="103"/>
      <c r="H111" s="104">
        <f>E120+E128+E136+E146+E154</f>
        <v>26</v>
      </c>
      <c r="I111" s="155" t="e">
        <f>G117+G125+G133+G141+G151</f>
        <v>#DIV/0!</v>
      </c>
      <c r="J111" s="52"/>
      <c r="K111" s="52"/>
      <c r="L111" s="52"/>
      <c r="M111" s="52"/>
      <c r="N111" s="90"/>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row>
    <row r="112" spans="1:76" ht="6.75" customHeight="1">
      <c r="B112" s="105"/>
      <c r="C112" s="106"/>
      <c r="D112" s="106"/>
      <c r="E112" s="106"/>
      <c r="F112" s="107"/>
      <c r="G112" s="108"/>
      <c r="H112" s="108"/>
      <c r="I112" s="200"/>
      <c r="J112" s="52"/>
      <c r="K112" s="52"/>
      <c r="L112" s="52"/>
      <c r="M112" s="52"/>
      <c r="N112" s="90"/>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row>
    <row r="114" spans="1:76" ht="18" customHeight="1">
      <c r="A114" s="25">
        <v>10</v>
      </c>
      <c r="B114" s="105" t="s">
        <v>408</v>
      </c>
      <c r="C114" s="106"/>
      <c r="D114" s="106"/>
      <c r="E114" s="106"/>
      <c r="F114" s="138"/>
      <c r="G114" s="109"/>
      <c r="H114" s="109"/>
      <c r="I114" s="52"/>
      <c r="J114" s="52"/>
      <c r="K114" s="52"/>
      <c r="L114" s="52"/>
      <c r="M114" s="52"/>
      <c r="N114" s="90"/>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row>
    <row r="115" spans="1:76" ht="35.25" customHeight="1">
      <c r="B115" s="1153" t="s">
        <v>409</v>
      </c>
      <c r="C115" s="1154"/>
      <c r="D115" s="1154"/>
      <c r="E115" s="1155"/>
      <c r="F115" s="201"/>
      <c r="G115" s="109"/>
      <c r="H115" s="109"/>
      <c r="I115" s="52"/>
      <c r="J115" s="52"/>
      <c r="K115" s="52"/>
      <c r="L115" s="52"/>
      <c r="M115" s="52"/>
      <c r="N115" s="90"/>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row>
    <row r="116" spans="1:76" ht="16.5" customHeight="1" thickBot="1">
      <c r="B116" s="105" t="s">
        <v>271</v>
      </c>
      <c r="C116" s="110"/>
      <c r="F116" s="138"/>
      <c r="G116" s="109"/>
      <c r="H116" s="109"/>
      <c r="I116" s="52"/>
      <c r="J116" s="52"/>
      <c r="K116" s="52"/>
      <c r="L116" s="52"/>
      <c r="M116" s="52"/>
      <c r="N116" s="90"/>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row>
    <row r="117" spans="1:76" ht="33.75" customHeight="1" thickBot="1">
      <c r="B117" s="111" t="s">
        <v>272</v>
      </c>
      <c r="C117" s="112" t="s">
        <v>273</v>
      </c>
      <c r="D117" s="112" t="s">
        <v>274</v>
      </c>
      <c r="E117" s="113" t="s">
        <v>275</v>
      </c>
      <c r="F117" s="1181"/>
      <c r="G117" s="223" t="e">
        <f>AVERAGE(Értékelő1!G117,Értékelő2!G117)</f>
        <v>#DIV/0!</v>
      </c>
      <c r="H117" s="109"/>
      <c r="I117" s="52"/>
      <c r="J117" s="52"/>
      <c r="K117" s="52"/>
      <c r="L117" s="52"/>
      <c r="M117" s="52"/>
      <c r="N117" s="90"/>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row>
    <row r="118" spans="1:76" ht="68.099999999999994" customHeight="1">
      <c r="B118" s="115" t="s">
        <v>297</v>
      </c>
      <c r="C118" s="116">
        <v>0</v>
      </c>
      <c r="D118" s="117">
        <v>3</v>
      </c>
      <c r="E118" s="118">
        <v>0</v>
      </c>
      <c r="F118" s="1181"/>
      <c r="G118" s="161"/>
      <c r="H118" s="161"/>
      <c r="I118" s="161"/>
      <c r="J118" s="52"/>
      <c r="K118" s="52"/>
      <c r="L118" s="1182" t="s">
        <v>410</v>
      </c>
      <c r="M118" s="1183"/>
      <c r="N118" s="1183"/>
      <c r="O118" s="1183"/>
      <c r="P118" s="1183"/>
      <c r="Q118" s="1183"/>
      <c r="R118" s="1183"/>
      <c r="S118" s="1184"/>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row>
    <row r="119" spans="1:76" ht="69" customHeight="1">
      <c r="B119" s="119" t="s">
        <v>298</v>
      </c>
      <c r="C119" s="120">
        <v>1</v>
      </c>
      <c r="D119" s="121">
        <v>3</v>
      </c>
      <c r="E119" s="122">
        <v>3</v>
      </c>
      <c r="F119" s="1181"/>
      <c r="G119" s="161"/>
      <c r="H119" s="161"/>
      <c r="I119" s="161"/>
      <c r="J119" s="52"/>
      <c r="K119" s="52"/>
      <c r="L119" s="1185"/>
      <c r="M119" s="1186"/>
      <c r="N119" s="1186"/>
      <c r="O119" s="1186"/>
      <c r="P119" s="1186"/>
      <c r="Q119" s="1186"/>
      <c r="R119" s="1186"/>
      <c r="S119" s="1187"/>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row>
    <row r="120" spans="1:76" ht="71.45" customHeight="1" thickBot="1">
      <c r="B120" s="123" t="s">
        <v>299</v>
      </c>
      <c r="C120" s="124">
        <v>2</v>
      </c>
      <c r="D120" s="125">
        <v>3</v>
      </c>
      <c r="E120" s="126">
        <v>6</v>
      </c>
      <c r="F120" s="1181"/>
      <c r="G120" s="161"/>
      <c r="H120" s="161"/>
      <c r="I120" s="161"/>
      <c r="J120" s="52"/>
      <c r="K120" s="52"/>
      <c r="L120" s="1188"/>
      <c r="M120" s="1189"/>
      <c r="N120" s="1189"/>
      <c r="O120" s="1189"/>
      <c r="P120" s="1189"/>
      <c r="Q120" s="1189"/>
      <c r="R120" s="1189"/>
      <c r="S120" s="1190"/>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row>
    <row r="121" spans="1:76" ht="9" customHeight="1">
      <c r="B121" s="105"/>
      <c r="C121" s="106"/>
      <c r="D121" s="106"/>
      <c r="E121" s="106"/>
      <c r="F121" s="138"/>
      <c r="G121" s="109"/>
      <c r="H121" s="109"/>
      <c r="I121" s="52"/>
      <c r="J121" s="52"/>
      <c r="K121" s="52"/>
      <c r="L121" s="52"/>
      <c r="M121" s="52"/>
      <c r="N121" s="90"/>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row>
    <row r="122" spans="1:76" ht="18" customHeight="1">
      <c r="A122" s="25">
        <v>11</v>
      </c>
      <c r="B122" s="105" t="s">
        <v>411</v>
      </c>
      <c r="C122" s="106"/>
      <c r="D122" s="106"/>
      <c r="E122" s="106"/>
      <c r="F122" s="138"/>
      <c r="G122" s="109"/>
      <c r="H122" s="109"/>
      <c r="I122" s="52"/>
      <c r="J122" s="52"/>
      <c r="K122" s="52"/>
      <c r="L122" s="52"/>
      <c r="M122" s="52"/>
      <c r="N122" s="90"/>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row>
    <row r="123" spans="1:76" ht="35.25" customHeight="1">
      <c r="B123" s="1153" t="s">
        <v>412</v>
      </c>
      <c r="C123" s="1154"/>
      <c r="D123" s="1154"/>
      <c r="E123" s="1155"/>
      <c r="F123" s="138"/>
      <c r="G123" s="109"/>
      <c r="H123" s="109"/>
      <c r="I123" s="52"/>
      <c r="J123" s="52"/>
      <c r="K123" s="52"/>
      <c r="L123" s="52"/>
      <c r="M123" s="52"/>
      <c r="N123" s="90"/>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row>
    <row r="124" spans="1:76" ht="16.5" customHeight="1" thickBot="1">
      <c r="B124" s="105" t="s">
        <v>271</v>
      </c>
      <c r="C124" s="110"/>
      <c r="F124" s="138"/>
      <c r="G124" s="109"/>
      <c r="H124" s="109"/>
      <c r="I124" s="52"/>
      <c r="J124" s="52"/>
      <c r="K124" s="52"/>
      <c r="L124" s="52"/>
      <c r="M124" s="52"/>
      <c r="N124" s="90"/>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row>
    <row r="125" spans="1:76" ht="33.75" customHeight="1" thickBot="1">
      <c r="B125" s="111" t="s">
        <v>272</v>
      </c>
      <c r="C125" s="112" t="s">
        <v>273</v>
      </c>
      <c r="D125" s="112" t="s">
        <v>274</v>
      </c>
      <c r="E125" s="113" t="s">
        <v>275</v>
      </c>
      <c r="F125" s="1181"/>
      <c r="G125" s="223" t="e">
        <f>AVERAGE(Értékelő1!G125,Értékelő2!G125)</f>
        <v>#DIV/0!</v>
      </c>
      <c r="H125" s="109"/>
      <c r="I125" s="52"/>
      <c r="J125" s="52"/>
      <c r="K125" s="52"/>
      <c r="L125" s="52"/>
      <c r="M125" s="52"/>
      <c r="N125" s="90"/>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row>
    <row r="126" spans="1:76" ht="36.75" customHeight="1">
      <c r="B126" s="115" t="s">
        <v>317</v>
      </c>
      <c r="C126" s="116">
        <v>0</v>
      </c>
      <c r="D126" s="117">
        <v>3</v>
      </c>
      <c r="E126" s="118">
        <v>0</v>
      </c>
      <c r="F126" s="1181"/>
      <c r="G126" s="161"/>
      <c r="H126" s="161"/>
      <c r="I126" s="161"/>
      <c r="J126" s="52"/>
      <c r="K126" s="52"/>
      <c r="L126" s="1182" t="s">
        <v>413</v>
      </c>
      <c r="M126" s="1183"/>
      <c r="N126" s="1183"/>
      <c r="O126" s="1183"/>
      <c r="P126" s="1183"/>
      <c r="Q126" s="1183"/>
      <c r="R126" s="1183"/>
      <c r="S126" s="1184"/>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row>
    <row r="127" spans="1:76" ht="36.75" customHeight="1">
      <c r="B127" s="119" t="s">
        <v>318</v>
      </c>
      <c r="C127" s="120">
        <v>1</v>
      </c>
      <c r="D127" s="121">
        <v>3</v>
      </c>
      <c r="E127" s="122">
        <v>3</v>
      </c>
      <c r="F127" s="1181"/>
      <c r="G127" s="161"/>
      <c r="H127" s="161"/>
      <c r="I127" s="161"/>
      <c r="J127" s="52"/>
      <c r="K127" s="52"/>
      <c r="L127" s="1185"/>
      <c r="M127" s="1186"/>
      <c r="N127" s="1186"/>
      <c r="O127" s="1186"/>
      <c r="P127" s="1186"/>
      <c r="Q127" s="1186"/>
      <c r="R127" s="1186"/>
      <c r="S127" s="1187"/>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row>
    <row r="128" spans="1:76" ht="41.1" customHeight="1" thickBot="1">
      <c r="B128" s="123" t="s">
        <v>319</v>
      </c>
      <c r="C128" s="124">
        <v>2</v>
      </c>
      <c r="D128" s="125">
        <v>3</v>
      </c>
      <c r="E128" s="126">
        <v>6</v>
      </c>
      <c r="F128" s="1181"/>
      <c r="G128" s="161"/>
      <c r="H128" s="161"/>
      <c r="I128" s="161"/>
      <c r="J128" s="52"/>
      <c r="K128" s="52"/>
      <c r="L128" s="1188"/>
      <c r="M128" s="1189"/>
      <c r="N128" s="1189"/>
      <c r="O128" s="1189"/>
      <c r="P128" s="1189"/>
      <c r="Q128" s="1189"/>
      <c r="R128" s="1189"/>
      <c r="S128" s="1190"/>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row>
    <row r="130" spans="1:76" ht="18" customHeight="1">
      <c r="A130" s="25">
        <v>12</v>
      </c>
      <c r="B130" s="105" t="s">
        <v>414</v>
      </c>
      <c r="C130" s="106"/>
      <c r="D130" s="106"/>
      <c r="E130" s="106"/>
      <c r="F130" s="138"/>
      <c r="G130" s="109"/>
      <c r="H130" s="109"/>
      <c r="I130" s="52"/>
      <c r="J130" s="52"/>
      <c r="K130" s="52"/>
      <c r="L130" s="52"/>
      <c r="M130" s="52"/>
      <c r="N130" s="90"/>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row>
    <row r="131" spans="1:76" ht="35.25" customHeight="1">
      <c r="B131" s="1153" t="s">
        <v>415</v>
      </c>
      <c r="C131" s="1154"/>
      <c r="D131" s="1154"/>
      <c r="E131" s="1154"/>
      <c r="F131" s="201"/>
      <c r="G131" s="109"/>
      <c r="H131" s="109"/>
      <c r="I131" s="52"/>
      <c r="J131" s="52"/>
      <c r="K131" s="52"/>
      <c r="L131" s="52"/>
      <c r="M131" s="52"/>
      <c r="N131" s="90"/>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row>
    <row r="132" spans="1:76" ht="16.5" customHeight="1" thickBot="1">
      <c r="B132" s="105" t="s">
        <v>284</v>
      </c>
      <c r="C132" s="110"/>
      <c r="F132" s="138"/>
      <c r="G132" s="109"/>
      <c r="H132" s="109"/>
      <c r="I132" s="52"/>
      <c r="J132" s="52"/>
      <c r="K132" s="52"/>
      <c r="L132" s="52"/>
      <c r="M132" s="52"/>
      <c r="N132" s="90"/>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row>
    <row r="133" spans="1:76" ht="33.75" customHeight="1" thickBot="1">
      <c r="B133" s="111" t="s">
        <v>272</v>
      </c>
      <c r="C133" s="112" t="s">
        <v>273</v>
      </c>
      <c r="D133" s="112" t="s">
        <v>274</v>
      </c>
      <c r="E133" s="113" t="s">
        <v>275</v>
      </c>
      <c r="F133" s="1181"/>
      <c r="G133" s="223" t="e">
        <f>AVERAGE(Értékelő1!G133,Értékelő2!G133)</f>
        <v>#DIV/0!</v>
      </c>
      <c r="H133" s="109"/>
      <c r="I133" s="52"/>
      <c r="J133" s="52"/>
      <c r="K133" s="52"/>
      <c r="L133" s="52"/>
      <c r="M133" s="52"/>
      <c r="N133" s="90"/>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row>
    <row r="134" spans="1:76" ht="21" customHeight="1">
      <c r="B134" s="115" t="s">
        <v>290</v>
      </c>
      <c r="C134" s="116">
        <v>1</v>
      </c>
      <c r="D134" s="237">
        <v>1</v>
      </c>
      <c r="E134" s="118">
        <v>1</v>
      </c>
      <c r="F134" s="1181"/>
      <c r="G134" s="161"/>
      <c r="H134" s="161"/>
      <c r="I134" s="161"/>
      <c r="J134" s="52"/>
      <c r="K134" s="52"/>
      <c r="L134" s="1182" t="s">
        <v>416</v>
      </c>
      <c r="M134" s="1183"/>
      <c r="N134" s="1183"/>
      <c r="O134" s="1183"/>
      <c r="P134" s="1183"/>
      <c r="Q134" s="1183"/>
      <c r="R134" s="1183"/>
      <c r="S134" s="1184"/>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row>
    <row r="135" spans="1:76" ht="20.25" customHeight="1">
      <c r="B135" s="119" t="s">
        <v>291</v>
      </c>
      <c r="C135" s="120">
        <v>2</v>
      </c>
      <c r="D135" s="238">
        <v>1</v>
      </c>
      <c r="E135" s="122">
        <v>2</v>
      </c>
      <c r="F135" s="1181"/>
      <c r="G135" s="161"/>
      <c r="H135" s="161"/>
      <c r="I135" s="161"/>
      <c r="J135" s="52"/>
      <c r="K135" s="52"/>
      <c r="L135" s="1185"/>
      <c r="M135" s="1186"/>
      <c r="N135" s="1186"/>
      <c r="O135" s="1186"/>
      <c r="P135" s="1186"/>
      <c r="Q135" s="1186"/>
      <c r="R135" s="1186"/>
      <c r="S135" s="1187"/>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row>
    <row r="136" spans="1:76" ht="39" customHeight="1" thickBot="1">
      <c r="B136" s="123" t="s">
        <v>292</v>
      </c>
      <c r="C136" s="124">
        <v>3</v>
      </c>
      <c r="D136" s="239">
        <v>1</v>
      </c>
      <c r="E136" s="126">
        <v>3</v>
      </c>
      <c r="F136" s="1181"/>
      <c r="G136" s="161"/>
      <c r="H136" s="161"/>
      <c r="I136" s="161"/>
      <c r="J136" s="52"/>
      <c r="K136" s="52"/>
      <c r="L136" s="1188"/>
      <c r="M136" s="1189"/>
      <c r="N136" s="1189"/>
      <c r="O136" s="1189"/>
      <c r="P136" s="1189"/>
      <c r="Q136" s="1189"/>
      <c r="R136" s="1189"/>
      <c r="S136" s="1190"/>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row>
    <row r="137" spans="1:76" ht="9" customHeight="1">
      <c r="B137" s="105"/>
      <c r="C137" s="106"/>
      <c r="D137" s="106"/>
      <c r="E137" s="106"/>
      <c r="F137" s="138"/>
      <c r="G137" s="109"/>
      <c r="H137" s="109"/>
      <c r="I137" s="52"/>
      <c r="J137" s="52"/>
      <c r="K137" s="52"/>
      <c r="L137" s="52"/>
      <c r="M137" s="52"/>
      <c r="N137" s="90"/>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row>
    <row r="138" spans="1:76" ht="18" customHeight="1">
      <c r="A138" s="25">
        <v>13</v>
      </c>
      <c r="B138" s="105" t="s">
        <v>417</v>
      </c>
      <c r="C138" s="106"/>
      <c r="D138" s="106"/>
      <c r="E138" s="106"/>
      <c r="F138" s="146"/>
      <c r="G138" s="109"/>
      <c r="H138" s="109"/>
      <c r="I138" s="52"/>
      <c r="J138" s="52"/>
      <c r="K138" s="52"/>
      <c r="L138" s="52"/>
      <c r="M138" s="52"/>
      <c r="N138" s="90"/>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row>
    <row r="139" spans="1:76" ht="35.25" customHeight="1">
      <c r="B139" s="1153" t="s">
        <v>418</v>
      </c>
      <c r="C139" s="1154"/>
      <c r="D139" s="1154"/>
      <c r="E139" s="1154"/>
      <c r="F139" s="146"/>
      <c r="G139" s="109"/>
      <c r="H139" s="109"/>
      <c r="I139" s="52"/>
      <c r="J139" s="52"/>
      <c r="K139" s="52"/>
      <c r="L139" s="52"/>
      <c r="M139" s="52"/>
      <c r="N139" s="90"/>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row>
    <row r="140" spans="1:76" ht="16.5" customHeight="1" thickBot="1">
      <c r="B140" s="105" t="s">
        <v>271</v>
      </c>
      <c r="C140" s="110"/>
      <c r="F140" s="146"/>
      <c r="G140" s="109"/>
      <c r="H140" s="109"/>
      <c r="I140" s="52"/>
      <c r="J140" s="52"/>
      <c r="K140" s="52"/>
      <c r="L140" s="52"/>
      <c r="M140" s="52"/>
      <c r="N140" s="90"/>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row>
    <row r="141" spans="1:76" ht="33.75" customHeight="1" thickBot="1">
      <c r="B141" s="111" t="s">
        <v>272</v>
      </c>
      <c r="C141" s="112" t="s">
        <v>273</v>
      </c>
      <c r="D141" s="112" t="s">
        <v>274</v>
      </c>
      <c r="E141" s="113" t="s">
        <v>275</v>
      </c>
      <c r="F141" s="1181"/>
      <c r="G141" s="223" t="e">
        <f>AVERAGE(Értékelő1!G141,Értékelő2!G141)</f>
        <v>#DIV/0!</v>
      </c>
      <c r="H141" s="109"/>
      <c r="I141" s="52"/>
      <c r="J141" s="52"/>
      <c r="K141" s="52"/>
      <c r="L141" s="52"/>
      <c r="M141" s="52"/>
      <c r="N141" s="90"/>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row>
    <row r="142" spans="1:76" ht="30.75" customHeight="1">
      <c r="B142" s="115" t="s">
        <v>305</v>
      </c>
      <c r="C142" s="116">
        <v>0</v>
      </c>
      <c r="D142" s="237">
        <v>2</v>
      </c>
      <c r="E142" s="118">
        <f>D142*C142</f>
        <v>0</v>
      </c>
      <c r="F142" s="1181"/>
      <c r="G142" s="161"/>
      <c r="H142" s="161"/>
      <c r="I142" s="161"/>
      <c r="J142" s="52"/>
      <c r="K142" s="52"/>
      <c r="L142" s="1182" t="s">
        <v>419</v>
      </c>
      <c r="M142" s="1183"/>
      <c r="N142" s="1183"/>
      <c r="O142" s="1183"/>
      <c r="P142" s="1183"/>
      <c r="Q142" s="1183"/>
      <c r="R142" s="1183"/>
      <c r="S142" s="1184"/>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row>
    <row r="143" spans="1:76" ht="30.75" customHeight="1">
      <c r="B143" s="119" t="s">
        <v>306</v>
      </c>
      <c r="C143" s="120">
        <v>1</v>
      </c>
      <c r="D143" s="238">
        <v>2</v>
      </c>
      <c r="E143" s="122">
        <f>D143*C143</f>
        <v>2</v>
      </c>
      <c r="F143" s="1181"/>
      <c r="G143" s="161"/>
      <c r="H143" s="161"/>
      <c r="I143" s="161"/>
      <c r="J143" s="52"/>
      <c r="K143" s="52"/>
      <c r="L143" s="1185"/>
      <c r="M143" s="1186"/>
      <c r="N143" s="1186"/>
      <c r="O143" s="1186"/>
      <c r="P143" s="1186"/>
      <c r="Q143" s="1186"/>
      <c r="R143" s="1186"/>
      <c r="S143" s="1187"/>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row>
    <row r="144" spans="1:76" ht="20.25" customHeight="1">
      <c r="B144" s="119" t="s">
        <v>307</v>
      </c>
      <c r="C144" s="120">
        <v>2</v>
      </c>
      <c r="D144" s="238">
        <v>2</v>
      </c>
      <c r="E144" s="122">
        <f>D144*C144</f>
        <v>4</v>
      </c>
      <c r="F144" s="1181"/>
      <c r="G144" s="161"/>
      <c r="H144" s="161"/>
      <c r="I144" s="161"/>
      <c r="J144" s="52"/>
      <c r="K144" s="52"/>
      <c r="L144" s="1188"/>
      <c r="M144" s="1189"/>
      <c r="N144" s="1189"/>
      <c r="O144" s="1189"/>
      <c r="P144" s="1189"/>
      <c r="Q144" s="1189"/>
      <c r="R144" s="1189"/>
      <c r="S144" s="1190"/>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row>
    <row r="145" spans="1:76" ht="32.25" customHeight="1">
      <c r="B145" s="119" t="s">
        <v>308</v>
      </c>
      <c r="C145" s="120">
        <v>3</v>
      </c>
      <c r="D145" s="238">
        <v>2</v>
      </c>
      <c r="E145" s="122">
        <f>D145*C145</f>
        <v>6</v>
      </c>
      <c r="F145" s="1181"/>
      <c r="G145" s="161"/>
      <c r="H145" s="161"/>
      <c r="I145" s="161"/>
      <c r="J145" s="52"/>
      <c r="K145" s="52"/>
      <c r="L145" s="52"/>
      <c r="M145" s="52"/>
      <c r="N145" s="90"/>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row>
    <row r="146" spans="1:76" ht="20.25" customHeight="1" thickBot="1">
      <c r="B146" s="123" t="s">
        <v>309</v>
      </c>
      <c r="C146" s="124">
        <v>3.5</v>
      </c>
      <c r="D146" s="239">
        <v>2</v>
      </c>
      <c r="E146" s="126">
        <f>D146*C146</f>
        <v>7</v>
      </c>
      <c r="F146" s="1181"/>
      <c r="G146" s="161"/>
      <c r="H146" s="161"/>
      <c r="I146" s="161"/>
      <c r="J146" s="52"/>
      <c r="K146" s="52"/>
      <c r="L146" s="52"/>
      <c r="M146" s="52"/>
      <c r="N146" s="90"/>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row>
    <row r="147" spans="1:76" ht="9" customHeight="1">
      <c r="B147" s="105"/>
      <c r="C147" s="106"/>
      <c r="D147" s="106"/>
      <c r="E147" s="106"/>
      <c r="F147" s="138"/>
      <c r="G147" s="109"/>
      <c r="H147" s="109"/>
      <c r="I147" s="52"/>
      <c r="J147" s="52"/>
      <c r="K147" s="52"/>
      <c r="L147" s="52"/>
      <c r="M147" s="52"/>
      <c r="N147" s="90"/>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row>
    <row r="148" spans="1:76" ht="18" customHeight="1">
      <c r="A148" s="25">
        <v>14</v>
      </c>
      <c r="B148" s="105" t="s">
        <v>420</v>
      </c>
      <c r="C148" s="106"/>
      <c r="D148" s="106"/>
      <c r="E148" s="106"/>
      <c r="F148" s="138"/>
      <c r="G148" s="109"/>
      <c r="H148" s="109"/>
      <c r="I148" s="52"/>
      <c r="J148" s="52"/>
      <c r="K148" s="52"/>
      <c r="L148" s="52"/>
      <c r="M148" s="52"/>
      <c r="N148" s="90"/>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row>
    <row r="149" spans="1:76" ht="35.25" customHeight="1">
      <c r="B149" s="1153" t="s">
        <v>421</v>
      </c>
      <c r="C149" s="1154"/>
      <c r="D149" s="1154"/>
      <c r="E149" s="1154"/>
      <c r="F149" s="138"/>
      <c r="G149" s="109"/>
      <c r="H149" s="109"/>
      <c r="I149" s="52"/>
      <c r="J149" s="52"/>
      <c r="K149" s="52"/>
      <c r="L149" s="52"/>
      <c r="M149" s="52"/>
      <c r="N149" s="90"/>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row>
    <row r="150" spans="1:76" ht="16.5" customHeight="1" thickBot="1">
      <c r="B150" s="105" t="s">
        <v>271</v>
      </c>
      <c r="C150" s="110"/>
      <c r="F150" s="138"/>
      <c r="G150" s="109"/>
      <c r="H150" s="109"/>
      <c r="I150" s="52"/>
      <c r="J150" s="52"/>
      <c r="K150" s="52"/>
      <c r="L150" s="52"/>
      <c r="M150" s="52"/>
      <c r="N150" s="90"/>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row>
    <row r="151" spans="1:76" ht="33.75" customHeight="1" thickBot="1">
      <c r="B151" s="111" t="s">
        <v>272</v>
      </c>
      <c r="C151" s="112" t="s">
        <v>273</v>
      </c>
      <c r="D151" s="112" t="s">
        <v>274</v>
      </c>
      <c r="E151" s="113" t="s">
        <v>275</v>
      </c>
      <c r="F151" s="1181"/>
      <c r="G151" s="223" t="e">
        <f>AVERAGE(Értékelő1!G151,Értékelő2!G151)</f>
        <v>#DIV/0!</v>
      </c>
      <c r="H151" s="109"/>
      <c r="I151" s="52"/>
      <c r="J151" s="52"/>
      <c r="K151" s="52"/>
      <c r="L151" s="52"/>
      <c r="M151" s="52"/>
      <c r="N151" s="90"/>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row>
    <row r="152" spans="1:76" ht="50.1" customHeight="1" thickBot="1">
      <c r="B152" s="139" t="s">
        <v>294</v>
      </c>
      <c r="C152" s="140">
        <v>0</v>
      </c>
      <c r="D152" s="141">
        <v>2</v>
      </c>
      <c r="E152" s="224">
        <v>0</v>
      </c>
      <c r="F152" s="1181"/>
      <c r="G152" s="161"/>
      <c r="H152" s="161"/>
      <c r="I152" s="161"/>
      <c r="J152" s="52"/>
      <c r="K152" s="52"/>
      <c r="L152" s="1182" t="s">
        <v>422</v>
      </c>
      <c r="M152" s="1183"/>
      <c r="N152" s="1183"/>
      <c r="O152" s="1183"/>
      <c r="P152" s="1183"/>
      <c r="Q152" s="1183"/>
      <c r="R152" s="1183"/>
      <c r="S152" s="1184"/>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row>
    <row r="153" spans="1:76" ht="39.950000000000003" customHeight="1" thickBot="1">
      <c r="B153" s="240" t="s">
        <v>1220</v>
      </c>
      <c r="C153" s="142">
        <v>1</v>
      </c>
      <c r="D153" s="143">
        <v>2</v>
      </c>
      <c r="E153" s="225">
        <v>2</v>
      </c>
      <c r="F153" s="1181"/>
      <c r="G153" s="161"/>
      <c r="H153" s="161"/>
      <c r="I153" s="161"/>
      <c r="J153" s="52"/>
      <c r="K153" s="52"/>
      <c r="L153" s="1185"/>
      <c r="M153" s="1186"/>
      <c r="N153" s="1186"/>
      <c r="O153" s="1186"/>
      <c r="P153" s="1186"/>
      <c r="Q153" s="1186"/>
      <c r="R153" s="1186"/>
      <c r="S153" s="1187"/>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row>
    <row r="154" spans="1:76" ht="44.45" customHeight="1" thickBot="1">
      <c r="B154" s="240" t="s">
        <v>1221</v>
      </c>
      <c r="C154" s="144">
        <v>2</v>
      </c>
      <c r="D154" s="145">
        <v>2</v>
      </c>
      <c r="E154" s="226">
        <v>4</v>
      </c>
      <c r="F154" s="1181"/>
      <c r="G154" s="161"/>
      <c r="H154" s="161"/>
      <c r="I154" s="161"/>
      <c r="J154" s="52"/>
      <c r="K154" s="52"/>
      <c r="L154" s="1188"/>
      <c r="M154" s="1189"/>
      <c r="N154" s="1189"/>
      <c r="O154" s="1189"/>
      <c r="P154" s="1189"/>
      <c r="Q154" s="1189"/>
      <c r="R154" s="1189"/>
      <c r="S154" s="1190"/>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row>
    <row r="155" spans="1:76" ht="9" customHeight="1">
      <c r="B155" s="105"/>
      <c r="C155" s="137"/>
      <c r="D155" s="137"/>
      <c r="E155" s="137"/>
      <c r="F155" s="138"/>
      <c r="G155" s="109"/>
      <c r="H155" s="109"/>
      <c r="I155" s="52"/>
      <c r="J155" s="52"/>
      <c r="K155" s="52"/>
      <c r="L155" s="52"/>
      <c r="M155" s="52"/>
      <c r="N155" s="90"/>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row>
    <row r="156" spans="1:76" ht="10.5" customHeight="1">
      <c r="F156" s="138"/>
      <c r="I156" s="52"/>
      <c r="J156" s="52"/>
      <c r="K156" s="52"/>
      <c r="L156" s="52"/>
      <c r="M156" s="52"/>
      <c r="N156" s="90"/>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row>
    <row r="157" spans="1:76" ht="6.75" customHeight="1" thickBot="1">
      <c r="F157" s="138"/>
      <c r="I157" s="28"/>
      <c r="J157" s="52"/>
      <c r="K157" s="52"/>
      <c r="L157" s="52"/>
      <c r="M157" s="52"/>
      <c r="N157" s="90"/>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row>
    <row r="158" spans="1:76" s="98" customFormat="1" ht="23.25" customHeight="1" thickBot="1">
      <c r="A158" s="94"/>
      <c r="B158" s="1178"/>
      <c r="C158" s="1179"/>
      <c r="D158" s="1179"/>
      <c r="E158" s="1180"/>
      <c r="F158" s="95" t="s">
        <v>267</v>
      </c>
      <c r="G158" s="96"/>
      <c r="H158" s="95" t="s">
        <v>268</v>
      </c>
      <c r="I158" s="97"/>
      <c r="J158" s="52"/>
      <c r="K158" s="52"/>
      <c r="L158" s="52"/>
      <c r="M158" s="52"/>
      <c r="N158" s="90"/>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row>
    <row r="159" spans="1:76" ht="42" customHeight="1" thickBot="1">
      <c r="B159" s="99" t="s">
        <v>423</v>
      </c>
      <c r="C159" s="100" t="s">
        <v>424</v>
      </c>
      <c r="D159" s="100"/>
      <c r="E159" s="101"/>
      <c r="F159" s="102">
        <f>E166+E174+E182++E190+E198+E206+E214</f>
        <v>0</v>
      </c>
      <c r="G159" s="103"/>
      <c r="H159" s="104">
        <f>E168+E176+E184+E192+E200+E208+E216</f>
        <v>34</v>
      </c>
      <c r="I159" s="155" t="e">
        <f>G165+G173+G181+G189+G197+G205+G213</f>
        <v>#DIV/0!</v>
      </c>
      <c r="J159" s="52"/>
      <c r="K159" s="52"/>
      <c r="L159" s="52"/>
      <c r="M159" s="52"/>
      <c r="N159" s="90"/>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row>
    <row r="160" spans="1:76" ht="6.75" customHeight="1">
      <c r="B160" s="105"/>
      <c r="C160" s="106"/>
      <c r="D160" s="106"/>
      <c r="E160" s="106"/>
      <c r="F160" s="138"/>
      <c r="G160" s="108"/>
      <c r="H160" s="108"/>
      <c r="I160" s="200"/>
      <c r="J160" s="52"/>
      <c r="K160" s="52"/>
      <c r="L160" s="52"/>
      <c r="M160" s="52"/>
      <c r="N160" s="90"/>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row>
    <row r="161" spans="1:76" ht="9" customHeight="1">
      <c r="B161" s="105"/>
      <c r="C161" s="106"/>
      <c r="D161" s="106"/>
      <c r="E161" s="106"/>
      <c r="F161" s="138"/>
      <c r="G161" s="109"/>
      <c r="H161" s="109"/>
      <c r="I161" s="52"/>
      <c r="J161" s="52"/>
      <c r="K161" s="52"/>
      <c r="L161" s="52"/>
      <c r="M161" s="52"/>
      <c r="N161" s="90"/>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row>
    <row r="162" spans="1:76" ht="18" customHeight="1">
      <c r="A162" s="25">
        <v>15</v>
      </c>
      <c r="B162" s="105" t="s">
        <v>295</v>
      </c>
      <c r="C162" s="106"/>
      <c r="D162" s="106"/>
      <c r="E162" s="106"/>
      <c r="F162" s="138"/>
      <c r="G162" s="109"/>
      <c r="H162" s="109"/>
      <c r="I162" s="52"/>
      <c r="J162" s="52"/>
      <c r="K162" s="52"/>
      <c r="L162" s="52"/>
      <c r="M162" s="52"/>
      <c r="N162" s="90"/>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row>
    <row r="163" spans="1:76" ht="35.25" customHeight="1">
      <c r="B163" s="1171" t="s">
        <v>425</v>
      </c>
      <c r="C163" s="1172"/>
      <c r="D163" s="1172"/>
      <c r="E163" s="1173"/>
      <c r="F163" s="138"/>
      <c r="G163" s="109"/>
      <c r="H163" s="109"/>
      <c r="I163" s="52"/>
      <c r="J163" s="52"/>
      <c r="K163" s="52"/>
      <c r="L163" s="52"/>
      <c r="M163" s="52"/>
      <c r="N163" s="90"/>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row>
    <row r="164" spans="1:76" ht="16.5" customHeight="1" thickBot="1">
      <c r="B164" s="105" t="s">
        <v>271</v>
      </c>
      <c r="C164" s="110"/>
      <c r="F164" s="138"/>
      <c r="G164" s="109"/>
      <c r="H164" s="109"/>
      <c r="I164" s="52"/>
      <c r="J164" s="52"/>
      <c r="K164" s="52"/>
      <c r="L164" s="52"/>
      <c r="M164" s="52"/>
      <c r="N164" s="90"/>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row>
    <row r="165" spans="1:76" ht="33.75" customHeight="1" thickBot="1">
      <c r="B165" s="111" t="s">
        <v>272</v>
      </c>
      <c r="C165" s="112" t="s">
        <v>273</v>
      </c>
      <c r="D165" s="112" t="s">
        <v>274</v>
      </c>
      <c r="E165" s="113" t="s">
        <v>275</v>
      </c>
      <c r="F165" s="1181"/>
      <c r="G165" s="223" t="e">
        <f>AVERAGE(Értékelő1!G165,Értékelő2!G165)</f>
        <v>#DIV/0!</v>
      </c>
      <c r="H165" s="109"/>
      <c r="I165" s="52"/>
      <c r="J165" s="52"/>
      <c r="K165" s="52"/>
      <c r="L165" s="1182" t="s">
        <v>1202</v>
      </c>
      <c r="M165" s="1183"/>
      <c r="N165" s="1183"/>
      <c r="O165" s="1183"/>
      <c r="P165" s="1183"/>
      <c r="Q165" s="1183"/>
      <c r="R165" s="1183"/>
      <c r="S165" s="1184"/>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row>
    <row r="166" spans="1:76" ht="21" customHeight="1">
      <c r="B166" s="115" t="s">
        <v>277</v>
      </c>
      <c r="C166" s="116">
        <v>0</v>
      </c>
      <c r="D166" s="237">
        <v>2</v>
      </c>
      <c r="E166" s="118">
        <v>0</v>
      </c>
      <c r="F166" s="1181"/>
      <c r="G166" s="161"/>
      <c r="H166" s="161"/>
      <c r="I166" s="161"/>
      <c r="J166" s="52"/>
      <c r="K166" s="52"/>
      <c r="L166" s="1185"/>
      <c r="M166" s="1186"/>
      <c r="N166" s="1186"/>
      <c r="O166" s="1186"/>
      <c r="P166" s="1186"/>
      <c r="Q166" s="1186"/>
      <c r="R166" s="1186"/>
      <c r="S166" s="1187"/>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row>
    <row r="167" spans="1:76" ht="20.25" customHeight="1">
      <c r="B167" s="119" t="s">
        <v>278</v>
      </c>
      <c r="C167" s="120">
        <v>1</v>
      </c>
      <c r="D167" s="238">
        <v>2</v>
      </c>
      <c r="E167" s="122">
        <v>2</v>
      </c>
      <c r="F167" s="1181"/>
      <c r="G167" s="161"/>
      <c r="H167" s="161"/>
      <c r="I167" s="161"/>
      <c r="J167" s="52"/>
      <c r="K167" s="52"/>
      <c r="L167" s="1188"/>
      <c r="M167" s="1189"/>
      <c r="N167" s="1189"/>
      <c r="O167" s="1189"/>
      <c r="P167" s="1189"/>
      <c r="Q167" s="1189"/>
      <c r="R167" s="1189"/>
      <c r="S167" s="1190"/>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row>
    <row r="168" spans="1:76" ht="20.25" customHeight="1" thickBot="1">
      <c r="B168" s="123" t="s">
        <v>279</v>
      </c>
      <c r="C168" s="124">
        <v>2</v>
      </c>
      <c r="D168" s="239">
        <v>2</v>
      </c>
      <c r="E168" s="126">
        <v>4</v>
      </c>
      <c r="F168" s="1181"/>
      <c r="G168" s="161"/>
      <c r="H168" s="161"/>
      <c r="I168" s="161"/>
      <c r="J168" s="52"/>
      <c r="K168" s="52"/>
      <c r="L168" s="52"/>
      <c r="M168" s="52"/>
      <c r="N168" s="90"/>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row>
    <row r="169" spans="1:76" ht="9" customHeight="1">
      <c r="B169" s="105"/>
      <c r="C169" s="106"/>
      <c r="D169" s="106"/>
      <c r="E169" s="106"/>
      <c r="F169" s="138"/>
      <c r="G169" s="109"/>
      <c r="H169" s="109"/>
      <c r="I169" s="52"/>
      <c r="J169" s="52"/>
      <c r="K169" s="52"/>
      <c r="L169" s="52"/>
      <c r="M169" s="52"/>
      <c r="N169" s="90"/>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row>
    <row r="170" spans="1:76" ht="18" customHeight="1">
      <c r="A170" s="25">
        <v>16</v>
      </c>
      <c r="B170" s="105" t="s">
        <v>296</v>
      </c>
      <c r="C170" s="106"/>
      <c r="D170" s="106"/>
      <c r="E170" s="106"/>
      <c r="F170" s="138"/>
      <c r="G170" s="109"/>
      <c r="H170" s="109"/>
      <c r="I170" s="52"/>
      <c r="J170" s="52"/>
      <c r="K170" s="52"/>
      <c r="L170" s="52"/>
      <c r="M170" s="52"/>
      <c r="N170" s="90"/>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row>
    <row r="171" spans="1:76" ht="35.25" customHeight="1">
      <c r="B171" s="1153" t="s">
        <v>426</v>
      </c>
      <c r="C171" s="1154"/>
      <c r="D171" s="1154"/>
      <c r="E171" s="1155"/>
      <c r="F171" s="138"/>
      <c r="G171" s="109"/>
      <c r="H171" s="109"/>
      <c r="I171" s="52"/>
      <c r="J171" s="52"/>
      <c r="K171" s="52"/>
      <c r="L171" s="52"/>
      <c r="M171" s="52"/>
      <c r="N171" s="90"/>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row>
    <row r="172" spans="1:76" ht="16.5" customHeight="1" thickBot="1">
      <c r="B172" s="105" t="s">
        <v>271</v>
      </c>
      <c r="C172" s="110"/>
      <c r="F172" s="138"/>
      <c r="G172" s="109"/>
      <c r="H172" s="109"/>
      <c r="I172" s="52"/>
      <c r="J172" s="52"/>
      <c r="K172" s="52"/>
      <c r="L172" s="52"/>
      <c r="M172" s="52"/>
      <c r="N172" s="90"/>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row>
    <row r="173" spans="1:76" ht="33.75" customHeight="1" thickBot="1">
      <c r="B173" s="111" t="s">
        <v>272</v>
      </c>
      <c r="C173" s="112" t="s">
        <v>273</v>
      </c>
      <c r="D173" s="112" t="s">
        <v>274</v>
      </c>
      <c r="E173" s="113" t="s">
        <v>275</v>
      </c>
      <c r="F173" s="1181"/>
      <c r="G173" s="223" t="e">
        <f>AVERAGE(Értékelő1!G173,Értékelő2!G173)</f>
        <v>#DIV/0!</v>
      </c>
      <c r="H173" s="109"/>
      <c r="I173" s="52"/>
      <c r="J173" s="52"/>
      <c r="K173" s="52"/>
      <c r="L173" s="52"/>
      <c r="M173" s="52"/>
      <c r="N173" s="90"/>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row>
    <row r="174" spans="1:76" ht="21" customHeight="1">
      <c r="B174" s="115" t="s">
        <v>301</v>
      </c>
      <c r="C174" s="116">
        <v>0</v>
      </c>
      <c r="D174" s="117">
        <v>2</v>
      </c>
      <c r="E174" s="118">
        <v>0</v>
      </c>
      <c r="F174" s="1181"/>
      <c r="G174" s="161"/>
      <c r="H174" s="161"/>
      <c r="I174" s="161"/>
      <c r="J174" s="52"/>
      <c r="K174" s="52"/>
      <c r="L174" s="1182" t="s">
        <v>427</v>
      </c>
      <c r="M174" s="1183"/>
      <c r="N174" s="1183"/>
      <c r="O174" s="1183"/>
      <c r="P174" s="1183"/>
      <c r="Q174" s="1183"/>
      <c r="R174" s="1183"/>
      <c r="S174" s="1184"/>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row>
    <row r="175" spans="1:76" ht="50.1" customHeight="1">
      <c r="B175" s="119" t="s">
        <v>302</v>
      </c>
      <c r="C175" s="120">
        <v>1</v>
      </c>
      <c r="D175" s="121">
        <v>2</v>
      </c>
      <c r="E175" s="122">
        <v>2</v>
      </c>
      <c r="F175" s="1181"/>
      <c r="G175" s="161"/>
      <c r="H175" s="161"/>
      <c r="I175" s="161"/>
      <c r="J175" s="52"/>
      <c r="K175" s="52"/>
      <c r="L175" s="1185"/>
      <c r="M175" s="1186"/>
      <c r="N175" s="1186"/>
      <c r="O175" s="1186"/>
      <c r="P175" s="1186"/>
      <c r="Q175" s="1186"/>
      <c r="R175" s="1186"/>
      <c r="S175" s="1187"/>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row>
    <row r="176" spans="1:76" ht="37.5" customHeight="1" thickBot="1">
      <c r="B176" s="123" t="s">
        <v>303</v>
      </c>
      <c r="C176" s="124">
        <v>2</v>
      </c>
      <c r="D176" s="125">
        <v>2</v>
      </c>
      <c r="E176" s="126">
        <v>4</v>
      </c>
      <c r="F176" s="1181"/>
      <c r="G176" s="161"/>
      <c r="H176" s="161"/>
      <c r="I176" s="161"/>
      <c r="J176" s="52"/>
      <c r="K176" s="52"/>
      <c r="L176" s="1188"/>
      <c r="M176" s="1189"/>
      <c r="N176" s="1189"/>
      <c r="O176" s="1189"/>
      <c r="P176" s="1189"/>
      <c r="Q176" s="1189"/>
      <c r="R176" s="1189"/>
      <c r="S176" s="1190"/>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row>
    <row r="177" spans="1:76" ht="9" customHeight="1">
      <c r="B177" s="105"/>
      <c r="C177" s="106"/>
      <c r="D177" s="106"/>
      <c r="E177" s="106"/>
      <c r="F177" s="138"/>
      <c r="G177" s="109"/>
      <c r="H177" s="109"/>
      <c r="I177" s="52"/>
      <c r="J177" s="52"/>
      <c r="K177" s="52"/>
      <c r="L177" s="52"/>
      <c r="M177" s="52"/>
      <c r="N177" s="90"/>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row>
    <row r="178" spans="1:76" ht="18" customHeight="1">
      <c r="A178" s="25">
        <v>17</v>
      </c>
      <c r="B178" s="105" t="s">
        <v>300</v>
      </c>
      <c r="C178" s="106"/>
      <c r="D178" s="106"/>
      <c r="E178" s="106"/>
      <c r="F178" s="138"/>
      <c r="G178" s="109"/>
      <c r="H178" s="109"/>
      <c r="I178" s="52"/>
      <c r="J178" s="52"/>
      <c r="K178" s="52"/>
      <c r="L178" s="52"/>
      <c r="M178" s="52"/>
      <c r="N178" s="90"/>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row>
    <row r="179" spans="1:76" ht="35.25" customHeight="1">
      <c r="B179" s="1171" t="s">
        <v>453</v>
      </c>
      <c r="C179" s="1172"/>
      <c r="D179" s="1172"/>
      <c r="E179" s="1173"/>
      <c r="F179" s="138"/>
      <c r="G179" s="109"/>
      <c r="H179" s="109"/>
      <c r="I179" s="52"/>
      <c r="J179" s="52"/>
      <c r="K179" s="52"/>
      <c r="L179" s="52"/>
      <c r="M179" s="52"/>
      <c r="N179" s="90"/>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row>
    <row r="180" spans="1:76" ht="16.5" customHeight="1" thickBot="1">
      <c r="B180" s="105" t="s">
        <v>271</v>
      </c>
      <c r="C180" s="110"/>
      <c r="F180" s="138"/>
      <c r="G180" s="109"/>
      <c r="H180" s="109"/>
      <c r="I180" s="52"/>
      <c r="J180" s="52"/>
      <c r="K180" s="52"/>
      <c r="L180" s="52"/>
      <c r="M180" s="52"/>
      <c r="N180" s="90"/>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row>
    <row r="181" spans="1:76" ht="33.75" customHeight="1" thickBot="1">
      <c r="B181" s="111" t="s">
        <v>272</v>
      </c>
      <c r="C181" s="112" t="s">
        <v>273</v>
      </c>
      <c r="D181" s="112" t="s">
        <v>274</v>
      </c>
      <c r="E181" s="113" t="s">
        <v>275</v>
      </c>
      <c r="F181" s="1181"/>
      <c r="G181" s="223" t="e">
        <f>AVERAGE(Értékelő1!G181,Értékelő2!G181)</f>
        <v>#DIV/0!</v>
      </c>
      <c r="H181" s="109"/>
      <c r="I181" s="52"/>
      <c r="J181" s="52"/>
      <c r="K181" s="52"/>
      <c r="L181" s="52"/>
      <c r="M181" s="52"/>
      <c r="N181" s="90"/>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row>
    <row r="182" spans="1:76" ht="52.5" customHeight="1">
      <c r="B182" s="115" t="s">
        <v>320</v>
      </c>
      <c r="C182" s="116">
        <v>0</v>
      </c>
      <c r="D182" s="117">
        <v>2</v>
      </c>
      <c r="E182" s="118">
        <v>0</v>
      </c>
      <c r="F182" s="1181"/>
      <c r="G182" s="161"/>
      <c r="H182" s="161"/>
      <c r="I182" s="161"/>
      <c r="J182" s="52"/>
      <c r="K182" s="52"/>
      <c r="L182" s="1182" t="s">
        <v>428</v>
      </c>
      <c r="M182" s="1183"/>
      <c r="N182" s="1183"/>
      <c r="O182" s="1183"/>
      <c r="P182" s="1183"/>
      <c r="Q182" s="1183"/>
      <c r="R182" s="1183"/>
      <c r="S182" s="1184"/>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row>
    <row r="183" spans="1:76" ht="64.5" customHeight="1">
      <c r="B183" s="119" t="s">
        <v>321</v>
      </c>
      <c r="C183" s="120">
        <v>1</v>
      </c>
      <c r="D183" s="121">
        <v>2</v>
      </c>
      <c r="E183" s="122">
        <v>2</v>
      </c>
      <c r="F183" s="1181"/>
      <c r="G183" s="161"/>
      <c r="H183" s="161"/>
      <c r="I183" s="161"/>
      <c r="J183" s="52"/>
      <c r="K183" s="52"/>
      <c r="L183" s="1185"/>
      <c r="M183" s="1186"/>
      <c r="N183" s="1186"/>
      <c r="O183" s="1186"/>
      <c r="P183" s="1186"/>
      <c r="Q183" s="1186"/>
      <c r="R183" s="1186"/>
      <c r="S183" s="1187"/>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row>
    <row r="184" spans="1:76" ht="46.5" customHeight="1" thickBot="1">
      <c r="B184" s="123" t="s">
        <v>429</v>
      </c>
      <c r="C184" s="124">
        <v>2</v>
      </c>
      <c r="D184" s="125">
        <v>2</v>
      </c>
      <c r="E184" s="126">
        <v>4</v>
      </c>
      <c r="F184" s="1181"/>
      <c r="G184" s="161"/>
      <c r="H184" s="161"/>
      <c r="I184" s="161"/>
      <c r="J184" s="52"/>
      <c r="K184" s="52"/>
      <c r="L184" s="1188"/>
      <c r="M184" s="1189"/>
      <c r="N184" s="1189"/>
      <c r="O184" s="1189"/>
      <c r="P184" s="1189"/>
      <c r="Q184" s="1189"/>
      <c r="R184" s="1189"/>
      <c r="S184" s="1190"/>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row>
    <row r="185" spans="1:76" ht="19.5" customHeight="1">
      <c r="B185" s="162"/>
      <c r="C185" s="162"/>
      <c r="D185" s="162"/>
      <c r="E185" s="162"/>
      <c r="F185" s="138"/>
      <c r="G185" s="109"/>
      <c r="H185" s="109"/>
      <c r="I185" s="52"/>
      <c r="J185" s="52"/>
      <c r="K185" s="52"/>
      <c r="L185" s="52"/>
      <c r="M185" s="52"/>
      <c r="N185" s="90"/>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row>
    <row r="186" spans="1:76" ht="18" customHeight="1">
      <c r="A186" s="25">
        <v>18</v>
      </c>
      <c r="B186" s="105" t="s">
        <v>430</v>
      </c>
      <c r="C186" s="106"/>
      <c r="D186" s="106"/>
      <c r="E186" s="106"/>
      <c r="F186" s="146"/>
      <c r="G186" s="109"/>
      <c r="H186" s="109"/>
      <c r="I186" s="52"/>
      <c r="J186" s="52"/>
      <c r="K186" s="52"/>
      <c r="L186" s="52"/>
      <c r="M186" s="52"/>
      <c r="N186" s="90"/>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row>
    <row r="187" spans="1:76" ht="35.25" customHeight="1">
      <c r="B187" s="1153" t="s">
        <v>431</v>
      </c>
      <c r="C187" s="1154"/>
      <c r="D187" s="1154"/>
      <c r="E187" s="1155"/>
      <c r="F187" s="146"/>
      <c r="G187" s="109"/>
      <c r="H187" s="109"/>
      <c r="I187" s="52"/>
      <c r="J187" s="52"/>
      <c r="K187" s="52"/>
      <c r="L187" s="52"/>
      <c r="M187" s="52"/>
      <c r="N187" s="90"/>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row>
    <row r="188" spans="1:76" ht="16.5" customHeight="1" thickBot="1">
      <c r="B188" s="105" t="s">
        <v>284</v>
      </c>
      <c r="C188" s="110"/>
      <c r="F188" s="146"/>
      <c r="G188" s="109"/>
      <c r="H188" s="109"/>
      <c r="I188" s="52"/>
      <c r="J188" s="52"/>
      <c r="K188" s="52"/>
      <c r="L188" s="52"/>
      <c r="M188" s="52"/>
      <c r="N188" s="90"/>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row>
    <row r="189" spans="1:76" ht="33.75" customHeight="1" thickBot="1">
      <c r="B189" s="111" t="s">
        <v>272</v>
      </c>
      <c r="C189" s="112" t="s">
        <v>273</v>
      </c>
      <c r="D189" s="112" t="s">
        <v>274</v>
      </c>
      <c r="E189" s="113" t="s">
        <v>275</v>
      </c>
      <c r="F189" s="1181"/>
      <c r="G189" s="223" t="e">
        <f>AVERAGE(Értékelő1!G189,Értékelő2!G189)</f>
        <v>#DIV/0!</v>
      </c>
      <c r="H189" s="109"/>
      <c r="I189" s="52"/>
      <c r="J189" s="52"/>
      <c r="K189" s="52"/>
      <c r="L189" s="52"/>
      <c r="M189" s="52"/>
      <c r="N189" s="90"/>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row>
    <row r="190" spans="1:76" ht="51" customHeight="1">
      <c r="B190" s="115" t="s">
        <v>324</v>
      </c>
      <c r="C190" s="116">
        <v>0</v>
      </c>
      <c r="D190" s="237">
        <v>2</v>
      </c>
      <c r="E190" s="118">
        <v>0</v>
      </c>
      <c r="F190" s="1181"/>
      <c r="G190" s="161"/>
      <c r="H190" s="161"/>
      <c r="I190" s="161"/>
      <c r="J190" s="52"/>
      <c r="K190" s="52"/>
      <c r="L190" s="1182" t="s">
        <v>432</v>
      </c>
      <c r="M190" s="1183"/>
      <c r="N190" s="1183"/>
      <c r="O190" s="1183"/>
      <c r="P190" s="1183"/>
      <c r="Q190" s="1183"/>
      <c r="R190" s="1183"/>
      <c r="S190" s="1184"/>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row>
    <row r="191" spans="1:76" ht="32.25" customHeight="1">
      <c r="B191" s="119" t="s">
        <v>325</v>
      </c>
      <c r="C191" s="120">
        <v>1</v>
      </c>
      <c r="D191" s="238">
        <v>2</v>
      </c>
      <c r="E191" s="122">
        <v>2</v>
      </c>
      <c r="F191" s="1181"/>
      <c r="G191" s="161"/>
      <c r="H191" s="161"/>
      <c r="I191" s="161"/>
      <c r="J191" s="52"/>
      <c r="K191" s="52"/>
      <c r="L191" s="1185"/>
      <c r="M191" s="1186"/>
      <c r="N191" s="1186"/>
      <c r="O191" s="1186"/>
      <c r="P191" s="1186"/>
      <c r="Q191" s="1186"/>
      <c r="R191" s="1186"/>
      <c r="S191" s="1187"/>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row>
    <row r="192" spans="1:76" ht="48.75" customHeight="1" thickBot="1">
      <c r="B192" s="123" t="s">
        <v>326</v>
      </c>
      <c r="C192" s="124">
        <v>2</v>
      </c>
      <c r="D192" s="239">
        <v>2</v>
      </c>
      <c r="E192" s="126">
        <v>4</v>
      </c>
      <c r="F192" s="1181"/>
      <c r="G192" s="161"/>
      <c r="H192" s="161"/>
      <c r="I192" s="161"/>
      <c r="J192" s="52"/>
      <c r="K192" s="52"/>
      <c r="L192" s="1188"/>
      <c r="M192" s="1189"/>
      <c r="N192" s="1189"/>
      <c r="O192" s="1189"/>
      <c r="P192" s="1189"/>
      <c r="Q192" s="1189"/>
      <c r="R192" s="1189"/>
      <c r="S192" s="1190"/>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row>
    <row r="193" spans="1:76" ht="15" customHeight="1">
      <c r="B193" s="162"/>
      <c r="C193" s="162"/>
      <c r="D193" s="162"/>
      <c r="E193" s="162"/>
      <c r="F193" s="138"/>
      <c r="G193" s="109"/>
      <c r="H193" s="109"/>
      <c r="I193" s="52"/>
      <c r="J193" s="52"/>
      <c r="K193" s="52"/>
      <c r="L193" s="52"/>
      <c r="M193" s="52"/>
      <c r="N193" s="90"/>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row>
    <row r="194" spans="1:76" ht="18" customHeight="1">
      <c r="A194" s="25">
        <v>19</v>
      </c>
      <c r="B194" s="105" t="s">
        <v>433</v>
      </c>
      <c r="C194" s="106"/>
      <c r="D194" s="106"/>
      <c r="E194" s="106"/>
      <c r="F194" s="146"/>
      <c r="G194" s="109"/>
      <c r="H194" s="109"/>
      <c r="I194" s="52"/>
      <c r="J194" s="52"/>
      <c r="K194" s="52"/>
      <c r="L194" s="52"/>
      <c r="M194" s="52"/>
      <c r="N194" s="90"/>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row>
    <row r="195" spans="1:76" ht="35.25" customHeight="1">
      <c r="B195" s="1153" t="s">
        <v>434</v>
      </c>
      <c r="C195" s="1154"/>
      <c r="D195" s="1154"/>
      <c r="E195" s="1155"/>
      <c r="F195" s="146"/>
      <c r="G195" s="109"/>
      <c r="H195" s="109"/>
      <c r="I195" s="52"/>
      <c r="J195" s="52"/>
      <c r="K195" s="52"/>
      <c r="L195" s="52"/>
      <c r="M195" s="52"/>
      <c r="N195" s="90"/>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row>
    <row r="196" spans="1:76" ht="16.5" customHeight="1" thickBot="1">
      <c r="B196" s="105" t="s">
        <v>271</v>
      </c>
      <c r="C196" s="110"/>
      <c r="F196" s="146"/>
      <c r="G196" s="109"/>
      <c r="H196" s="109"/>
      <c r="I196" s="52"/>
      <c r="J196" s="52"/>
      <c r="K196" s="52"/>
      <c r="L196" s="52"/>
      <c r="M196" s="52"/>
      <c r="N196" s="90"/>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row>
    <row r="197" spans="1:76" ht="33.75" customHeight="1" thickBot="1">
      <c r="B197" s="111" t="s">
        <v>272</v>
      </c>
      <c r="C197" s="112" t="s">
        <v>273</v>
      </c>
      <c r="D197" s="112" t="s">
        <v>274</v>
      </c>
      <c r="E197" s="113" t="s">
        <v>275</v>
      </c>
      <c r="F197" s="1181"/>
      <c r="G197" s="223" t="e">
        <f>AVERAGE(Értékelő1!G197,Értékelő2!G197)</f>
        <v>#DIV/0!</v>
      </c>
      <c r="H197" s="109"/>
      <c r="I197" s="52"/>
      <c r="J197" s="52"/>
      <c r="K197" s="52"/>
      <c r="L197" s="1182" t="s">
        <v>435</v>
      </c>
      <c r="M197" s="1183"/>
      <c r="N197" s="1183"/>
      <c r="O197" s="1183"/>
      <c r="P197" s="1183"/>
      <c r="Q197" s="1183"/>
      <c r="R197" s="1183"/>
      <c r="S197" s="1184"/>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row>
    <row r="198" spans="1:76" ht="21" customHeight="1">
      <c r="B198" s="115" t="s">
        <v>277</v>
      </c>
      <c r="C198" s="116">
        <v>0</v>
      </c>
      <c r="D198" s="237">
        <v>2</v>
      </c>
      <c r="E198" s="118">
        <v>0</v>
      </c>
      <c r="F198" s="1181"/>
      <c r="G198" s="161"/>
      <c r="H198" s="161"/>
      <c r="I198" s="161"/>
      <c r="J198" s="52"/>
      <c r="K198" s="52"/>
      <c r="L198" s="1185"/>
      <c r="M198" s="1186"/>
      <c r="N198" s="1186"/>
      <c r="O198" s="1186"/>
      <c r="P198" s="1186"/>
      <c r="Q198" s="1186"/>
      <c r="R198" s="1186"/>
      <c r="S198" s="1187"/>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row>
    <row r="199" spans="1:76" ht="20.25" customHeight="1">
      <c r="B199" s="119" t="s">
        <v>278</v>
      </c>
      <c r="C199" s="120">
        <v>2</v>
      </c>
      <c r="D199" s="238">
        <v>2</v>
      </c>
      <c r="E199" s="122">
        <v>4</v>
      </c>
      <c r="F199" s="1181"/>
      <c r="G199" s="161"/>
      <c r="H199" s="161"/>
      <c r="I199" s="161"/>
      <c r="J199" s="52"/>
      <c r="K199" s="52"/>
      <c r="L199" s="1188"/>
      <c r="M199" s="1189"/>
      <c r="N199" s="1189"/>
      <c r="O199" s="1189"/>
      <c r="P199" s="1189"/>
      <c r="Q199" s="1189"/>
      <c r="R199" s="1189"/>
      <c r="S199" s="1190"/>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row>
    <row r="200" spans="1:76" ht="20.25" customHeight="1" thickBot="1">
      <c r="B200" s="123" t="s">
        <v>279</v>
      </c>
      <c r="C200" s="124">
        <v>4</v>
      </c>
      <c r="D200" s="239">
        <v>2</v>
      </c>
      <c r="E200" s="126">
        <v>8</v>
      </c>
      <c r="F200" s="1181"/>
      <c r="G200" s="161"/>
      <c r="H200" s="161"/>
      <c r="I200" s="161"/>
      <c r="J200" s="52"/>
      <c r="K200" s="52"/>
      <c r="L200" s="52"/>
      <c r="M200" s="52"/>
      <c r="N200" s="90"/>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row>
    <row r="201" spans="1:76" ht="9" customHeight="1">
      <c r="B201" s="105"/>
      <c r="C201" s="106"/>
      <c r="D201" s="106"/>
      <c r="E201" s="106"/>
      <c r="F201" s="146"/>
      <c r="G201" s="109"/>
      <c r="H201" s="109"/>
      <c r="I201" s="52"/>
      <c r="J201" s="52"/>
      <c r="K201" s="52"/>
      <c r="L201" s="52"/>
      <c r="M201" s="52"/>
      <c r="N201" s="90"/>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row>
    <row r="202" spans="1:76" ht="18" customHeight="1">
      <c r="A202" s="25">
        <v>20</v>
      </c>
      <c r="B202" s="105" t="s">
        <v>436</v>
      </c>
      <c r="C202" s="106"/>
      <c r="D202" s="106"/>
      <c r="E202" s="106"/>
      <c r="F202" s="146"/>
      <c r="G202" s="109"/>
      <c r="H202" s="109"/>
      <c r="I202" s="52"/>
      <c r="J202" s="52"/>
      <c r="K202" s="52"/>
      <c r="L202" s="52"/>
      <c r="M202" s="52"/>
      <c r="N202" s="90"/>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row>
    <row r="203" spans="1:76" ht="35.25" customHeight="1">
      <c r="B203" s="1153" t="s">
        <v>437</v>
      </c>
      <c r="C203" s="1154"/>
      <c r="D203" s="1154"/>
      <c r="E203" s="1155"/>
      <c r="F203" s="146"/>
      <c r="G203" s="109"/>
      <c r="H203" s="109"/>
      <c r="I203" s="52"/>
      <c r="J203" s="52"/>
      <c r="K203" s="52"/>
      <c r="L203" s="52"/>
      <c r="M203" s="52"/>
      <c r="N203" s="90"/>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row>
    <row r="204" spans="1:76" ht="16.5" customHeight="1" thickBot="1">
      <c r="B204" s="105" t="s">
        <v>271</v>
      </c>
      <c r="C204" s="110"/>
      <c r="F204" s="146"/>
      <c r="G204" s="109"/>
      <c r="H204" s="109"/>
      <c r="I204" s="52"/>
      <c r="J204" s="52"/>
      <c r="K204" s="52"/>
      <c r="L204" s="52"/>
      <c r="M204" s="52"/>
      <c r="N204" s="90"/>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row>
    <row r="205" spans="1:76" ht="33.75" customHeight="1" thickBot="1">
      <c r="B205" s="111" t="s">
        <v>272</v>
      </c>
      <c r="C205" s="112" t="s">
        <v>273</v>
      </c>
      <c r="D205" s="112" t="s">
        <v>274</v>
      </c>
      <c r="E205" s="113" t="s">
        <v>275</v>
      </c>
      <c r="F205" s="1181"/>
      <c r="G205" s="223" t="e">
        <f>AVERAGE(Értékelő1!G205,Értékelő2!G205)</f>
        <v>#DIV/0!</v>
      </c>
      <c r="H205" s="109"/>
      <c r="I205" s="52"/>
      <c r="J205" s="52"/>
      <c r="K205" s="52"/>
      <c r="L205" s="1182" t="s">
        <v>438</v>
      </c>
      <c r="M205" s="1183"/>
      <c r="N205" s="1183"/>
      <c r="O205" s="1183"/>
      <c r="P205" s="1183"/>
      <c r="Q205" s="1183"/>
      <c r="R205" s="1183"/>
      <c r="S205" s="1184"/>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row>
    <row r="206" spans="1:76" ht="21" customHeight="1">
      <c r="B206" s="115" t="s">
        <v>277</v>
      </c>
      <c r="C206" s="116">
        <v>0</v>
      </c>
      <c r="D206" s="117">
        <v>3</v>
      </c>
      <c r="E206" s="118">
        <v>0</v>
      </c>
      <c r="F206" s="1181"/>
      <c r="G206" s="161"/>
      <c r="H206" s="161"/>
      <c r="I206" s="161"/>
      <c r="J206" s="52"/>
      <c r="K206" s="52"/>
      <c r="L206" s="1185"/>
      <c r="M206" s="1186"/>
      <c r="N206" s="1186"/>
      <c r="O206" s="1186"/>
      <c r="P206" s="1186"/>
      <c r="Q206" s="1186"/>
      <c r="R206" s="1186"/>
      <c r="S206" s="1187"/>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row>
    <row r="207" spans="1:76" ht="20.25" customHeight="1">
      <c r="B207" s="119" t="s">
        <v>278</v>
      </c>
      <c r="C207" s="120">
        <v>1</v>
      </c>
      <c r="D207" s="121">
        <v>3</v>
      </c>
      <c r="E207" s="122">
        <v>3</v>
      </c>
      <c r="F207" s="1181"/>
      <c r="G207" s="161"/>
      <c r="H207" s="161"/>
      <c r="I207" s="161"/>
      <c r="J207" s="52"/>
      <c r="K207" s="52"/>
      <c r="L207" s="1188"/>
      <c r="M207" s="1189"/>
      <c r="N207" s="1189"/>
      <c r="O207" s="1189"/>
      <c r="P207" s="1189"/>
      <c r="Q207" s="1189"/>
      <c r="R207" s="1189"/>
      <c r="S207" s="1190"/>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row>
    <row r="208" spans="1:76" ht="15.75" thickBot="1">
      <c r="B208" s="123" t="s">
        <v>279</v>
      </c>
      <c r="C208" s="124">
        <v>2</v>
      </c>
      <c r="D208" s="125">
        <v>3</v>
      </c>
      <c r="E208" s="126">
        <v>6</v>
      </c>
      <c r="F208" s="1181"/>
      <c r="G208" s="161"/>
      <c r="H208" s="161"/>
      <c r="I208" s="161"/>
      <c r="J208" s="52"/>
      <c r="K208" s="52"/>
      <c r="L208" s="52"/>
      <c r="M208" s="52"/>
      <c r="N208" s="90"/>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row>
    <row r="209" spans="1:76" ht="20.25" customHeight="1">
      <c r="B209" s="164"/>
      <c r="C209" s="165"/>
      <c r="D209" s="165"/>
      <c r="E209" s="165"/>
      <c r="F209" s="163"/>
      <c r="G209" s="161"/>
      <c r="H209" s="161"/>
      <c r="I209" s="161"/>
      <c r="J209" s="52"/>
      <c r="K209" s="52"/>
      <c r="L209" s="52"/>
      <c r="M209" s="52"/>
      <c r="N209" s="90"/>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row>
    <row r="210" spans="1:76" ht="18" customHeight="1">
      <c r="A210" s="25">
        <v>21</v>
      </c>
      <c r="B210" s="105" t="s">
        <v>439</v>
      </c>
      <c r="C210" s="106"/>
      <c r="D210" s="106"/>
      <c r="E210" s="106"/>
      <c r="F210" s="146"/>
      <c r="G210" s="109"/>
      <c r="H210" s="109"/>
      <c r="I210" s="52"/>
      <c r="J210" s="52"/>
      <c r="K210" s="52"/>
      <c r="L210" s="52"/>
      <c r="M210" s="52"/>
      <c r="N210" s="90"/>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row>
    <row r="211" spans="1:76" ht="45" customHeight="1">
      <c r="B211" s="1153" t="s">
        <v>440</v>
      </c>
      <c r="C211" s="1154"/>
      <c r="D211" s="1154"/>
      <c r="E211" s="1155"/>
      <c r="F211" s="146"/>
      <c r="G211" s="109"/>
      <c r="H211" s="109"/>
      <c r="I211" s="52"/>
      <c r="J211" s="52"/>
      <c r="K211" s="52"/>
      <c r="L211" s="52"/>
      <c r="M211" s="52"/>
      <c r="N211" s="90"/>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row>
    <row r="212" spans="1:76" ht="16.5" customHeight="1" thickBot="1">
      <c r="B212" s="105" t="s">
        <v>271</v>
      </c>
      <c r="C212" s="110"/>
      <c r="F212" s="146"/>
      <c r="G212" s="109"/>
      <c r="H212" s="109"/>
      <c r="I212" s="52"/>
      <c r="J212" s="52"/>
      <c r="K212" s="52"/>
      <c r="L212" s="52"/>
      <c r="M212" s="52"/>
      <c r="N212" s="90"/>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row>
    <row r="213" spans="1:76" ht="33.75" customHeight="1" thickBot="1">
      <c r="B213" s="111" t="s">
        <v>272</v>
      </c>
      <c r="C213" s="112" t="s">
        <v>273</v>
      </c>
      <c r="D213" s="112" t="s">
        <v>274</v>
      </c>
      <c r="E213" s="113" t="s">
        <v>275</v>
      </c>
      <c r="F213" s="1181"/>
      <c r="G213" s="223" t="e">
        <f>AVERAGE(Értékelő1!G213,Értékelő2!G213)</f>
        <v>#DIV/0!</v>
      </c>
      <c r="H213" s="109"/>
      <c r="I213" s="52"/>
      <c r="J213" s="52"/>
      <c r="K213" s="52"/>
      <c r="L213" s="52"/>
      <c r="M213" s="52"/>
      <c r="N213" s="90"/>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row>
    <row r="214" spans="1:76" ht="42" customHeight="1">
      <c r="B214" s="115" t="s">
        <v>310</v>
      </c>
      <c r="C214" s="116">
        <v>0</v>
      </c>
      <c r="D214" s="237">
        <v>2</v>
      </c>
      <c r="E214" s="118">
        <v>0</v>
      </c>
      <c r="F214" s="1181"/>
      <c r="G214" s="161"/>
      <c r="H214" s="161"/>
      <c r="I214" s="161"/>
      <c r="J214" s="52"/>
      <c r="K214" s="52"/>
      <c r="L214" s="1182" t="s">
        <v>441</v>
      </c>
      <c r="M214" s="1183"/>
      <c r="N214" s="1183"/>
      <c r="O214" s="1183"/>
      <c r="P214" s="1183"/>
      <c r="Q214" s="1183"/>
      <c r="R214" s="1183"/>
      <c r="S214" s="1184"/>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row>
    <row r="215" spans="1:76" ht="50.1" customHeight="1">
      <c r="B215" s="119" t="s">
        <v>311</v>
      </c>
      <c r="C215" s="120">
        <v>1</v>
      </c>
      <c r="D215" s="238">
        <v>2</v>
      </c>
      <c r="E215" s="122">
        <v>2</v>
      </c>
      <c r="F215" s="1181"/>
      <c r="G215" s="161"/>
      <c r="H215" s="161"/>
      <c r="I215" s="161"/>
      <c r="J215" s="52"/>
      <c r="K215" s="52"/>
      <c r="L215" s="1185"/>
      <c r="M215" s="1186"/>
      <c r="N215" s="1186"/>
      <c r="O215" s="1186"/>
      <c r="P215" s="1186"/>
      <c r="Q215" s="1186"/>
      <c r="R215" s="1186"/>
      <c r="S215" s="1187"/>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row>
    <row r="216" spans="1:76" ht="50.45" customHeight="1" thickBot="1">
      <c r="B216" s="123" t="s">
        <v>312</v>
      </c>
      <c r="C216" s="124">
        <v>2</v>
      </c>
      <c r="D216" s="239">
        <v>2</v>
      </c>
      <c r="E216" s="126">
        <v>4</v>
      </c>
      <c r="F216" s="1181"/>
      <c r="G216" s="161"/>
      <c r="H216" s="161"/>
      <c r="I216" s="161"/>
      <c r="J216" s="52"/>
      <c r="K216" s="52"/>
      <c r="L216" s="1188"/>
      <c r="M216" s="1189"/>
      <c r="N216" s="1189"/>
      <c r="O216" s="1189"/>
      <c r="P216" s="1189"/>
      <c r="Q216" s="1189"/>
      <c r="R216" s="1189"/>
      <c r="S216" s="1190"/>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row>
    <row r="217" spans="1:76" ht="20.25" customHeight="1">
      <c r="B217" s="158"/>
      <c r="C217" s="140"/>
      <c r="D217" s="140"/>
      <c r="E217" s="140"/>
      <c r="F217" s="163"/>
      <c r="G217" s="161"/>
      <c r="H217" s="161"/>
      <c r="I217" s="161"/>
      <c r="J217" s="52"/>
      <c r="K217" s="52"/>
      <c r="L217" s="52"/>
      <c r="M217" s="52"/>
      <c r="N217" s="90"/>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row>
    <row r="218" spans="1:76" ht="6.75" customHeight="1" thickBot="1">
      <c r="F218" s="146"/>
      <c r="I218" s="28"/>
      <c r="J218" s="52"/>
      <c r="K218" s="52"/>
      <c r="L218" s="52"/>
      <c r="M218" s="52"/>
      <c r="N218" s="90"/>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row>
    <row r="219" spans="1:76" s="98" customFormat="1" ht="23.25" customHeight="1" thickBot="1">
      <c r="A219" s="94"/>
      <c r="B219" s="1178"/>
      <c r="C219" s="1179"/>
      <c r="D219" s="1179"/>
      <c r="E219" s="1180"/>
      <c r="F219" s="95" t="s">
        <v>267</v>
      </c>
      <c r="G219" s="96"/>
      <c r="H219" s="95" t="s">
        <v>268</v>
      </c>
      <c r="I219" s="132"/>
      <c r="J219" s="52"/>
      <c r="K219" s="52"/>
      <c r="L219" s="52"/>
      <c r="M219" s="52"/>
      <c r="N219" s="90"/>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row>
    <row r="220" spans="1:76" ht="45.6" customHeight="1" thickBot="1">
      <c r="B220" s="99" t="s">
        <v>442</v>
      </c>
      <c r="C220" s="100" t="s">
        <v>328</v>
      </c>
      <c r="D220" s="100"/>
      <c r="E220" s="101"/>
      <c r="F220" s="102">
        <f>E227+E235+E243</f>
        <v>0</v>
      </c>
      <c r="G220" s="103"/>
      <c r="H220" s="104">
        <f>E229+E237+E245</f>
        <v>16</v>
      </c>
      <c r="I220" s="155" t="e">
        <f>G226+G234+G242</f>
        <v>#DIV/0!</v>
      </c>
      <c r="J220" s="52"/>
      <c r="K220" s="52"/>
      <c r="L220" s="52"/>
      <c r="M220" s="52"/>
      <c r="N220" s="90"/>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row>
    <row r="221" spans="1:76" ht="20.25" customHeight="1">
      <c r="B221" s="105" t="s">
        <v>313</v>
      </c>
      <c r="C221" s="106"/>
      <c r="D221" s="106"/>
      <c r="E221" s="106"/>
      <c r="F221" s="146"/>
      <c r="G221" s="108"/>
      <c r="H221" s="108"/>
      <c r="I221" s="52"/>
      <c r="J221" s="52"/>
      <c r="K221" s="52"/>
      <c r="L221" s="52"/>
      <c r="M221" s="52"/>
      <c r="N221" s="90"/>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row>
    <row r="222" spans="1:76" ht="6.75" customHeight="1">
      <c r="B222" s="105"/>
      <c r="C222" s="106"/>
      <c r="D222" s="106"/>
      <c r="E222" s="106"/>
      <c r="F222" s="146"/>
      <c r="G222" s="108"/>
      <c r="H222" s="108"/>
      <c r="I222" s="52"/>
      <c r="J222" s="52"/>
      <c r="K222" s="52"/>
      <c r="L222" s="52"/>
      <c r="M222" s="52"/>
      <c r="N222" s="90"/>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row>
    <row r="223" spans="1:76" ht="20.25" customHeight="1">
      <c r="A223" s="25">
        <v>22</v>
      </c>
      <c r="B223" s="105" t="s">
        <v>443</v>
      </c>
      <c r="C223" s="140"/>
      <c r="D223" s="140"/>
      <c r="E223" s="140"/>
      <c r="F223" s="163"/>
      <c r="G223" s="161"/>
      <c r="H223" s="161"/>
      <c r="I223" s="161"/>
      <c r="J223" s="52"/>
      <c r="K223" s="52"/>
      <c r="L223" s="52"/>
      <c r="M223" s="52"/>
      <c r="N223" s="90"/>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row>
    <row r="224" spans="1:76" ht="35.25" customHeight="1">
      <c r="B224" s="1153" t="s">
        <v>444</v>
      </c>
      <c r="C224" s="1154"/>
      <c r="D224" s="1154"/>
      <c r="E224" s="1155"/>
      <c r="F224" s="138"/>
      <c r="G224" s="109"/>
      <c r="H224" s="109"/>
      <c r="I224" s="52"/>
      <c r="J224" s="52"/>
      <c r="K224" s="52"/>
      <c r="L224" s="52"/>
      <c r="M224" s="52"/>
      <c r="N224" s="90"/>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row>
    <row r="225" spans="1:76" ht="16.5" customHeight="1" thickBot="1">
      <c r="B225" s="105" t="s">
        <v>304</v>
      </c>
      <c r="C225" s="110"/>
      <c r="F225" s="138"/>
      <c r="G225" s="109"/>
      <c r="H225" s="109"/>
      <c r="I225" s="52"/>
      <c r="J225" s="52"/>
      <c r="K225" s="52"/>
      <c r="L225" s="52"/>
      <c r="M225" s="52"/>
      <c r="N225" s="90"/>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row>
    <row r="226" spans="1:76" ht="33.75" customHeight="1" thickBot="1">
      <c r="B226" s="111" t="s">
        <v>272</v>
      </c>
      <c r="C226" s="112" t="s">
        <v>273</v>
      </c>
      <c r="D226" s="112" t="s">
        <v>274</v>
      </c>
      <c r="E226" s="113" t="s">
        <v>275</v>
      </c>
      <c r="F226" s="1181"/>
      <c r="G226" s="223" t="e">
        <f>AVERAGE(Értékelő1!G226,Értékelő2!G226)</f>
        <v>#DIV/0!</v>
      </c>
      <c r="H226" s="109"/>
      <c r="I226" s="52"/>
      <c r="J226" s="52"/>
      <c r="K226" s="52"/>
      <c r="L226" s="52"/>
      <c r="M226" s="52"/>
      <c r="N226" s="90"/>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row>
    <row r="227" spans="1:76" ht="24.6" customHeight="1">
      <c r="B227" s="115" t="s">
        <v>277</v>
      </c>
      <c r="C227" s="116">
        <v>0</v>
      </c>
      <c r="D227" s="237">
        <v>3</v>
      </c>
      <c r="E227" s="118">
        <v>0</v>
      </c>
      <c r="F227" s="1181"/>
      <c r="G227" s="161"/>
      <c r="H227" s="161"/>
      <c r="I227" s="161"/>
      <c r="J227" s="52"/>
      <c r="K227" s="52"/>
      <c r="L227" s="1182" t="s">
        <v>445</v>
      </c>
      <c r="M227" s="1183"/>
      <c r="N227" s="1183"/>
      <c r="O227" s="1183"/>
      <c r="P227" s="1183"/>
      <c r="Q227" s="1183"/>
      <c r="R227" s="1183"/>
      <c r="S227" s="1184"/>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row>
    <row r="228" spans="1:76" ht="24.6" customHeight="1">
      <c r="B228" s="119" t="s">
        <v>278</v>
      </c>
      <c r="C228" s="120">
        <v>1</v>
      </c>
      <c r="D228" s="238">
        <v>3</v>
      </c>
      <c r="E228" s="122">
        <v>3</v>
      </c>
      <c r="F228" s="1181"/>
      <c r="G228" s="161"/>
      <c r="H228" s="161"/>
      <c r="I228" s="161"/>
      <c r="J228" s="52"/>
      <c r="K228" s="52"/>
      <c r="L228" s="1185"/>
      <c r="M228" s="1186"/>
      <c r="N228" s="1186"/>
      <c r="O228" s="1186"/>
      <c r="P228" s="1186"/>
      <c r="Q228" s="1186"/>
      <c r="R228" s="1186"/>
      <c r="S228" s="1187"/>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row>
    <row r="229" spans="1:76" ht="24.6" customHeight="1" thickBot="1">
      <c r="B229" s="123" t="s">
        <v>279</v>
      </c>
      <c r="C229" s="124">
        <v>2</v>
      </c>
      <c r="D229" s="239">
        <v>3</v>
      </c>
      <c r="E229" s="126">
        <v>6</v>
      </c>
      <c r="F229" s="1181"/>
      <c r="G229" s="161"/>
      <c r="H229" s="161"/>
      <c r="I229" s="161"/>
      <c r="J229" s="52"/>
      <c r="K229" s="52"/>
      <c r="L229" s="1188"/>
      <c r="M229" s="1189"/>
      <c r="N229" s="1189"/>
      <c r="O229" s="1189"/>
      <c r="P229" s="1189"/>
      <c r="Q229" s="1189"/>
      <c r="R229" s="1189"/>
      <c r="S229" s="1190"/>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row>
    <row r="230" spans="1:76" ht="6.75" customHeight="1">
      <c r="B230" s="158"/>
      <c r="C230" s="159"/>
      <c r="D230" s="160"/>
      <c r="E230" s="140"/>
      <c r="F230" s="163"/>
      <c r="G230" s="161"/>
      <c r="H230" s="161"/>
      <c r="I230" s="161"/>
      <c r="J230" s="52"/>
      <c r="K230" s="52"/>
      <c r="L230" s="52"/>
      <c r="M230" s="52"/>
      <c r="N230" s="90"/>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row>
    <row r="231" spans="1:76" ht="18" customHeight="1">
      <c r="A231" s="25">
        <v>23</v>
      </c>
      <c r="B231" s="105" t="s">
        <v>446</v>
      </c>
      <c r="C231" s="106"/>
      <c r="D231" s="106"/>
      <c r="E231" s="106"/>
      <c r="F231" s="138"/>
      <c r="G231" s="109"/>
      <c r="H231" s="109"/>
      <c r="I231" s="52"/>
      <c r="J231" s="52"/>
      <c r="K231" s="52"/>
      <c r="L231" s="52"/>
      <c r="M231" s="52"/>
      <c r="N231" s="90"/>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row>
    <row r="232" spans="1:76" ht="35.25" customHeight="1">
      <c r="B232" s="1153" t="s">
        <v>447</v>
      </c>
      <c r="C232" s="1154"/>
      <c r="D232" s="1154"/>
      <c r="E232" s="1155"/>
      <c r="F232" s="138"/>
      <c r="G232" s="109"/>
      <c r="H232" s="109"/>
      <c r="I232" s="52"/>
      <c r="J232" s="52"/>
      <c r="K232" s="52"/>
      <c r="L232" s="52"/>
      <c r="M232" s="52"/>
      <c r="N232" s="90"/>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row>
    <row r="233" spans="1:76" ht="16.5" customHeight="1" thickBot="1">
      <c r="B233" s="105" t="s">
        <v>304</v>
      </c>
      <c r="C233" s="110"/>
      <c r="F233" s="138"/>
      <c r="G233" s="109"/>
      <c r="H233" s="109"/>
      <c r="I233" s="52"/>
      <c r="J233" s="52"/>
      <c r="K233" s="52"/>
      <c r="L233" s="52"/>
      <c r="M233" s="52"/>
      <c r="N233" s="90"/>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row>
    <row r="234" spans="1:76" ht="33.75" customHeight="1" thickBot="1">
      <c r="B234" s="111" t="s">
        <v>272</v>
      </c>
      <c r="C234" s="112" t="s">
        <v>273</v>
      </c>
      <c r="D234" s="112" t="s">
        <v>274</v>
      </c>
      <c r="E234" s="113" t="s">
        <v>275</v>
      </c>
      <c r="F234" s="1181"/>
      <c r="G234" s="223" t="e">
        <f>AVERAGE(Értékelő1!G234,Értékelő2!G234)</f>
        <v>#DIV/0!</v>
      </c>
      <c r="H234" s="109"/>
      <c r="I234" s="52"/>
      <c r="J234" s="52"/>
      <c r="K234" s="52"/>
      <c r="L234" s="1182" t="s">
        <v>448</v>
      </c>
      <c r="M234" s="1199"/>
      <c r="N234" s="1199"/>
      <c r="O234" s="1199"/>
      <c r="P234" s="1199"/>
      <c r="Q234" s="1199"/>
      <c r="R234" s="1199"/>
      <c r="S234" s="1200"/>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row>
    <row r="235" spans="1:76" ht="24.6" customHeight="1">
      <c r="B235" s="115" t="s">
        <v>277</v>
      </c>
      <c r="C235" s="116">
        <v>0</v>
      </c>
      <c r="D235" s="117">
        <v>2</v>
      </c>
      <c r="E235" s="118">
        <v>0</v>
      </c>
      <c r="F235" s="1181"/>
      <c r="G235" s="161"/>
      <c r="H235" s="161"/>
      <c r="I235" s="161"/>
      <c r="J235" s="52"/>
      <c r="K235" s="52"/>
      <c r="L235" s="1201"/>
      <c r="M235" s="1202"/>
      <c r="N235" s="1202"/>
      <c r="O235" s="1202"/>
      <c r="P235" s="1202"/>
      <c r="Q235" s="1202"/>
      <c r="R235" s="1202"/>
      <c r="S235" s="1203"/>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row>
    <row r="236" spans="1:76" ht="24.6" customHeight="1">
      <c r="B236" s="119" t="s">
        <v>278</v>
      </c>
      <c r="C236" s="120">
        <v>1</v>
      </c>
      <c r="D236" s="121">
        <v>2</v>
      </c>
      <c r="E236" s="122">
        <v>2</v>
      </c>
      <c r="F236" s="1181"/>
      <c r="G236" s="161"/>
      <c r="H236" s="161"/>
      <c r="I236" s="161"/>
      <c r="J236" s="52"/>
      <c r="K236" s="52"/>
      <c r="L236" s="1201"/>
      <c r="M236" s="1202"/>
      <c r="N236" s="1202"/>
      <c r="O236" s="1202"/>
      <c r="P236" s="1202"/>
      <c r="Q236" s="1202"/>
      <c r="R236" s="1202"/>
      <c r="S236" s="1203"/>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row>
    <row r="237" spans="1:76" ht="24.6" customHeight="1" thickBot="1">
      <c r="B237" s="123" t="s">
        <v>279</v>
      </c>
      <c r="C237" s="124">
        <v>2</v>
      </c>
      <c r="D237" s="125">
        <v>2</v>
      </c>
      <c r="E237" s="126">
        <v>4</v>
      </c>
      <c r="F237" s="1181"/>
      <c r="G237" s="161"/>
      <c r="H237" s="161"/>
      <c r="I237" s="161"/>
      <c r="J237" s="52"/>
      <c r="K237" s="52"/>
      <c r="L237" s="1204"/>
      <c r="M237" s="1205"/>
      <c r="N237" s="1205"/>
      <c r="O237" s="1205"/>
      <c r="P237" s="1205"/>
      <c r="Q237" s="1205"/>
      <c r="R237" s="1205"/>
      <c r="S237" s="1206"/>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row>
    <row r="238" spans="1:76" ht="9" customHeight="1">
      <c r="B238" s="105"/>
      <c r="C238" s="106"/>
      <c r="D238" s="106"/>
      <c r="E238" s="106"/>
      <c r="F238" s="138"/>
      <c r="G238" s="109"/>
      <c r="H238" s="109"/>
      <c r="I238" s="52"/>
      <c r="J238" s="52"/>
      <c r="K238" s="52"/>
      <c r="L238" s="52"/>
      <c r="M238" s="52"/>
      <c r="N238" s="90"/>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row>
    <row r="239" spans="1:76" ht="18" customHeight="1">
      <c r="A239" s="25">
        <v>24</v>
      </c>
      <c r="B239" s="105" t="s">
        <v>449</v>
      </c>
      <c r="C239" s="106"/>
      <c r="D239" s="106"/>
      <c r="E239" s="106"/>
      <c r="F239" s="146"/>
      <c r="G239" s="109"/>
      <c r="H239" s="109"/>
      <c r="I239" s="52"/>
      <c r="J239" s="52"/>
      <c r="K239" s="52"/>
      <c r="L239" s="52"/>
      <c r="M239" s="52"/>
      <c r="N239" s="90"/>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row>
    <row r="240" spans="1:76" ht="35.25" customHeight="1">
      <c r="B240" s="1153" t="s">
        <v>1240</v>
      </c>
      <c r="C240" s="1154"/>
      <c r="D240" s="1154"/>
      <c r="E240" s="1155"/>
      <c r="F240" s="146"/>
      <c r="G240" s="109"/>
      <c r="H240" s="109"/>
      <c r="I240" s="52"/>
      <c r="J240" s="52"/>
      <c r="K240" s="52"/>
      <c r="L240" s="52"/>
      <c r="M240" s="52"/>
      <c r="N240" s="90"/>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row>
    <row r="241" spans="2:76" ht="16.5" customHeight="1" thickBot="1">
      <c r="B241" s="105" t="s">
        <v>271</v>
      </c>
      <c r="C241" s="110"/>
      <c r="F241" s="146"/>
      <c r="G241" s="109"/>
      <c r="H241" s="109"/>
      <c r="I241" s="52"/>
      <c r="J241" s="52"/>
      <c r="K241" s="52"/>
      <c r="L241" s="52"/>
      <c r="M241" s="52"/>
      <c r="N241" s="90"/>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row>
    <row r="242" spans="2:76" ht="33.75" customHeight="1" thickBot="1">
      <c r="B242" s="111" t="s">
        <v>272</v>
      </c>
      <c r="C242" s="112" t="s">
        <v>273</v>
      </c>
      <c r="D242" s="112" t="s">
        <v>274</v>
      </c>
      <c r="E242" s="113" t="s">
        <v>275</v>
      </c>
      <c r="F242" s="1181"/>
      <c r="G242" s="223" t="e">
        <f>AVERAGE(Értékelő1!G242,Értékelő2!G242)</f>
        <v>#DIV/0!</v>
      </c>
      <c r="H242" s="109"/>
      <c r="I242" s="52"/>
      <c r="J242" s="52"/>
      <c r="K242" s="52"/>
      <c r="L242" s="52"/>
      <c r="M242" s="52"/>
      <c r="N242" s="90"/>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row>
    <row r="243" spans="2:76" ht="21" customHeight="1">
      <c r="B243" s="115" t="s">
        <v>277</v>
      </c>
      <c r="C243" s="116">
        <v>0</v>
      </c>
      <c r="D243" s="117">
        <v>3</v>
      </c>
      <c r="E243" s="118">
        <v>0</v>
      </c>
      <c r="F243" s="1181"/>
      <c r="G243" s="161"/>
      <c r="H243" s="161"/>
      <c r="I243" s="161"/>
      <c r="J243" s="52"/>
      <c r="K243" s="52"/>
      <c r="L243" s="1182" t="s">
        <v>450</v>
      </c>
      <c r="M243" s="1183"/>
      <c r="N243" s="1183"/>
      <c r="O243" s="1183"/>
      <c r="P243" s="1183"/>
      <c r="Q243" s="1183"/>
      <c r="R243" s="1183"/>
      <c r="S243" s="1184"/>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row>
    <row r="244" spans="2:76" ht="20.25" customHeight="1">
      <c r="B244" s="119" t="s">
        <v>314</v>
      </c>
      <c r="C244" s="120">
        <v>1</v>
      </c>
      <c r="D244" s="121">
        <v>3</v>
      </c>
      <c r="E244" s="122">
        <v>3</v>
      </c>
      <c r="F244" s="1181"/>
      <c r="G244" s="161"/>
      <c r="H244" s="161"/>
      <c r="I244" s="161"/>
      <c r="J244" s="52"/>
      <c r="K244" s="52"/>
      <c r="L244" s="1185"/>
      <c r="M244" s="1186"/>
      <c r="N244" s="1186"/>
      <c r="O244" s="1186"/>
      <c r="P244" s="1186"/>
      <c r="Q244" s="1186"/>
      <c r="R244" s="1186"/>
      <c r="S244" s="1187"/>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row>
    <row r="245" spans="2:76" ht="36.75" customHeight="1" thickBot="1">
      <c r="B245" s="123" t="s">
        <v>1241</v>
      </c>
      <c r="C245" s="124">
        <v>2</v>
      </c>
      <c r="D245" s="125">
        <v>3</v>
      </c>
      <c r="E245" s="126">
        <v>6</v>
      </c>
      <c r="F245" s="1181"/>
      <c r="G245" s="161"/>
      <c r="H245" s="161"/>
      <c r="I245" s="161"/>
      <c r="J245" s="52"/>
      <c r="K245" s="52"/>
      <c r="L245" s="1188"/>
      <c r="M245" s="1189"/>
      <c r="N245" s="1189"/>
      <c r="O245" s="1189"/>
      <c r="P245" s="1189"/>
      <c r="Q245" s="1189"/>
      <c r="R245" s="1189"/>
      <c r="S245" s="1190"/>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row>
    <row r="246" spans="2:76" ht="9" customHeight="1">
      <c r="B246" s="105"/>
      <c r="C246" s="106"/>
      <c r="D246" s="106"/>
      <c r="E246" s="106"/>
      <c r="F246" s="146"/>
      <c r="G246" s="109"/>
      <c r="H246" s="109"/>
      <c r="I246" s="52"/>
      <c r="J246" s="52"/>
      <c r="K246" s="52"/>
      <c r="L246" s="52"/>
      <c r="M246" s="52"/>
      <c r="N246" s="90"/>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row>
    <row r="263" spans="2:76" ht="409.6">
      <c r="B263" s="105"/>
      <c r="C263" s="153"/>
      <c r="D263" s="153"/>
      <c r="E263" s="153"/>
      <c r="F263" s="146"/>
      <c r="I263" s="52"/>
      <c r="J263" s="52"/>
      <c r="K263" s="52"/>
      <c r="L263" s="52"/>
      <c r="M263" s="52"/>
      <c r="N263" s="90"/>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row>
    <row r="271" spans="2:76" ht="409.6">
      <c r="C271" s="31"/>
      <c r="D271" s="31"/>
      <c r="E271" s="31"/>
      <c r="F271" s="154"/>
      <c r="G271" s="29"/>
    </row>
    <row r="272" spans="2:76" ht="409.6">
      <c r="C272" s="31"/>
      <c r="D272" s="31"/>
      <c r="E272" s="31"/>
      <c r="G272" s="29"/>
    </row>
    <row r="273" spans="3:5" ht="409.6">
      <c r="C273" s="31"/>
      <c r="D273" s="31"/>
      <c r="E273" s="31"/>
    </row>
  </sheetData>
  <mergeCells count="107">
    <mergeCell ref="B240:E240"/>
    <mergeCell ref="F242:F245"/>
    <mergeCell ref="L243:S245"/>
    <mergeCell ref="B219:E219"/>
    <mergeCell ref="B224:E224"/>
    <mergeCell ref="F226:F229"/>
    <mergeCell ref="L227:S229"/>
    <mergeCell ref="B232:E232"/>
    <mergeCell ref="F234:F237"/>
    <mergeCell ref="L234:S237"/>
    <mergeCell ref="B203:E203"/>
    <mergeCell ref="F205:F208"/>
    <mergeCell ref="L205:S207"/>
    <mergeCell ref="B211:E211"/>
    <mergeCell ref="F213:F216"/>
    <mergeCell ref="L214:S216"/>
    <mergeCell ref="B187:E187"/>
    <mergeCell ref="F189:F192"/>
    <mergeCell ref="L190:S192"/>
    <mergeCell ref="B195:E195"/>
    <mergeCell ref="F197:F200"/>
    <mergeCell ref="L197:S199"/>
    <mergeCell ref="B171:E171"/>
    <mergeCell ref="F173:F176"/>
    <mergeCell ref="L174:S176"/>
    <mergeCell ref="B179:E179"/>
    <mergeCell ref="F181:F184"/>
    <mergeCell ref="L182:S184"/>
    <mergeCell ref="F151:F154"/>
    <mergeCell ref="L152:S154"/>
    <mergeCell ref="B158:E158"/>
    <mergeCell ref="B163:E163"/>
    <mergeCell ref="F165:F168"/>
    <mergeCell ref="L165:S167"/>
    <mergeCell ref="F133:F136"/>
    <mergeCell ref="L134:S136"/>
    <mergeCell ref="B139:E139"/>
    <mergeCell ref="F141:F146"/>
    <mergeCell ref="L142:S144"/>
    <mergeCell ref="B149:E149"/>
    <mergeCell ref="F117:F120"/>
    <mergeCell ref="L118:S120"/>
    <mergeCell ref="B123:E123"/>
    <mergeCell ref="F125:F128"/>
    <mergeCell ref="L126:S128"/>
    <mergeCell ref="B131:E131"/>
    <mergeCell ref="B97:E97"/>
    <mergeCell ref="B101:E101"/>
    <mergeCell ref="F103:F106"/>
    <mergeCell ref="L104:T106"/>
    <mergeCell ref="B110:E110"/>
    <mergeCell ref="B115:E115"/>
    <mergeCell ref="B84:E84"/>
    <mergeCell ref="B88:E88"/>
    <mergeCell ref="F90:F93"/>
    <mergeCell ref="L90:T90"/>
    <mergeCell ref="L91:S91"/>
    <mergeCell ref="L92:S92"/>
    <mergeCell ref="L93:S93"/>
    <mergeCell ref="B64:E64"/>
    <mergeCell ref="F66:F68"/>
    <mergeCell ref="C67:D67"/>
    <mergeCell ref="C68:D68"/>
    <mergeCell ref="B71:E71"/>
    <mergeCell ref="F73:F75"/>
    <mergeCell ref="C74:D74"/>
    <mergeCell ref="C75:D75"/>
    <mergeCell ref="B50:E50"/>
    <mergeCell ref="F52:F54"/>
    <mergeCell ref="C53:D53"/>
    <mergeCell ref="C54:D54"/>
    <mergeCell ref="B57:E57"/>
    <mergeCell ref="F59:F61"/>
    <mergeCell ref="C60:D60"/>
    <mergeCell ref="C61:D61"/>
    <mergeCell ref="B36:E36"/>
    <mergeCell ref="F38:F40"/>
    <mergeCell ref="C39:D39"/>
    <mergeCell ref="C40:D40"/>
    <mergeCell ref="B43:E43"/>
    <mergeCell ref="F45:F47"/>
    <mergeCell ref="C46:D46"/>
    <mergeCell ref="C47:D47"/>
    <mergeCell ref="L18:L21"/>
    <mergeCell ref="M18:N21"/>
    <mergeCell ref="B24:E24"/>
    <mergeCell ref="B29:E29"/>
    <mergeCell ref="F31:F33"/>
    <mergeCell ref="C32:D32"/>
    <mergeCell ref="C33:D33"/>
    <mergeCell ref="D18:D19"/>
    <mergeCell ref="E18:E19"/>
    <mergeCell ref="F18:F19"/>
    <mergeCell ref="G18:G19"/>
    <mergeCell ref="H18:H19"/>
    <mergeCell ref="I18:I19"/>
    <mergeCell ref="B2:I2"/>
    <mergeCell ref="L2:Q2"/>
    <mergeCell ref="N12:Q12"/>
    <mergeCell ref="B5:G5"/>
    <mergeCell ref="H5:I5"/>
    <mergeCell ref="N14:Q14"/>
    <mergeCell ref="B6:C6"/>
    <mergeCell ref="D6:I6"/>
    <mergeCell ref="B4:D4"/>
    <mergeCell ref="E4:G4"/>
    <mergeCell ref="H4:I4"/>
  </mergeCells>
  <conditionalFormatting sqref="B84">
    <cfRule type="expression" dxfId="46" priority="23">
      <formula>$I$85=0</formula>
    </cfRule>
  </conditionalFormatting>
  <conditionalFormatting sqref="B97">
    <cfRule type="expression" dxfId="45" priority="22">
      <formula>$I$85=0</formula>
    </cfRule>
  </conditionalFormatting>
  <conditionalFormatting sqref="B110">
    <cfRule type="expression" dxfId="44" priority="21">
      <formula>$I$85=0</formula>
    </cfRule>
  </conditionalFormatting>
  <conditionalFormatting sqref="B158">
    <cfRule type="expression" dxfId="43" priority="20">
      <formula>$I$85=0</formula>
    </cfRule>
  </conditionalFormatting>
  <conditionalFormatting sqref="B219">
    <cfRule type="expression" dxfId="42" priority="19">
      <formula>$I$85=0</formula>
    </cfRule>
  </conditionalFormatting>
  <conditionalFormatting sqref="N11 Q11 O18">
    <cfRule type="cellIs" dxfId="41" priority="18" operator="equal">
      <formula>$M$11</formula>
    </cfRule>
  </conditionalFormatting>
  <conditionalFormatting sqref="M12">
    <cfRule type="cellIs" dxfId="40" priority="17" operator="equal">
      <formula>$M$11</formula>
    </cfRule>
  </conditionalFormatting>
  <conditionalFormatting sqref="H24">
    <cfRule type="cellIs" dxfId="39" priority="16" operator="equal">
      <formula>$M$11</formula>
    </cfRule>
  </conditionalFormatting>
  <conditionalFormatting sqref="O19:O20">
    <cfRule type="cellIs" dxfId="38" priority="15" operator="equal">
      <formula>$M$11</formula>
    </cfRule>
  </conditionalFormatting>
  <conditionalFormatting sqref="D6">
    <cfRule type="cellIs" dxfId="37" priority="14" operator="equal">
      <formula>$M$11</formula>
    </cfRule>
  </conditionalFormatting>
  <conditionalFormatting sqref="E4">
    <cfRule type="cellIs" dxfId="36" priority="13" operator="equal">
      <formula>$M$11</formula>
    </cfRule>
  </conditionalFormatting>
  <conditionalFormatting sqref="M14">
    <cfRule type="cellIs" dxfId="35" priority="11" operator="equal">
      <formula>$M$11</formula>
    </cfRule>
  </conditionalFormatting>
  <conditionalFormatting sqref="G31">
    <cfRule type="expression" dxfId="34" priority="10">
      <formula>$G$31="KO"</formula>
    </cfRule>
  </conditionalFormatting>
  <conditionalFormatting sqref="G38">
    <cfRule type="expression" dxfId="33" priority="9">
      <formula>$G$38="KO"</formula>
    </cfRule>
  </conditionalFormatting>
  <conditionalFormatting sqref="G45">
    <cfRule type="expression" dxfId="32" priority="8">
      <formula>$G$45="KO"</formula>
    </cfRule>
  </conditionalFormatting>
  <conditionalFormatting sqref="G52">
    <cfRule type="expression" dxfId="31" priority="7">
      <formula>$G$52="KO"</formula>
    </cfRule>
  </conditionalFormatting>
  <conditionalFormatting sqref="G59">
    <cfRule type="expression" dxfId="30" priority="5">
      <formula>$G$59="KO"</formula>
    </cfRule>
  </conditionalFormatting>
  <conditionalFormatting sqref="G66">
    <cfRule type="expression" dxfId="29" priority="4">
      <formula>$G$66="KO"</formula>
    </cfRule>
  </conditionalFormatting>
  <conditionalFormatting sqref="G73">
    <cfRule type="expression" dxfId="28" priority="3">
      <formula>$G$73="KO"</formula>
    </cfRule>
  </conditionalFormatting>
  <conditionalFormatting sqref="D6:I6">
    <cfRule type="expression" dxfId="27" priority="1">
      <formula>$D$6="ÜT jóváhagyása"</formula>
    </cfRule>
    <cfRule type="expression" dxfId="26" priority="2">
      <formula>$D$6="ÜT elutasítása"</formula>
    </cfRule>
  </conditionalFormatting>
  <dataValidations count="6">
    <dataValidation type="list" allowBlank="1" showInputMessage="1" showErrorMessage="1" sqref="J12:J15 O22:Q22 D13:I13 D15:I15">
      <formula1>$O$18:$O$20</formula1>
    </dataValidation>
    <dataValidation type="list" allowBlank="1" showErrorMessage="1" errorTitle="HIBA!" error="Nem beírható pontszám!!" sqref="BFZ73 IT31 SP31 ACL31 AMH31 AWD31 BFZ31 BPV31 BZR31 CJN31 CTJ31 DDF31 DNB31 DWX31 EGT31 EQP31 FAL31 FKH31 FUD31 GDZ31 GNV31 GXR31 HHN31 HRJ31 IBF31 ILB31 IUX31 JET31 JOP31 JYL31 KIH31 KSD31 LBZ31 LLV31 LVR31 MFN31 MPJ31 MZF31 NJB31 NSX31 OCT31 OMP31 OWL31 PGH31 PQD31 PZZ31 QJV31 QTR31 RDN31 RNJ31 RXF31 SHB31 SQX31 TAT31 TKP31 TUL31 UEH31 UOD31 UXZ31 VHV31 VRR31 WBN31 WLJ31 WVF31 G65510 JB65510 SX65510 ACT65510 AMP65510 AWL65510 BGH65510 BQD65510 BZZ65510 CJV65510 CTR65510 DDN65510 DNJ65510 DXF65510 EHB65510 EQX65510 FAT65510 FKP65510 FUL65510 GEH65510 GOD65510 GXZ65510 HHV65510 HRR65510 IBN65510 ILJ65510 IVF65510 JFB65510 JOX65510 JYT65510 KIP65510 KSL65510 LCH65510 LMD65510 LVZ65510 MFV65510 MPR65510 MZN65510 NJJ65510 NTF65510 ODB65510 OMX65510 OWT65510 PGP65510 PQL65510 QAH65510 QKD65510 QTZ65510 RDV65510 RNR65510 RXN65510 SHJ65510 SRF65510 TBB65510 TKX65510 TUT65510 UEP65510 UOL65510 UYH65510 VID65510 VRZ65510 WBV65510 WLR65510 WVN65510 G131046 JB131046 SX131046 ACT131046 AMP131046 AWL131046 BGH131046 BQD131046 BZZ131046 CJV131046 CTR131046 DDN131046 DNJ131046 DXF131046 EHB131046 EQX131046 FAT131046 FKP131046 FUL131046 GEH131046 GOD131046 GXZ131046 HHV131046 HRR131046 IBN131046 ILJ131046 IVF131046 JFB131046 JOX131046 JYT131046 KIP131046 KSL131046 LCH131046 LMD131046 LVZ131046 MFV131046 MPR131046 MZN131046 NJJ131046 NTF131046 ODB131046 OMX131046 OWT131046 PGP131046 PQL131046 QAH131046 QKD131046 QTZ131046 RDV131046 RNR131046 RXN131046 SHJ131046 SRF131046 TBB131046 TKX131046 TUT131046 UEP131046 UOL131046 UYH131046 VID131046 VRZ131046 WBV131046 WLR131046 WVN131046 G196582 JB196582 SX196582 ACT196582 AMP196582 AWL196582 BGH196582 BQD196582 BZZ196582 CJV196582 CTR196582 DDN196582 DNJ196582 DXF196582 EHB196582 EQX196582 FAT196582 FKP196582 FUL196582 GEH196582 GOD196582 GXZ196582 HHV196582 HRR196582 IBN196582 ILJ196582 IVF196582 JFB196582 JOX196582 JYT196582 KIP196582 KSL196582 LCH196582 LMD196582 LVZ196582 MFV196582 MPR196582 MZN196582 NJJ196582 NTF196582 ODB196582 OMX196582 OWT196582 PGP196582 PQL196582 QAH196582 QKD196582 QTZ196582 RDV196582 RNR196582 RXN196582 SHJ196582 SRF196582 TBB196582 TKX196582 TUT196582 UEP196582 UOL196582 UYH196582 VID196582 VRZ196582 WBV196582 WLR196582 WVN196582 G262118 JB262118 SX262118 ACT262118 AMP262118 AWL262118 BGH262118 BQD262118 BZZ262118 CJV262118 CTR262118 DDN262118 DNJ262118 DXF262118 EHB262118 EQX262118 FAT262118 FKP262118 FUL262118 GEH262118 GOD262118 GXZ262118 HHV262118 HRR262118 IBN262118 ILJ262118 IVF262118 JFB262118 JOX262118 JYT262118 KIP262118 KSL262118 LCH262118 LMD262118 LVZ262118 MFV262118 MPR262118 MZN262118 NJJ262118 NTF262118 ODB262118 OMX262118 OWT262118 PGP262118 PQL262118 QAH262118 QKD262118 QTZ262118 RDV262118 RNR262118 RXN262118 SHJ262118 SRF262118 TBB262118 TKX262118 TUT262118 UEP262118 UOL262118 UYH262118 VID262118 VRZ262118 WBV262118 WLR262118 WVN262118 G327654 JB327654 SX327654 ACT327654 AMP327654 AWL327654 BGH327654 BQD327654 BZZ327654 CJV327654 CTR327654 DDN327654 DNJ327654 DXF327654 EHB327654 EQX327654 FAT327654 FKP327654 FUL327654 GEH327654 GOD327654 GXZ327654 HHV327654 HRR327654 IBN327654 ILJ327654 IVF327654 JFB327654 JOX327654 JYT327654 KIP327654 KSL327654 LCH327654 LMD327654 LVZ327654 MFV327654 MPR327654 MZN327654 NJJ327654 NTF327654 ODB327654 OMX327654 OWT327654 PGP327654 PQL327654 QAH327654 QKD327654 QTZ327654 RDV327654 RNR327654 RXN327654 SHJ327654 SRF327654 TBB327654 TKX327654 TUT327654 UEP327654 UOL327654 UYH327654 VID327654 VRZ327654 WBV327654 WLR327654 WVN327654 G393190 JB393190 SX393190 ACT393190 AMP393190 AWL393190 BGH393190 BQD393190 BZZ393190 CJV393190 CTR393190 DDN393190 DNJ393190 DXF393190 EHB393190 EQX393190 FAT393190 FKP393190 FUL393190 GEH393190 GOD393190 GXZ393190 HHV393190 HRR393190 IBN393190 ILJ393190 IVF393190 JFB393190 JOX393190 JYT393190 KIP393190 KSL393190 LCH393190 LMD393190 LVZ393190 MFV393190 MPR393190 MZN393190 NJJ393190 NTF393190 ODB393190 OMX393190 OWT393190 PGP393190 PQL393190 QAH393190 QKD393190 QTZ393190 RDV393190 RNR393190 RXN393190 SHJ393190 SRF393190 TBB393190 TKX393190 TUT393190 UEP393190 UOL393190 UYH393190 VID393190 VRZ393190 WBV393190 WLR393190 WVN393190 G458726 JB458726 SX458726 ACT458726 AMP458726 AWL458726 BGH458726 BQD458726 BZZ458726 CJV458726 CTR458726 DDN458726 DNJ458726 DXF458726 EHB458726 EQX458726 FAT458726 FKP458726 FUL458726 GEH458726 GOD458726 GXZ458726 HHV458726 HRR458726 IBN458726 ILJ458726 IVF458726 JFB458726 JOX458726 JYT458726 KIP458726 KSL458726 LCH458726 LMD458726 LVZ458726 MFV458726 MPR458726 MZN458726 NJJ458726 NTF458726 ODB458726 OMX458726 OWT458726 PGP458726 PQL458726 QAH458726 QKD458726 QTZ458726 RDV458726 RNR458726 RXN458726 SHJ458726 SRF458726 TBB458726 TKX458726 TUT458726 UEP458726 UOL458726 UYH458726 VID458726 VRZ458726 WBV458726 WLR458726 WVN458726 G524262 JB524262 SX524262 ACT524262 AMP524262 AWL524262 BGH524262 BQD524262 BZZ524262 CJV524262 CTR524262 DDN524262 DNJ524262 DXF524262 EHB524262 EQX524262 FAT524262 FKP524262 FUL524262 GEH524262 GOD524262 GXZ524262 HHV524262 HRR524262 IBN524262 ILJ524262 IVF524262 JFB524262 JOX524262 JYT524262 KIP524262 KSL524262 LCH524262 LMD524262 LVZ524262 MFV524262 MPR524262 MZN524262 NJJ524262 NTF524262 ODB524262 OMX524262 OWT524262 PGP524262 PQL524262 QAH524262 QKD524262 QTZ524262 RDV524262 RNR524262 RXN524262 SHJ524262 SRF524262 TBB524262 TKX524262 TUT524262 UEP524262 UOL524262 UYH524262 VID524262 VRZ524262 WBV524262 WLR524262 WVN524262 G589798 JB589798 SX589798 ACT589798 AMP589798 AWL589798 BGH589798 BQD589798 BZZ589798 CJV589798 CTR589798 DDN589798 DNJ589798 DXF589798 EHB589798 EQX589798 FAT589798 FKP589798 FUL589798 GEH589798 GOD589798 GXZ589798 HHV589798 HRR589798 IBN589798 ILJ589798 IVF589798 JFB589798 JOX589798 JYT589798 KIP589798 KSL589798 LCH589798 LMD589798 LVZ589798 MFV589798 MPR589798 MZN589798 NJJ589798 NTF589798 ODB589798 OMX589798 OWT589798 PGP589798 PQL589798 QAH589798 QKD589798 QTZ589798 RDV589798 RNR589798 RXN589798 SHJ589798 SRF589798 TBB589798 TKX589798 TUT589798 UEP589798 UOL589798 UYH589798 VID589798 VRZ589798 WBV589798 WLR589798 WVN589798 G655334 JB655334 SX655334 ACT655334 AMP655334 AWL655334 BGH655334 BQD655334 BZZ655334 CJV655334 CTR655334 DDN655334 DNJ655334 DXF655334 EHB655334 EQX655334 FAT655334 FKP655334 FUL655334 GEH655334 GOD655334 GXZ655334 HHV655334 HRR655334 IBN655334 ILJ655334 IVF655334 JFB655334 JOX655334 JYT655334 KIP655334 KSL655334 LCH655334 LMD655334 LVZ655334 MFV655334 MPR655334 MZN655334 NJJ655334 NTF655334 ODB655334 OMX655334 OWT655334 PGP655334 PQL655334 QAH655334 QKD655334 QTZ655334 RDV655334 RNR655334 RXN655334 SHJ655334 SRF655334 TBB655334 TKX655334 TUT655334 UEP655334 UOL655334 UYH655334 VID655334 VRZ655334 WBV655334 WLR655334 WVN655334 G720870 JB720870 SX720870 ACT720870 AMP720870 AWL720870 BGH720870 BQD720870 BZZ720870 CJV720870 CTR720870 DDN720870 DNJ720870 DXF720870 EHB720870 EQX720870 FAT720870 FKP720870 FUL720870 GEH720870 GOD720870 GXZ720870 HHV720870 HRR720870 IBN720870 ILJ720870 IVF720870 JFB720870 JOX720870 JYT720870 KIP720870 KSL720870 LCH720870 LMD720870 LVZ720870 MFV720870 MPR720870 MZN720870 NJJ720870 NTF720870 ODB720870 OMX720870 OWT720870 PGP720870 PQL720870 QAH720870 QKD720870 QTZ720870 RDV720870 RNR720870 RXN720870 SHJ720870 SRF720870 TBB720870 TKX720870 TUT720870 UEP720870 UOL720870 UYH720870 VID720870 VRZ720870 WBV720870 WLR720870 WVN720870 G786406 JB786406 SX786406 ACT786406 AMP786406 AWL786406 BGH786406 BQD786406 BZZ786406 CJV786406 CTR786406 DDN786406 DNJ786406 DXF786406 EHB786406 EQX786406 FAT786406 FKP786406 FUL786406 GEH786406 GOD786406 GXZ786406 HHV786406 HRR786406 IBN786406 ILJ786406 IVF786406 JFB786406 JOX786406 JYT786406 KIP786406 KSL786406 LCH786406 LMD786406 LVZ786406 MFV786406 MPR786406 MZN786406 NJJ786406 NTF786406 ODB786406 OMX786406 OWT786406 PGP786406 PQL786406 QAH786406 QKD786406 QTZ786406 RDV786406 RNR786406 RXN786406 SHJ786406 SRF786406 TBB786406 TKX786406 TUT786406 UEP786406 UOL786406 UYH786406 VID786406 VRZ786406 WBV786406 WLR786406 WVN786406 G851942 JB851942 SX851942 ACT851942 AMP851942 AWL851942 BGH851942 BQD851942 BZZ851942 CJV851942 CTR851942 DDN851942 DNJ851942 DXF851942 EHB851942 EQX851942 FAT851942 FKP851942 FUL851942 GEH851942 GOD851942 GXZ851942 HHV851942 HRR851942 IBN851942 ILJ851942 IVF851942 JFB851942 JOX851942 JYT851942 KIP851942 KSL851942 LCH851942 LMD851942 LVZ851942 MFV851942 MPR851942 MZN851942 NJJ851942 NTF851942 ODB851942 OMX851942 OWT851942 PGP851942 PQL851942 QAH851942 QKD851942 QTZ851942 RDV851942 RNR851942 RXN851942 SHJ851942 SRF851942 TBB851942 TKX851942 TUT851942 UEP851942 UOL851942 UYH851942 VID851942 VRZ851942 WBV851942 WLR851942 WVN851942 G917478 JB917478 SX917478 ACT917478 AMP917478 AWL917478 BGH917478 BQD917478 BZZ917478 CJV917478 CTR917478 DDN917478 DNJ917478 DXF917478 EHB917478 EQX917478 FAT917478 FKP917478 FUL917478 GEH917478 GOD917478 GXZ917478 HHV917478 HRR917478 IBN917478 ILJ917478 IVF917478 JFB917478 JOX917478 JYT917478 KIP917478 KSL917478 LCH917478 LMD917478 LVZ917478 MFV917478 MPR917478 MZN917478 NJJ917478 NTF917478 ODB917478 OMX917478 OWT917478 PGP917478 PQL917478 QAH917478 QKD917478 QTZ917478 RDV917478 RNR917478 RXN917478 SHJ917478 SRF917478 TBB917478 TKX917478 TUT917478 UEP917478 UOL917478 UYH917478 VID917478 VRZ917478 WBV917478 WLR917478 WVN917478 G983014 JB983014 SX983014 ACT983014 AMP983014 AWL983014 BGH983014 BQD983014 BZZ983014 CJV983014 CTR983014 DDN983014 DNJ983014 DXF983014 EHB983014 EQX983014 FAT983014 FKP983014 FUL983014 GEH983014 GOD983014 GXZ983014 HHV983014 HRR983014 IBN983014 ILJ983014 IVF983014 JFB983014 JOX983014 JYT983014 KIP983014 KSL983014 LCH983014 LMD983014 LVZ983014 MFV983014 MPR983014 MZN983014 NJJ983014 NTF983014 ODB983014 OMX983014 OWT983014 PGP983014 PQL983014 QAH983014 QKD983014 QTZ983014 RDV983014 RNR983014 RXN983014 SHJ983014 SRF983014 TBB983014 TKX983014 TUT983014 UEP983014 UOL983014 UYH983014 VID983014 VRZ983014 WBV983014 WLR983014 WVN983014 SP73 IT45 SP45 ACL45 AMH45 AWD45 BFZ45 BPV45 BZR45 CJN45 CTJ45 DDF45 DNB45 DWX45 EGT45 EQP45 FAL45 FKH45 FUD45 GDZ45 GNV45 GXR45 HHN45 HRJ45 IBF45 ILB45 IUX45 JET45 JOP45 JYL45 KIH45 KSD45 LBZ45 LLV45 LVR45 MFN45 MPJ45 MZF45 NJB45 NSX45 OCT45 OMP45 OWL45 PGH45 PQD45 PZZ45 QJV45 QTR45 RDN45 RNJ45 RXF45 SHB45 SQX45 TAT45 TKP45 TUL45 UEH45 UOD45 UXZ45 VHV45 VRR45 WBN45 WLJ45 WVF45 G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G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G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G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G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G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G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G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G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G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G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G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G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G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G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ACL73 IT52 SP52 ACL52 AMH52 AWD52 BFZ52 BPV52 BZR52 CJN52 CTJ52 DDF52 DNB52 DWX52 EGT52 EQP52 FAL52 FKH52 FUD52 GDZ52 GNV52 GXR52 HHN52 HRJ52 IBF52 ILB52 IUX52 JET52 JOP52 JYL52 KIH52 KSD52 LBZ52 LLV52 LVR52 MFN52 MPJ52 MZF52 NJB52 NSX52 OCT52 OMP52 OWL52 PGH52 PQD52 PZZ52 QJV52 QTR52 RDN52 RNJ52 RXF52 SHB52 SQX52 TAT52 TKP52 TUL52 UEH52 UOD52 UXZ52 VHV52 VRR52 WBN52 WLJ52 WVF52 G65532 JB65532 SX65532 ACT65532 AMP65532 AWL65532 BGH65532 BQD65532 BZZ65532 CJV65532 CTR65532 DDN65532 DNJ65532 DXF65532 EHB65532 EQX65532 FAT65532 FKP65532 FUL65532 GEH65532 GOD65532 GXZ65532 HHV65532 HRR65532 IBN65532 ILJ65532 IVF65532 JFB65532 JOX65532 JYT65532 KIP65532 KSL65532 LCH65532 LMD65532 LVZ65532 MFV65532 MPR65532 MZN65532 NJJ65532 NTF65532 ODB65532 OMX65532 OWT65532 PGP65532 PQL65532 QAH65532 QKD65532 QTZ65532 RDV65532 RNR65532 RXN65532 SHJ65532 SRF65532 TBB65532 TKX65532 TUT65532 UEP65532 UOL65532 UYH65532 VID65532 VRZ65532 WBV65532 WLR65532 WVN65532 G131068 JB131068 SX131068 ACT131068 AMP131068 AWL131068 BGH131068 BQD131068 BZZ131068 CJV131068 CTR131068 DDN131068 DNJ131068 DXF131068 EHB131068 EQX131068 FAT131068 FKP131068 FUL131068 GEH131068 GOD131068 GXZ131068 HHV131068 HRR131068 IBN131068 ILJ131068 IVF131068 JFB131068 JOX131068 JYT131068 KIP131068 KSL131068 LCH131068 LMD131068 LVZ131068 MFV131068 MPR131068 MZN131068 NJJ131068 NTF131068 ODB131068 OMX131068 OWT131068 PGP131068 PQL131068 QAH131068 QKD131068 QTZ131068 RDV131068 RNR131068 RXN131068 SHJ131068 SRF131068 TBB131068 TKX131068 TUT131068 UEP131068 UOL131068 UYH131068 VID131068 VRZ131068 WBV131068 WLR131068 WVN131068 G196604 JB196604 SX196604 ACT196604 AMP196604 AWL196604 BGH196604 BQD196604 BZZ196604 CJV196604 CTR196604 DDN196604 DNJ196604 DXF196604 EHB196604 EQX196604 FAT196604 FKP196604 FUL196604 GEH196604 GOD196604 GXZ196604 HHV196604 HRR196604 IBN196604 ILJ196604 IVF196604 JFB196604 JOX196604 JYT196604 KIP196604 KSL196604 LCH196604 LMD196604 LVZ196604 MFV196604 MPR196604 MZN196604 NJJ196604 NTF196604 ODB196604 OMX196604 OWT196604 PGP196604 PQL196604 QAH196604 QKD196604 QTZ196604 RDV196604 RNR196604 RXN196604 SHJ196604 SRF196604 TBB196604 TKX196604 TUT196604 UEP196604 UOL196604 UYH196604 VID196604 VRZ196604 WBV196604 WLR196604 WVN196604 G262140 JB262140 SX262140 ACT262140 AMP262140 AWL262140 BGH262140 BQD262140 BZZ262140 CJV262140 CTR262140 DDN262140 DNJ262140 DXF262140 EHB262140 EQX262140 FAT262140 FKP262140 FUL262140 GEH262140 GOD262140 GXZ262140 HHV262140 HRR262140 IBN262140 ILJ262140 IVF262140 JFB262140 JOX262140 JYT262140 KIP262140 KSL262140 LCH262140 LMD262140 LVZ262140 MFV262140 MPR262140 MZN262140 NJJ262140 NTF262140 ODB262140 OMX262140 OWT262140 PGP262140 PQL262140 QAH262140 QKD262140 QTZ262140 RDV262140 RNR262140 RXN262140 SHJ262140 SRF262140 TBB262140 TKX262140 TUT262140 UEP262140 UOL262140 UYH262140 VID262140 VRZ262140 WBV262140 WLR262140 WVN262140 G327676 JB327676 SX327676 ACT327676 AMP327676 AWL327676 BGH327676 BQD327676 BZZ327676 CJV327676 CTR327676 DDN327676 DNJ327676 DXF327676 EHB327676 EQX327676 FAT327676 FKP327676 FUL327676 GEH327676 GOD327676 GXZ327676 HHV327676 HRR327676 IBN327676 ILJ327676 IVF327676 JFB327676 JOX327676 JYT327676 KIP327676 KSL327676 LCH327676 LMD327676 LVZ327676 MFV327676 MPR327676 MZN327676 NJJ327676 NTF327676 ODB327676 OMX327676 OWT327676 PGP327676 PQL327676 QAH327676 QKD327676 QTZ327676 RDV327676 RNR327676 RXN327676 SHJ327676 SRF327676 TBB327676 TKX327676 TUT327676 UEP327676 UOL327676 UYH327676 VID327676 VRZ327676 WBV327676 WLR327676 WVN327676 G393212 JB393212 SX393212 ACT393212 AMP393212 AWL393212 BGH393212 BQD393212 BZZ393212 CJV393212 CTR393212 DDN393212 DNJ393212 DXF393212 EHB393212 EQX393212 FAT393212 FKP393212 FUL393212 GEH393212 GOD393212 GXZ393212 HHV393212 HRR393212 IBN393212 ILJ393212 IVF393212 JFB393212 JOX393212 JYT393212 KIP393212 KSL393212 LCH393212 LMD393212 LVZ393212 MFV393212 MPR393212 MZN393212 NJJ393212 NTF393212 ODB393212 OMX393212 OWT393212 PGP393212 PQL393212 QAH393212 QKD393212 QTZ393212 RDV393212 RNR393212 RXN393212 SHJ393212 SRF393212 TBB393212 TKX393212 TUT393212 UEP393212 UOL393212 UYH393212 VID393212 VRZ393212 WBV393212 WLR393212 WVN393212 G458748 JB458748 SX458748 ACT458748 AMP458748 AWL458748 BGH458748 BQD458748 BZZ458748 CJV458748 CTR458748 DDN458748 DNJ458748 DXF458748 EHB458748 EQX458748 FAT458748 FKP458748 FUL458748 GEH458748 GOD458748 GXZ458748 HHV458748 HRR458748 IBN458748 ILJ458748 IVF458748 JFB458748 JOX458748 JYT458748 KIP458748 KSL458748 LCH458748 LMD458748 LVZ458748 MFV458748 MPR458748 MZN458748 NJJ458748 NTF458748 ODB458748 OMX458748 OWT458748 PGP458748 PQL458748 QAH458748 QKD458748 QTZ458748 RDV458748 RNR458748 RXN458748 SHJ458748 SRF458748 TBB458748 TKX458748 TUT458748 UEP458748 UOL458748 UYH458748 VID458748 VRZ458748 WBV458748 WLR458748 WVN458748 G524284 JB524284 SX524284 ACT524284 AMP524284 AWL524284 BGH524284 BQD524284 BZZ524284 CJV524284 CTR524284 DDN524284 DNJ524284 DXF524284 EHB524284 EQX524284 FAT524284 FKP524284 FUL524284 GEH524284 GOD524284 GXZ524284 HHV524284 HRR524284 IBN524284 ILJ524284 IVF524284 JFB524284 JOX524284 JYT524284 KIP524284 KSL524284 LCH524284 LMD524284 LVZ524284 MFV524284 MPR524284 MZN524284 NJJ524284 NTF524284 ODB524284 OMX524284 OWT524284 PGP524284 PQL524284 QAH524284 QKD524284 QTZ524284 RDV524284 RNR524284 RXN524284 SHJ524284 SRF524284 TBB524284 TKX524284 TUT524284 UEP524284 UOL524284 UYH524284 VID524284 VRZ524284 WBV524284 WLR524284 WVN524284 G589820 JB589820 SX589820 ACT589820 AMP589820 AWL589820 BGH589820 BQD589820 BZZ589820 CJV589820 CTR589820 DDN589820 DNJ589820 DXF589820 EHB589820 EQX589820 FAT589820 FKP589820 FUL589820 GEH589820 GOD589820 GXZ589820 HHV589820 HRR589820 IBN589820 ILJ589820 IVF589820 JFB589820 JOX589820 JYT589820 KIP589820 KSL589820 LCH589820 LMD589820 LVZ589820 MFV589820 MPR589820 MZN589820 NJJ589820 NTF589820 ODB589820 OMX589820 OWT589820 PGP589820 PQL589820 QAH589820 QKD589820 QTZ589820 RDV589820 RNR589820 RXN589820 SHJ589820 SRF589820 TBB589820 TKX589820 TUT589820 UEP589820 UOL589820 UYH589820 VID589820 VRZ589820 WBV589820 WLR589820 WVN589820 G655356 JB655356 SX655356 ACT655356 AMP655356 AWL655356 BGH655356 BQD655356 BZZ655356 CJV655356 CTR655356 DDN655356 DNJ655356 DXF655356 EHB655356 EQX655356 FAT655356 FKP655356 FUL655356 GEH655356 GOD655356 GXZ655356 HHV655356 HRR655356 IBN655356 ILJ655356 IVF655356 JFB655356 JOX655356 JYT655356 KIP655356 KSL655356 LCH655356 LMD655356 LVZ655356 MFV655356 MPR655356 MZN655356 NJJ655356 NTF655356 ODB655356 OMX655356 OWT655356 PGP655356 PQL655356 QAH655356 QKD655356 QTZ655356 RDV655356 RNR655356 RXN655356 SHJ655356 SRF655356 TBB655356 TKX655356 TUT655356 UEP655356 UOL655356 UYH655356 VID655356 VRZ655356 WBV655356 WLR655356 WVN655356 G720892 JB720892 SX720892 ACT720892 AMP720892 AWL720892 BGH720892 BQD720892 BZZ720892 CJV720892 CTR720892 DDN720892 DNJ720892 DXF720892 EHB720892 EQX720892 FAT720892 FKP720892 FUL720892 GEH720892 GOD720892 GXZ720892 HHV720892 HRR720892 IBN720892 ILJ720892 IVF720892 JFB720892 JOX720892 JYT720892 KIP720892 KSL720892 LCH720892 LMD720892 LVZ720892 MFV720892 MPR720892 MZN720892 NJJ720892 NTF720892 ODB720892 OMX720892 OWT720892 PGP720892 PQL720892 QAH720892 QKD720892 QTZ720892 RDV720892 RNR720892 RXN720892 SHJ720892 SRF720892 TBB720892 TKX720892 TUT720892 UEP720892 UOL720892 UYH720892 VID720892 VRZ720892 WBV720892 WLR720892 WVN720892 G786428 JB786428 SX786428 ACT786428 AMP786428 AWL786428 BGH786428 BQD786428 BZZ786428 CJV786428 CTR786428 DDN786428 DNJ786428 DXF786428 EHB786428 EQX786428 FAT786428 FKP786428 FUL786428 GEH786428 GOD786428 GXZ786428 HHV786428 HRR786428 IBN786428 ILJ786428 IVF786428 JFB786428 JOX786428 JYT786428 KIP786428 KSL786428 LCH786428 LMD786428 LVZ786428 MFV786428 MPR786428 MZN786428 NJJ786428 NTF786428 ODB786428 OMX786428 OWT786428 PGP786428 PQL786428 QAH786428 QKD786428 QTZ786428 RDV786428 RNR786428 RXN786428 SHJ786428 SRF786428 TBB786428 TKX786428 TUT786428 UEP786428 UOL786428 UYH786428 VID786428 VRZ786428 WBV786428 WLR786428 WVN786428 G851964 JB851964 SX851964 ACT851964 AMP851964 AWL851964 BGH851964 BQD851964 BZZ851964 CJV851964 CTR851964 DDN851964 DNJ851964 DXF851964 EHB851964 EQX851964 FAT851964 FKP851964 FUL851964 GEH851964 GOD851964 GXZ851964 HHV851964 HRR851964 IBN851964 ILJ851964 IVF851964 JFB851964 JOX851964 JYT851964 KIP851964 KSL851964 LCH851964 LMD851964 LVZ851964 MFV851964 MPR851964 MZN851964 NJJ851964 NTF851964 ODB851964 OMX851964 OWT851964 PGP851964 PQL851964 QAH851964 QKD851964 QTZ851964 RDV851964 RNR851964 RXN851964 SHJ851964 SRF851964 TBB851964 TKX851964 TUT851964 UEP851964 UOL851964 UYH851964 VID851964 VRZ851964 WBV851964 WLR851964 WVN851964 G917500 JB917500 SX917500 ACT917500 AMP917500 AWL917500 BGH917500 BQD917500 BZZ917500 CJV917500 CTR917500 DDN917500 DNJ917500 DXF917500 EHB917500 EQX917500 FAT917500 FKP917500 FUL917500 GEH917500 GOD917500 GXZ917500 HHV917500 HRR917500 IBN917500 ILJ917500 IVF917500 JFB917500 JOX917500 JYT917500 KIP917500 KSL917500 LCH917500 LMD917500 LVZ917500 MFV917500 MPR917500 MZN917500 NJJ917500 NTF917500 ODB917500 OMX917500 OWT917500 PGP917500 PQL917500 QAH917500 QKD917500 QTZ917500 RDV917500 RNR917500 RXN917500 SHJ917500 SRF917500 TBB917500 TKX917500 TUT917500 UEP917500 UOL917500 UYH917500 VID917500 VRZ917500 WBV917500 WLR917500 WVN917500 G983036 JB983036 SX983036 ACT983036 AMP983036 AWL983036 BGH983036 BQD983036 BZZ983036 CJV983036 CTR983036 DDN983036 DNJ983036 DXF983036 EHB983036 EQX983036 FAT983036 FKP983036 FUL983036 GEH983036 GOD983036 GXZ983036 HHV983036 HRR983036 IBN983036 ILJ983036 IVF983036 JFB983036 JOX983036 JYT983036 KIP983036 KSL983036 LCH983036 LMD983036 LVZ983036 MFV983036 MPR983036 MZN983036 NJJ983036 NTF983036 ODB983036 OMX983036 OWT983036 PGP983036 PQL983036 QAH983036 QKD983036 QTZ983036 RDV983036 RNR983036 RXN983036 SHJ983036 SRF983036 TBB983036 TKX983036 TUT983036 UEP983036 UOL983036 UYH983036 VID983036 VRZ983036 WBV983036 WLR983036 WVN983036 G65682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G131218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G196754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G262290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G327826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G393362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G458898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G524434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G589970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G655506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G721042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G786578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G852114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G917650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G983186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AMH73 IT59 SP59 ACL59 AMH59 AWD59 BFZ59 BPV59 BZR59 CJN59 CTJ59 DDF59 DNB59 DWX59 EGT59 EQP59 FAL59 FKH59 FUD59 GDZ59 GNV59 GXR59 HHN59 HRJ59 IBF59 ILB59 IUX59 JET59 JOP59 JYL59 KIH59 KSD59 LBZ59 LLV59 LVR59 MFN59 MPJ59 MZF59 NJB59 NSX59 OCT59 OMP59 OWL59 PGH59 PQD59 PZZ59 QJV59 QTR59 RDN59 RNJ59 RXF59 SHB59 SQX59 TAT59 TKP59 TUL59 UEH59 UOD59 UXZ59 VHV59 VRR59 WBN59 WLJ59 WVF59 G65795 JB65795 SX65795 ACT65795 AMP65795 AWL65795 BGH65795 BQD65795 BZZ65795 CJV65795 CTR65795 DDN65795 DNJ65795 DXF65795 EHB65795 EQX65795 FAT65795 FKP65795 FUL65795 GEH65795 GOD65795 GXZ65795 HHV65795 HRR65795 IBN65795 ILJ65795 IVF65795 JFB65795 JOX65795 JYT65795 KIP65795 KSL65795 LCH65795 LMD65795 LVZ65795 MFV65795 MPR65795 MZN65795 NJJ65795 NTF65795 ODB65795 OMX65795 OWT65795 PGP65795 PQL65795 QAH65795 QKD65795 QTZ65795 RDV65795 RNR65795 RXN65795 SHJ65795 SRF65795 TBB65795 TKX65795 TUT65795 UEP65795 UOL65795 UYH65795 VID65795 VRZ65795 WBV65795 WLR65795 WVN65795 G131331 JB131331 SX131331 ACT131331 AMP131331 AWL131331 BGH131331 BQD131331 BZZ131331 CJV131331 CTR131331 DDN131331 DNJ131331 DXF131331 EHB131331 EQX131331 FAT131331 FKP131331 FUL131331 GEH131331 GOD131331 GXZ131331 HHV131331 HRR131331 IBN131331 ILJ131331 IVF131331 JFB131331 JOX131331 JYT131331 KIP131331 KSL131331 LCH131331 LMD131331 LVZ131331 MFV131331 MPR131331 MZN131331 NJJ131331 NTF131331 ODB131331 OMX131331 OWT131331 PGP131331 PQL131331 QAH131331 QKD131331 QTZ131331 RDV131331 RNR131331 RXN131331 SHJ131331 SRF131331 TBB131331 TKX131331 TUT131331 UEP131331 UOL131331 UYH131331 VID131331 VRZ131331 WBV131331 WLR131331 WVN131331 G196867 JB196867 SX196867 ACT196867 AMP196867 AWL196867 BGH196867 BQD196867 BZZ196867 CJV196867 CTR196867 DDN196867 DNJ196867 DXF196867 EHB196867 EQX196867 FAT196867 FKP196867 FUL196867 GEH196867 GOD196867 GXZ196867 HHV196867 HRR196867 IBN196867 ILJ196867 IVF196867 JFB196867 JOX196867 JYT196867 KIP196867 KSL196867 LCH196867 LMD196867 LVZ196867 MFV196867 MPR196867 MZN196867 NJJ196867 NTF196867 ODB196867 OMX196867 OWT196867 PGP196867 PQL196867 QAH196867 QKD196867 QTZ196867 RDV196867 RNR196867 RXN196867 SHJ196867 SRF196867 TBB196867 TKX196867 TUT196867 UEP196867 UOL196867 UYH196867 VID196867 VRZ196867 WBV196867 WLR196867 WVN196867 G262403 JB262403 SX262403 ACT262403 AMP262403 AWL262403 BGH262403 BQD262403 BZZ262403 CJV262403 CTR262403 DDN262403 DNJ262403 DXF262403 EHB262403 EQX262403 FAT262403 FKP262403 FUL262403 GEH262403 GOD262403 GXZ262403 HHV262403 HRR262403 IBN262403 ILJ262403 IVF262403 JFB262403 JOX262403 JYT262403 KIP262403 KSL262403 LCH262403 LMD262403 LVZ262403 MFV262403 MPR262403 MZN262403 NJJ262403 NTF262403 ODB262403 OMX262403 OWT262403 PGP262403 PQL262403 QAH262403 QKD262403 QTZ262403 RDV262403 RNR262403 RXN262403 SHJ262403 SRF262403 TBB262403 TKX262403 TUT262403 UEP262403 UOL262403 UYH262403 VID262403 VRZ262403 WBV262403 WLR262403 WVN262403 G327939 JB327939 SX327939 ACT327939 AMP327939 AWL327939 BGH327939 BQD327939 BZZ327939 CJV327939 CTR327939 DDN327939 DNJ327939 DXF327939 EHB327939 EQX327939 FAT327939 FKP327939 FUL327939 GEH327939 GOD327939 GXZ327939 HHV327939 HRR327939 IBN327939 ILJ327939 IVF327939 JFB327939 JOX327939 JYT327939 KIP327939 KSL327939 LCH327939 LMD327939 LVZ327939 MFV327939 MPR327939 MZN327939 NJJ327939 NTF327939 ODB327939 OMX327939 OWT327939 PGP327939 PQL327939 QAH327939 QKD327939 QTZ327939 RDV327939 RNR327939 RXN327939 SHJ327939 SRF327939 TBB327939 TKX327939 TUT327939 UEP327939 UOL327939 UYH327939 VID327939 VRZ327939 WBV327939 WLR327939 WVN327939 G393475 JB393475 SX393475 ACT393475 AMP393475 AWL393475 BGH393475 BQD393475 BZZ393475 CJV393475 CTR393475 DDN393475 DNJ393475 DXF393475 EHB393475 EQX393475 FAT393475 FKP393475 FUL393475 GEH393475 GOD393475 GXZ393475 HHV393475 HRR393475 IBN393475 ILJ393475 IVF393475 JFB393475 JOX393475 JYT393475 KIP393475 KSL393475 LCH393475 LMD393475 LVZ393475 MFV393475 MPR393475 MZN393475 NJJ393475 NTF393475 ODB393475 OMX393475 OWT393475 PGP393475 PQL393475 QAH393475 QKD393475 QTZ393475 RDV393475 RNR393475 RXN393475 SHJ393475 SRF393475 TBB393475 TKX393475 TUT393475 UEP393475 UOL393475 UYH393475 VID393475 VRZ393475 WBV393475 WLR393475 WVN393475 G459011 JB459011 SX459011 ACT459011 AMP459011 AWL459011 BGH459011 BQD459011 BZZ459011 CJV459011 CTR459011 DDN459011 DNJ459011 DXF459011 EHB459011 EQX459011 FAT459011 FKP459011 FUL459011 GEH459011 GOD459011 GXZ459011 HHV459011 HRR459011 IBN459011 ILJ459011 IVF459011 JFB459011 JOX459011 JYT459011 KIP459011 KSL459011 LCH459011 LMD459011 LVZ459011 MFV459011 MPR459011 MZN459011 NJJ459011 NTF459011 ODB459011 OMX459011 OWT459011 PGP459011 PQL459011 QAH459011 QKD459011 QTZ459011 RDV459011 RNR459011 RXN459011 SHJ459011 SRF459011 TBB459011 TKX459011 TUT459011 UEP459011 UOL459011 UYH459011 VID459011 VRZ459011 WBV459011 WLR459011 WVN459011 G524547 JB524547 SX524547 ACT524547 AMP524547 AWL524547 BGH524547 BQD524547 BZZ524547 CJV524547 CTR524547 DDN524547 DNJ524547 DXF524547 EHB524547 EQX524547 FAT524547 FKP524547 FUL524547 GEH524547 GOD524547 GXZ524547 HHV524547 HRR524547 IBN524547 ILJ524547 IVF524547 JFB524547 JOX524547 JYT524547 KIP524547 KSL524547 LCH524547 LMD524547 LVZ524547 MFV524547 MPR524547 MZN524547 NJJ524547 NTF524547 ODB524547 OMX524547 OWT524547 PGP524547 PQL524547 QAH524547 QKD524547 QTZ524547 RDV524547 RNR524547 RXN524547 SHJ524547 SRF524547 TBB524547 TKX524547 TUT524547 UEP524547 UOL524547 UYH524547 VID524547 VRZ524547 WBV524547 WLR524547 WVN524547 G590083 JB590083 SX590083 ACT590083 AMP590083 AWL590083 BGH590083 BQD590083 BZZ590083 CJV590083 CTR590083 DDN590083 DNJ590083 DXF590083 EHB590083 EQX590083 FAT590083 FKP590083 FUL590083 GEH590083 GOD590083 GXZ590083 HHV590083 HRR590083 IBN590083 ILJ590083 IVF590083 JFB590083 JOX590083 JYT590083 KIP590083 KSL590083 LCH590083 LMD590083 LVZ590083 MFV590083 MPR590083 MZN590083 NJJ590083 NTF590083 ODB590083 OMX590083 OWT590083 PGP590083 PQL590083 QAH590083 QKD590083 QTZ590083 RDV590083 RNR590083 RXN590083 SHJ590083 SRF590083 TBB590083 TKX590083 TUT590083 UEP590083 UOL590083 UYH590083 VID590083 VRZ590083 WBV590083 WLR590083 WVN590083 G655619 JB655619 SX655619 ACT655619 AMP655619 AWL655619 BGH655619 BQD655619 BZZ655619 CJV655619 CTR655619 DDN655619 DNJ655619 DXF655619 EHB655619 EQX655619 FAT655619 FKP655619 FUL655619 GEH655619 GOD655619 GXZ655619 HHV655619 HRR655619 IBN655619 ILJ655619 IVF655619 JFB655619 JOX655619 JYT655619 KIP655619 KSL655619 LCH655619 LMD655619 LVZ655619 MFV655619 MPR655619 MZN655619 NJJ655619 NTF655619 ODB655619 OMX655619 OWT655619 PGP655619 PQL655619 QAH655619 QKD655619 QTZ655619 RDV655619 RNR655619 RXN655619 SHJ655619 SRF655619 TBB655619 TKX655619 TUT655619 UEP655619 UOL655619 UYH655619 VID655619 VRZ655619 WBV655619 WLR655619 WVN655619 G721155 JB721155 SX721155 ACT721155 AMP721155 AWL721155 BGH721155 BQD721155 BZZ721155 CJV721155 CTR721155 DDN721155 DNJ721155 DXF721155 EHB721155 EQX721155 FAT721155 FKP721155 FUL721155 GEH721155 GOD721155 GXZ721155 HHV721155 HRR721155 IBN721155 ILJ721155 IVF721155 JFB721155 JOX721155 JYT721155 KIP721155 KSL721155 LCH721155 LMD721155 LVZ721155 MFV721155 MPR721155 MZN721155 NJJ721155 NTF721155 ODB721155 OMX721155 OWT721155 PGP721155 PQL721155 QAH721155 QKD721155 QTZ721155 RDV721155 RNR721155 RXN721155 SHJ721155 SRF721155 TBB721155 TKX721155 TUT721155 UEP721155 UOL721155 UYH721155 VID721155 VRZ721155 WBV721155 WLR721155 WVN721155 G786691 JB786691 SX786691 ACT786691 AMP786691 AWL786691 BGH786691 BQD786691 BZZ786691 CJV786691 CTR786691 DDN786691 DNJ786691 DXF786691 EHB786691 EQX786691 FAT786691 FKP786691 FUL786691 GEH786691 GOD786691 GXZ786691 HHV786691 HRR786691 IBN786691 ILJ786691 IVF786691 JFB786691 JOX786691 JYT786691 KIP786691 KSL786691 LCH786691 LMD786691 LVZ786691 MFV786691 MPR786691 MZN786691 NJJ786691 NTF786691 ODB786691 OMX786691 OWT786691 PGP786691 PQL786691 QAH786691 QKD786691 QTZ786691 RDV786691 RNR786691 RXN786691 SHJ786691 SRF786691 TBB786691 TKX786691 TUT786691 UEP786691 UOL786691 UYH786691 VID786691 VRZ786691 WBV786691 WLR786691 WVN786691 G852227 JB852227 SX852227 ACT852227 AMP852227 AWL852227 BGH852227 BQD852227 BZZ852227 CJV852227 CTR852227 DDN852227 DNJ852227 DXF852227 EHB852227 EQX852227 FAT852227 FKP852227 FUL852227 GEH852227 GOD852227 GXZ852227 HHV852227 HRR852227 IBN852227 ILJ852227 IVF852227 JFB852227 JOX852227 JYT852227 KIP852227 KSL852227 LCH852227 LMD852227 LVZ852227 MFV852227 MPR852227 MZN852227 NJJ852227 NTF852227 ODB852227 OMX852227 OWT852227 PGP852227 PQL852227 QAH852227 QKD852227 QTZ852227 RDV852227 RNR852227 RXN852227 SHJ852227 SRF852227 TBB852227 TKX852227 TUT852227 UEP852227 UOL852227 UYH852227 VID852227 VRZ852227 WBV852227 WLR852227 WVN852227 G917763 JB917763 SX917763 ACT917763 AMP917763 AWL917763 BGH917763 BQD917763 BZZ917763 CJV917763 CTR917763 DDN917763 DNJ917763 DXF917763 EHB917763 EQX917763 FAT917763 FKP917763 FUL917763 GEH917763 GOD917763 GXZ917763 HHV917763 HRR917763 IBN917763 ILJ917763 IVF917763 JFB917763 JOX917763 JYT917763 KIP917763 KSL917763 LCH917763 LMD917763 LVZ917763 MFV917763 MPR917763 MZN917763 NJJ917763 NTF917763 ODB917763 OMX917763 OWT917763 PGP917763 PQL917763 QAH917763 QKD917763 QTZ917763 RDV917763 RNR917763 RXN917763 SHJ917763 SRF917763 TBB917763 TKX917763 TUT917763 UEP917763 UOL917763 UYH917763 VID917763 VRZ917763 WBV917763 WLR917763 WVN917763 G983299 JB983299 SX983299 ACT983299 AMP983299 AWL983299 BGH983299 BQD983299 BZZ983299 CJV983299 CTR983299 DDN983299 DNJ983299 DXF983299 EHB983299 EQX983299 FAT983299 FKP983299 FUL983299 GEH983299 GOD983299 GXZ983299 HHV983299 HRR983299 IBN983299 ILJ983299 IVF983299 JFB983299 JOX983299 JYT983299 KIP983299 KSL983299 LCH983299 LMD983299 LVZ983299 MFV983299 MPR983299 MZN983299 NJJ983299 NTF983299 ODB983299 OMX983299 OWT983299 PGP983299 PQL983299 QAH983299 QKD983299 QTZ983299 RDV983299 RNR983299 RXN983299 SHJ983299 SRF983299 TBB983299 TKX983299 TUT983299 UEP983299 UOL983299 UYH983299 VID983299 VRZ983299 WBV983299 WLR983299 WVN983299 IT73 IT38 SP38 ACL38 AMH38 AWD38 BFZ38 BPV38 BZR38 CJN38 CTJ38 DDF38 DNB38 DWX38 EGT38 EQP38 FAL38 FKH38 FUD38 GDZ38 GNV38 GXR38 HHN38 HRJ38 IBF38 ILB38 IUX38 JET38 JOP38 JYL38 KIH38 KSD38 LBZ38 LLV38 LVR38 MFN38 MPJ38 MZF38 NJB38 NSX38 OCT38 OMP38 OWL38 PGH38 PQD38 PZZ38 QJV38 QTR38 RDN38 RNJ38 RXF38 SHB38 SQX38 TAT38 TKP38 TUL38 UEH38 UOD38 UXZ38 VHV38 VRR38 WBN38 WLJ38 WVF38 WVF66 WLJ66 WBN66 VRR66 VHV66 UXZ66 UOD66 UEH66 TUL66 TKP66 TAT66 SQX66 SHB66 RXF66 RNJ66 RDN66 QTR66 QJV66 PZZ66 PQD66 PGH66 OWL66 OMP66 OCT66 NSX66 NJB66 MZF66 MPJ66 MFN66 LVR66 LLV66 LBZ66 KSD66 KIH66 JYL66 JOP66 JET66 IUX66 ILB66 IBF66 HRJ66 HHN66 GXR66 GNV66 GDZ66 FUD66 FKH66 FAL66 EQP66 EGT66 DWX66 DNB66 DDF66 CTJ66 CJN66 BZR66 BPV66 BFZ66 AWD66 AMH66 ACL66 SP66 IT66 AWD73 WVF73 WLJ73 WBN73 VRR73 VHV73 UXZ73 UOD73 UEH73 TUL73 TKP73 TAT73 SQX73 SHB73 RXF73 RNJ73 RDN73 QTR73 QJV73 PZZ73 PQD73 PGH73 OWL73 OMP73 OCT73 NSX73 NJB73 MZF73 MPJ73 MFN73 LVR73 LLV73 LBZ73 KSD73 KIH73 JYL73 JOP73 JET73 IUX73 ILB73 IBF73 HRJ73 HHN73 GXR73 GNV73 GDZ73 FUD73 FKH73 FAL73 EQP73 EGT73 DWX73 DNB73 DDF73 CTJ73 CJN73 BZR73 BPV73">
      <formula1>E32:E33</formula1>
    </dataValidation>
    <dataValidation type="list" allowBlank="1" showErrorMessage="1" errorTitle="HIBA!" error="Nem beírható pontszám!!" sqref="G983282 JB983282 SX983282 ACT983282 AMP983282 AWL983282 BGH983282 BQD983282 BZZ983282 CJV983282 CTR983282 DDN983282 DNJ983282 DXF983282 EHB983282 EQX983282 FAT983282 FKP983282 FUL983282 GEH983282 GOD983282 GXZ983282 HHV983282 HRR983282 IBN983282 ILJ983282 IVF983282 JFB983282 JOX983282 JYT983282 KIP983282 KSL983282 LCH983282 LMD983282 LVZ983282 MFV983282 MPR983282 MZN983282 NJJ983282 NTF983282 ODB983282 OMX983282 OWT983282 PGP983282 PQL983282 QAH983282 QKD983282 QTZ983282 RDV983282 RNR983282 RXN983282 SHJ983282 SRF983282 TBB983282 TKX983282 TUT983282 UEP983282 UOL983282 UYH983282 VID983282 VRZ983282 WBV983282 WLR983282 WVN983282 G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G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G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G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G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G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G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G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G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G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G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G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G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G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G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G65778 JB65778 SX65778 ACT65778 AMP65778 AWL65778 BGH65778 BQD65778 BZZ65778 CJV65778 CTR65778 DDN65778 DNJ65778 DXF65778 EHB65778 EQX65778 FAT65778 FKP65778 FUL65778 GEH65778 GOD65778 GXZ65778 HHV65778 HRR65778 IBN65778 ILJ65778 IVF65778 JFB65778 JOX65778 JYT65778 KIP65778 KSL65778 LCH65778 LMD65778 LVZ65778 MFV65778 MPR65778 MZN65778 NJJ65778 NTF65778 ODB65778 OMX65778 OWT65778 PGP65778 PQL65778 QAH65778 QKD65778 QTZ65778 RDV65778 RNR65778 RXN65778 SHJ65778 SRF65778 TBB65778 TKX65778 TUT65778 UEP65778 UOL65778 UYH65778 VID65778 VRZ65778 WBV65778 WLR65778 WVN65778 G131314 JB131314 SX131314 ACT131314 AMP131314 AWL131314 BGH131314 BQD131314 BZZ131314 CJV131314 CTR131314 DDN131314 DNJ131314 DXF131314 EHB131314 EQX131314 FAT131314 FKP131314 FUL131314 GEH131314 GOD131314 GXZ131314 HHV131314 HRR131314 IBN131314 ILJ131314 IVF131314 JFB131314 JOX131314 JYT131314 KIP131314 KSL131314 LCH131314 LMD131314 LVZ131314 MFV131314 MPR131314 MZN131314 NJJ131314 NTF131314 ODB131314 OMX131314 OWT131314 PGP131314 PQL131314 QAH131314 QKD131314 QTZ131314 RDV131314 RNR131314 RXN131314 SHJ131314 SRF131314 TBB131314 TKX131314 TUT131314 UEP131314 UOL131314 UYH131314 VID131314 VRZ131314 WBV131314 WLR131314 WVN131314 G196850 JB196850 SX196850 ACT196850 AMP196850 AWL196850 BGH196850 BQD196850 BZZ196850 CJV196850 CTR196850 DDN196850 DNJ196850 DXF196850 EHB196850 EQX196850 FAT196850 FKP196850 FUL196850 GEH196850 GOD196850 GXZ196850 HHV196850 HRR196850 IBN196850 ILJ196850 IVF196850 JFB196850 JOX196850 JYT196850 KIP196850 KSL196850 LCH196850 LMD196850 LVZ196850 MFV196850 MPR196850 MZN196850 NJJ196850 NTF196850 ODB196850 OMX196850 OWT196850 PGP196850 PQL196850 QAH196850 QKD196850 QTZ196850 RDV196850 RNR196850 RXN196850 SHJ196850 SRF196850 TBB196850 TKX196850 TUT196850 UEP196850 UOL196850 UYH196850 VID196850 VRZ196850 WBV196850 WLR196850 WVN196850 G262386 JB262386 SX262386 ACT262386 AMP262386 AWL262386 BGH262386 BQD262386 BZZ262386 CJV262386 CTR262386 DDN262386 DNJ262386 DXF262386 EHB262386 EQX262386 FAT262386 FKP262386 FUL262386 GEH262386 GOD262386 GXZ262386 HHV262386 HRR262386 IBN262386 ILJ262386 IVF262386 JFB262386 JOX262386 JYT262386 KIP262386 KSL262386 LCH262386 LMD262386 LVZ262386 MFV262386 MPR262386 MZN262386 NJJ262386 NTF262386 ODB262386 OMX262386 OWT262386 PGP262386 PQL262386 QAH262386 QKD262386 QTZ262386 RDV262386 RNR262386 RXN262386 SHJ262386 SRF262386 TBB262386 TKX262386 TUT262386 UEP262386 UOL262386 UYH262386 VID262386 VRZ262386 WBV262386 WLR262386 WVN262386 G327922 JB327922 SX327922 ACT327922 AMP327922 AWL327922 BGH327922 BQD327922 BZZ327922 CJV327922 CTR327922 DDN327922 DNJ327922 DXF327922 EHB327922 EQX327922 FAT327922 FKP327922 FUL327922 GEH327922 GOD327922 GXZ327922 HHV327922 HRR327922 IBN327922 ILJ327922 IVF327922 JFB327922 JOX327922 JYT327922 KIP327922 KSL327922 LCH327922 LMD327922 LVZ327922 MFV327922 MPR327922 MZN327922 NJJ327922 NTF327922 ODB327922 OMX327922 OWT327922 PGP327922 PQL327922 QAH327922 QKD327922 QTZ327922 RDV327922 RNR327922 RXN327922 SHJ327922 SRF327922 TBB327922 TKX327922 TUT327922 UEP327922 UOL327922 UYH327922 VID327922 VRZ327922 WBV327922 WLR327922 WVN327922 G393458 JB393458 SX393458 ACT393458 AMP393458 AWL393458 BGH393458 BQD393458 BZZ393458 CJV393458 CTR393458 DDN393458 DNJ393458 DXF393458 EHB393458 EQX393458 FAT393458 FKP393458 FUL393458 GEH393458 GOD393458 GXZ393458 HHV393458 HRR393458 IBN393458 ILJ393458 IVF393458 JFB393458 JOX393458 JYT393458 KIP393458 KSL393458 LCH393458 LMD393458 LVZ393458 MFV393458 MPR393458 MZN393458 NJJ393458 NTF393458 ODB393458 OMX393458 OWT393458 PGP393458 PQL393458 QAH393458 QKD393458 QTZ393458 RDV393458 RNR393458 RXN393458 SHJ393458 SRF393458 TBB393458 TKX393458 TUT393458 UEP393458 UOL393458 UYH393458 VID393458 VRZ393458 WBV393458 WLR393458 WVN393458 G458994 JB458994 SX458994 ACT458994 AMP458994 AWL458994 BGH458994 BQD458994 BZZ458994 CJV458994 CTR458994 DDN458994 DNJ458994 DXF458994 EHB458994 EQX458994 FAT458994 FKP458994 FUL458994 GEH458994 GOD458994 GXZ458994 HHV458994 HRR458994 IBN458994 ILJ458994 IVF458994 JFB458994 JOX458994 JYT458994 KIP458994 KSL458994 LCH458994 LMD458994 LVZ458994 MFV458994 MPR458994 MZN458994 NJJ458994 NTF458994 ODB458994 OMX458994 OWT458994 PGP458994 PQL458994 QAH458994 QKD458994 QTZ458994 RDV458994 RNR458994 RXN458994 SHJ458994 SRF458994 TBB458994 TKX458994 TUT458994 UEP458994 UOL458994 UYH458994 VID458994 VRZ458994 WBV458994 WLR458994 WVN458994 G524530 JB524530 SX524530 ACT524530 AMP524530 AWL524530 BGH524530 BQD524530 BZZ524530 CJV524530 CTR524530 DDN524530 DNJ524530 DXF524530 EHB524530 EQX524530 FAT524530 FKP524530 FUL524530 GEH524530 GOD524530 GXZ524530 HHV524530 HRR524530 IBN524530 ILJ524530 IVF524530 JFB524530 JOX524530 JYT524530 KIP524530 KSL524530 LCH524530 LMD524530 LVZ524530 MFV524530 MPR524530 MZN524530 NJJ524530 NTF524530 ODB524530 OMX524530 OWT524530 PGP524530 PQL524530 QAH524530 QKD524530 QTZ524530 RDV524530 RNR524530 RXN524530 SHJ524530 SRF524530 TBB524530 TKX524530 TUT524530 UEP524530 UOL524530 UYH524530 VID524530 VRZ524530 WBV524530 WLR524530 WVN524530 G590066 JB590066 SX590066 ACT590066 AMP590066 AWL590066 BGH590066 BQD590066 BZZ590066 CJV590066 CTR590066 DDN590066 DNJ590066 DXF590066 EHB590066 EQX590066 FAT590066 FKP590066 FUL590066 GEH590066 GOD590066 GXZ590066 HHV590066 HRR590066 IBN590066 ILJ590066 IVF590066 JFB590066 JOX590066 JYT590066 KIP590066 KSL590066 LCH590066 LMD590066 LVZ590066 MFV590066 MPR590066 MZN590066 NJJ590066 NTF590066 ODB590066 OMX590066 OWT590066 PGP590066 PQL590066 QAH590066 QKD590066 QTZ590066 RDV590066 RNR590066 RXN590066 SHJ590066 SRF590066 TBB590066 TKX590066 TUT590066 UEP590066 UOL590066 UYH590066 VID590066 VRZ590066 WBV590066 WLR590066 WVN590066 G655602 JB655602 SX655602 ACT655602 AMP655602 AWL655602 BGH655602 BQD655602 BZZ655602 CJV655602 CTR655602 DDN655602 DNJ655602 DXF655602 EHB655602 EQX655602 FAT655602 FKP655602 FUL655602 GEH655602 GOD655602 GXZ655602 HHV655602 HRR655602 IBN655602 ILJ655602 IVF655602 JFB655602 JOX655602 JYT655602 KIP655602 KSL655602 LCH655602 LMD655602 LVZ655602 MFV655602 MPR655602 MZN655602 NJJ655602 NTF655602 ODB655602 OMX655602 OWT655602 PGP655602 PQL655602 QAH655602 QKD655602 QTZ655602 RDV655602 RNR655602 RXN655602 SHJ655602 SRF655602 TBB655602 TKX655602 TUT655602 UEP655602 UOL655602 UYH655602 VID655602 VRZ655602 WBV655602 WLR655602 WVN655602 G721138 JB721138 SX721138 ACT721138 AMP721138 AWL721138 BGH721138 BQD721138 BZZ721138 CJV721138 CTR721138 DDN721138 DNJ721138 DXF721138 EHB721138 EQX721138 FAT721138 FKP721138 FUL721138 GEH721138 GOD721138 GXZ721138 HHV721138 HRR721138 IBN721138 ILJ721138 IVF721138 JFB721138 JOX721138 JYT721138 KIP721138 KSL721138 LCH721138 LMD721138 LVZ721138 MFV721138 MPR721138 MZN721138 NJJ721138 NTF721138 ODB721138 OMX721138 OWT721138 PGP721138 PQL721138 QAH721138 QKD721138 QTZ721138 RDV721138 RNR721138 RXN721138 SHJ721138 SRF721138 TBB721138 TKX721138 TUT721138 UEP721138 UOL721138 UYH721138 VID721138 VRZ721138 WBV721138 WLR721138 WVN721138 G786674 JB786674 SX786674 ACT786674 AMP786674 AWL786674 BGH786674 BQD786674 BZZ786674 CJV786674 CTR786674 DDN786674 DNJ786674 DXF786674 EHB786674 EQX786674 FAT786674 FKP786674 FUL786674 GEH786674 GOD786674 GXZ786674 HHV786674 HRR786674 IBN786674 ILJ786674 IVF786674 JFB786674 JOX786674 JYT786674 KIP786674 KSL786674 LCH786674 LMD786674 LVZ786674 MFV786674 MPR786674 MZN786674 NJJ786674 NTF786674 ODB786674 OMX786674 OWT786674 PGP786674 PQL786674 QAH786674 QKD786674 QTZ786674 RDV786674 RNR786674 RXN786674 SHJ786674 SRF786674 TBB786674 TKX786674 TUT786674 UEP786674 UOL786674 UYH786674 VID786674 VRZ786674 WBV786674 WLR786674 WVN786674 G852210 JB852210 SX852210 ACT852210 AMP852210 AWL852210 BGH852210 BQD852210 BZZ852210 CJV852210 CTR852210 DDN852210 DNJ852210 DXF852210 EHB852210 EQX852210 FAT852210 FKP852210 FUL852210 GEH852210 GOD852210 GXZ852210 HHV852210 HRR852210 IBN852210 ILJ852210 IVF852210 JFB852210 JOX852210 JYT852210 KIP852210 KSL852210 LCH852210 LMD852210 LVZ852210 MFV852210 MPR852210 MZN852210 NJJ852210 NTF852210 ODB852210 OMX852210 OWT852210 PGP852210 PQL852210 QAH852210 QKD852210 QTZ852210 RDV852210 RNR852210 RXN852210 SHJ852210 SRF852210 TBB852210 TKX852210 TUT852210 UEP852210 UOL852210 UYH852210 VID852210 VRZ852210 WBV852210 WLR852210 WVN852210 G917746 JB917746 SX917746 ACT917746 AMP917746 AWL917746 BGH917746 BQD917746 BZZ917746 CJV917746 CTR917746 DDN917746 DNJ917746 DXF917746 EHB917746 EQX917746 FAT917746 FKP917746 FUL917746 GEH917746 GOD917746 GXZ917746 HHV917746 HRR917746 IBN917746 ILJ917746 IVF917746 JFB917746 JOX917746 JYT917746 KIP917746 KSL917746 LCH917746 LMD917746 LVZ917746 MFV917746 MPR917746 MZN917746 NJJ917746 NTF917746 ODB917746 OMX917746 OWT917746 PGP917746 PQL917746 QAH917746 QKD917746 QTZ917746 RDV917746 RNR917746 RXN917746 SHJ917746 SRF917746 TBB917746 TKX917746 TUT917746 UEP917746 UOL917746 UYH917746 VID917746 VRZ917746 WBV917746 WLR917746 WVN917746">
      <formula1>E65633:E65636</formula1>
    </dataValidation>
    <dataValidation type="list" allowBlank="1" showErrorMessage="1" errorTitle="HIBA!" error="Nem beírható pontszám!!" sqref="G65622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G131158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G196694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G262230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G327766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G393302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G458838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G524374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G589910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G655446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G720982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G786518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G852054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G917590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G983126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G65697 JB65697 SX65697 ACT65697 AMP65697 AWL65697 BGH65697 BQD65697 BZZ65697 CJV65697 CTR65697 DDN65697 DNJ65697 DXF65697 EHB65697 EQX65697 FAT65697 FKP65697 FUL65697 GEH65697 GOD65697 GXZ65697 HHV65697 HRR65697 IBN65697 ILJ65697 IVF65697 JFB65697 JOX65697 JYT65697 KIP65697 KSL65697 LCH65697 LMD65697 LVZ65697 MFV65697 MPR65697 MZN65697 NJJ65697 NTF65697 ODB65697 OMX65697 OWT65697 PGP65697 PQL65697 QAH65697 QKD65697 QTZ65697 RDV65697 RNR65697 RXN65697 SHJ65697 SRF65697 TBB65697 TKX65697 TUT65697 UEP65697 UOL65697 UYH65697 VID65697 VRZ65697 WBV65697 WLR65697 WVN65697 G131233 JB131233 SX131233 ACT131233 AMP131233 AWL131233 BGH131233 BQD131233 BZZ131233 CJV131233 CTR131233 DDN131233 DNJ131233 DXF131233 EHB131233 EQX131233 FAT131233 FKP131233 FUL131233 GEH131233 GOD131233 GXZ131233 HHV131233 HRR131233 IBN131233 ILJ131233 IVF131233 JFB131233 JOX131233 JYT131233 KIP131233 KSL131233 LCH131233 LMD131233 LVZ131233 MFV131233 MPR131233 MZN131233 NJJ131233 NTF131233 ODB131233 OMX131233 OWT131233 PGP131233 PQL131233 QAH131233 QKD131233 QTZ131233 RDV131233 RNR131233 RXN131233 SHJ131233 SRF131233 TBB131233 TKX131233 TUT131233 UEP131233 UOL131233 UYH131233 VID131233 VRZ131233 WBV131233 WLR131233 WVN131233 G196769 JB196769 SX196769 ACT196769 AMP196769 AWL196769 BGH196769 BQD196769 BZZ196769 CJV196769 CTR196769 DDN196769 DNJ196769 DXF196769 EHB196769 EQX196769 FAT196769 FKP196769 FUL196769 GEH196769 GOD196769 GXZ196769 HHV196769 HRR196769 IBN196769 ILJ196769 IVF196769 JFB196769 JOX196769 JYT196769 KIP196769 KSL196769 LCH196769 LMD196769 LVZ196769 MFV196769 MPR196769 MZN196769 NJJ196769 NTF196769 ODB196769 OMX196769 OWT196769 PGP196769 PQL196769 QAH196769 QKD196769 QTZ196769 RDV196769 RNR196769 RXN196769 SHJ196769 SRF196769 TBB196769 TKX196769 TUT196769 UEP196769 UOL196769 UYH196769 VID196769 VRZ196769 WBV196769 WLR196769 WVN196769 G262305 JB262305 SX262305 ACT262305 AMP262305 AWL262305 BGH262305 BQD262305 BZZ262305 CJV262305 CTR262305 DDN262305 DNJ262305 DXF262305 EHB262305 EQX262305 FAT262305 FKP262305 FUL262305 GEH262305 GOD262305 GXZ262305 HHV262305 HRR262305 IBN262305 ILJ262305 IVF262305 JFB262305 JOX262305 JYT262305 KIP262305 KSL262305 LCH262305 LMD262305 LVZ262305 MFV262305 MPR262305 MZN262305 NJJ262305 NTF262305 ODB262305 OMX262305 OWT262305 PGP262305 PQL262305 QAH262305 QKD262305 QTZ262305 RDV262305 RNR262305 RXN262305 SHJ262305 SRF262305 TBB262305 TKX262305 TUT262305 UEP262305 UOL262305 UYH262305 VID262305 VRZ262305 WBV262305 WLR262305 WVN262305 G327841 JB327841 SX327841 ACT327841 AMP327841 AWL327841 BGH327841 BQD327841 BZZ327841 CJV327841 CTR327841 DDN327841 DNJ327841 DXF327841 EHB327841 EQX327841 FAT327841 FKP327841 FUL327841 GEH327841 GOD327841 GXZ327841 HHV327841 HRR327841 IBN327841 ILJ327841 IVF327841 JFB327841 JOX327841 JYT327841 KIP327841 KSL327841 LCH327841 LMD327841 LVZ327841 MFV327841 MPR327841 MZN327841 NJJ327841 NTF327841 ODB327841 OMX327841 OWT327841 PGP327841 PQL327841 QAH327841 QKD327841 QTZ327841 RDV327841 RNR327841 RXN327841 SHJ327841 SRF327841 TBB327841 TKX327841 TUT327841 UEP327841 UOL327841 UYH327841 VID327841 VRZ327841 WBV327841 WLR327841 WVN327841 G393377 JB393377 SX393377 ACT393377 AMP393377 AWL393377 BGH393377 BQD393377 BZZ393377 CJV393377 CTR393377 DDN393377 DNJ393377 DXF393377 EHB393377 EQX393377 FAT393377 FKP393377 FUL393377 GEH393377 GOD393377 GXZ393377 HHV393377 HRR393377 IBN393377 ILJ393377 IVF393377 JFB393377 JOX393377 JYT393377 KIP393377 KSL393377 LCH393377 LMD393377 LVZ393377 MFV393377 MPR393377 MZN393377 NJJ393377 NTF393377 ODB393377 OMX393377 OWT393377 PGP393377 PQL393377 QAH393377 QKD393377 QTZ393377 RDV393377 RNR393377 RXN393377 SHJ393377 SRF393377 TBB393377 TKX393377 TUT393377 UEP393377 UOL393377 UYH393377 VID393377 VRZ393377 WBV393377 WLR393377 WVN393377 G458913 JB458913 SX458913 ACT458913 AMP458913 AWL458913 BGH458913 BQD458913 BZZ458913 CJV458913 CTR458913 DDN458913 DNJ458913 DXF458913 EHB458913 EQX458913 FAT458913 FKP458913 FUL458913 GEH458913 GOD458913 GXZ458913 HHV458913 HRR458913 IBN458913 ILJ458913 IVF458913 JFB458913 JOX458913 JYT458913 KIP458913 KSL458913 LCH458913 LMD458913 LVZ458913 MFV458913 MPR458913 MZN458913 NJJ458913 NTF458913 ODB458913 OMX458913 OWT458913 PGP458913 PQL458913 QAH458913 QKD458913 QTZ458913 RDV458913 RNR458913 RXN458913 SHJ458913 SRF458913 TBB458913 TKX458913 TUT458913 UEP458913 UOL458913 UYH458913 VID458913 VRZ458913 WBV458913 WLR458913 WVN458913 G524449 JB524449 SX524449 ACT524449 AMP524449 AWL524449 BGH524449 BQD524449 BZZ524449 CJV524449 CTR524449 DDN524449 DNJ524449 DXF524449 EHB524449 EQX524449 FAT524449 FKP524449 FUL524449 GEH524449 GOD524449 GXZ524449 HHV524449 HRR524449 IBN524449 ILJ524449 IVF524449 JFB524449 JOX524449 JYT524449 KIP524449 KSL524449 LCH524449 LMD524449 LVZ524449 MFV524449 MPR524449 MZN524449 NJJ524449 NTF524449 ODB524449 OMX524449 OWT524449 PGP524449 PQL524449 QAH524449 QKD524449 QTZ524449 RDV524449 RNR524449 RXN524449 SHJ524449 SRF524449 TBB524449 TKX524449 TUT524449 UEP524449 UOL524449 UYH524449 VID524449 VRZ524449 WBV524449 WLR524449 WVN524449 G589985 JB589985 SX589985 ACT589985 AMP589985 AWL589985 BGH589985 BQD589985 BZZ589985 CJV589985 CTR589985 DDN589985 DNJ589985 DXF589985 EHB589985 EQX589985 FAT589985 FKP589985 FUL589985 GEH589985 GOD589985 GXZ589985 HHV589985 HRR589985 IBN589985 ILJ589985 IVF589985 JFB589985 JOX589985 JYT589985 KIP589985 KSL589985 LCH589985 LMD589985 LVZ589985 MFV589985 MPR589985 MZN589985 NJJ589985 NTF589985 ODB589985 OMX589985 OWT589985 PGP589985 PQL589985 QAH589985 QKD589985 QTZ589985 RDV589985 RNR589985 RXN589985 SHJ589985 SRF589985 TBB589985 TKX589985 TUT589985 UEP589985 UOL589985 UYH589985 VID589985 VRZ589985 WBV589985 WLR589985 WVN589985 G655521 JB655521 SX655521 ACT655521 AMP655521 AWL655521 BGH655521 BQD655521 BZZ655521 CJV655521 CTR655521 DDN655521 DNJ655521 DXF655521 EHB655521 EQX655521 FAT655521 FKP655521 FUL655521 GEH655521 GOD655521 GXZ655521 HHV655521 HRR655521 IBN655521 ILJ655521 IVF655521 JFB655521 JOX655521 JYT655521 KIP655521 KSL655521 LCH655521 LMD655521 LVZ655521 MFV655521 MPR655521 MZN655521 NJJ655521 NTF655521 ODB655521 OMX655521 OWT655521 PGP655521 PQL655521 QAH655521 QKD655521 QTZ655521 RDV655521 RNR655521 RXN655521 SHJ655521 SRF655521 TBB655521 TKX655521 TUT655521 UEP655521 UOL655521 UYH655521 VID655521 VRZ655521 WBV655521 WLR655521 WVN655521 G721057 JB721057 SX721057 ACT721057 AMP721057 AWL721057 BGH721057 BQD721057 BZZ721057 CJV721057 CTR721057 DDN721057 DNJ721057 DXF721057 EHB721057 EQX721057 FAT721057 FKP721057 FUL721057 GEH721057 GOD721057 GXZ721057 HHV721057 HRR721057 IBN721057 ILJ721057 IVF721057 JFB721057 JOX721057 JYT721057 KIP721057 KSL721057 LCH721057 LMD721057 LVZ721057 MFV721057 MPR721057 MZN721057 NJJ721057 NTF721057 ODB721057 OMX721057 OWT721057 PGP721057 PQL721057 QAH721057 QKD721057 QTZ721057 RDV721057 RNR721057 RXN721057 SHJ721057 SRF721057 TBB721057 TKX721057 TUT721057 UEP721057 UOL721057 UYH721057 VID721057 VRZ721057 WBV721057 WLR721057 WVN721057 G786593 JB786593 SX786593 ACT786593 AMP786593 AWL786593 BGH786593 BQD786593 BZZ786593 CJV786593 CTR786593 DDN786593 DNJ786593 DXF786593 EHB786593 EQX786593 FAT786593 FKP786593 FUL786593 GEH786593 GOD786593 GXZ786593 HHV786593 HRR786593 IBN786593 ILJ786593 IVF786593 JFB786593 JOX786593 JYT786593 KIP786593 KSL786593 LCH786593 LMD786593 LVZ786593 MFV786593 MPR786593 MZN786593 NJJ786593 NTF786593 ODB786593 OMX786593 OWT786593 PGP786593 PQL786593 QAH786593 QKD786593 QTZ786593 RDV786593 RNR786593 RXN786593 SHJ786593 SRF786593 TBB786593 TKX786593 TUT786593 UEP786593 UOL786593 UYH786593 VID786593 VRZ786593 WBV786593 WLR786593 WVN786593 G852129 JB852129 SX852129 ACT852129 AMP852129 AWL852129 BGH852129 BQD852129 BZZ852129 CJV852129 CTR852129 DDN852129 DNJ852129 DXF852129 EHB852129 EQX852129 FAT852129 FKP852129 FUL852129 GEH852129 GOD852129 GXZ852129 HHV852129 HRR852129 IBN852129 ILJ852129 IVF852129 JFB852129 JOX852129 JYT852129 KIP852129 KSL852129 LCH852129 LMD852129 LVZ852129 MFV852129 MPR852129 MZN852129 NJJ852129 NTF852129 ODB852129 OMX852129 OWT852129 PGP852129 PQL852129 QAH852129 QKD852129 QTZ852129 RDV852129 RNR852129 RXN852129 SHJ852129 SRF852129 TBB852129 TKX852129 TUT852129 UEP852129 UOL852129 UYH852129 VID852129 VRZ852129 WBV852129 WLR852129 WVN852129 G917665 JB917665 SX917665 ACT917665 AMP917665 AWL917665 BGH917665 BQD917665 BZZ917665 CJV917665 CTR917665 DDN917665 DNJ917665 DXF917665 EHB917665 EQX917665 FAT917665 FKP917665 FUL917665 GEH917665 GOD917665 GXZ917665 HHV917665 HRR917665 IBN917665 ILJ917665 IVF917665 JFB917665 JOX917665 JYT917665 KIP917665 KSL917665 LCH917665 LMD917665 LVZ917665 MFV917665 MPR917665 MZN917665 NJJ917665 NTF917665 ODB917665 OMX917665 OWT917665 PGP917665 PQL917665 QAH917665 QKD917665 QTZ917665 RDV917665 RNR917665 RXN917665 SHJ917665 SRF917665 TBB917665 TKX917665 TUT917665 UEP917665 UOL917665 UYH917665 VID917665 VRZ917665 WBV917665 WLR917665 WVN917665 G983201 JB983201 SX983201 ACT983201 AMP983201 AWL983201 BGH983201 BQD983201 BZZ983201 CJV983201 CTR983201 DDN983201 DNJ983201 DXF983201 EHB983201 EQX983201 FAT983201 FKP983201 FUL983201 GEH983201 GOD983201 GXZ983201 HHV983201 HRR983201 IBN983201 ILJ983201 IVF983201 JFB983201 JOX983201 JYT983201 KIP983201 KSL983201 LCH983201 LMD983201 LVZ983201 MFV983201 MPR983201 MZN983201 NJJ983201 NTF983201 ODB983201 OMX983201 OWT983201 PGP983201 PQL983201 QAH983201 QKD983201 QTZ983201 RDV983201 RNR983201 RXN983201 SHJ983201 SRF983201 TBB983201 TKX983201 TUT983201 UEP983201 UOL983201 UYH983201 VID983201 VRZ983201 WBV983201 WLR983201 WVN983201 WVN141 JB141 SX141 ACT141 AMP141 AWL141 BGH141 BQD141 BZZ141 CJV141 CTR141 DDN141 DNJ141 DXF141 EHB141 EQX141 FAT141 FKP141 FUL141 GEH141 GOD141 GXZ141 HHV141 HRR141 IBN141 ILJ141 IVF141 JFB141 JOX141 JYT141 KIP141 KSL141 LCH141 LMD141 LVZ141 MFV141 MPR141 MZN141 NJJ141 NTF141 ODB141 OMX141 OWT141 PGP141 PQL141 QAH141 QKD141 QTZ141 RDV141 RNR141 RXN141 SHJ141 SRF141 TBB141 TKX141 TUT141 UEP141 UOL141 UYH141 VID141 VRZ141 WBV141 WLR141">
      <formula1>E142:E146</formula1>
    </dataValidation>
    <dataValidation type="whole" allowBlank="1" showInputMessage="1" showErrorMessage="1" sqref="H5:I5">
      <formula1>60</formula1>
      <formula2>200</formula2>
    </dataValidation>
    <dataValidation allowBlank="1" showErrorMessage="1" errorTitle="HIBA!" error="Nem beírható pontszám!!" sqref="G90 G103 G117 G125 G133 G141 G151 G165 G173 G181 G189 G197 G205 G213 G226 G234 G242 G31 G66 G38 G45 G52 G59 G73"/>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E91:E93</xm:f>
          </x14:formula1>
          <xm:sqref>WVN226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G65454 JB65454 SX65454 ACT65454 AMP65454 AWL65454 BGH65454 BQD65454 BZZ65454 CJV65454 CTR65454 DDN65454 DNJ65454 DXF65454 EHB65454 EQX65454 FAT65454 FKP65454 FUL65454 GEH65454 GOD65454 GXZ65454 HHV65454 HRR65454 IBN65454 ILJ65454 IVF65454 JFB65454 JOX65454 JYT65454 KIP65454 KSL65454 LCH65454 LMD65454 LVZ65454 MFV65454 MPR65454 MZN65454 NJJ65454 NTF65454 ODB65454 OMX65454 OWT65454 PGP65454 PQL65454 QAH65454 QKD65454 QTZ65454 RDV65454 RNR65454 RXN65454 SHJ65454 SRF65454 TBB65454 TKX65454 TUT65454 UEP65454 UOL65454 UYH65454 VID65454 VRZ65454 WBV65454 WLR65454 WVN65454 G130990 JB130990 SX130990 ACT130990 AMP130990 AWL130990 BGH130990 BQD130990 BZZ130990 CJV130990 CTR130990 DDN130990 DNJ130990 DXF130990 EHB130990 EQX130990 FAT130990 FKP130990 FUL130990 GEH130990 GOD130990 GXZ130990 HHV130990 HRR130990 IBN130990 ILJ130990 IVF130990 JFB130990 JOX130990 JYT130990 KIP130990 KSL130990 LCH130990 LMD130990 LVZ130990 MFV130990 MPR130990 MZN130990 NJJ130990 NTF130990 ODB130990 OMX130990 OWT130990 PGP130990 PQL130990 QAH130990 QKD130990 QTZ130990 RDV130990 RNR130990 RXN130990 SHJ130990 SRF130990 TBB130990 TKX130990 TUT130990 UEP130990 UOL130990 UYH130990 VID130990 VRZ130990 WBV130990 WLR130990 WVN130990 G196526 JB196526 SX196526 ACT196526 AMP196526 AWL196526 BGH196526 BQD196526 BZZ196526 CJV196526 CTR196526 DDN196526 DNJ196526 DXF196526 EHB196526 EQX196526 FAT196526 FKP196526 FUL196526 GEH196526 GOD196526 GXZ196526 HHV196526 HRR196526 IBN196526 ILJ196526 IVF196526 JFB196526 JOX196526 JYT196526 KIP196526 KSL196526 LCH196526 LMD196526 LVZ196526 MFV196526 MPR196526 MZN196526 NJJ196526 NTF196526 ODB196526 OMX196526 OWT196526 PGP196526 PQL196526 QAH196526 QKD196526 QTZ196526 RDV196526 RNR196526 RXN196526 SHJ196526 SRF196526 TBB196526 TKX196526 TUT196526 UEP196526 UOL196526 UYH196526 VID196526 VRZ196526 WBV196526 WLR196526 WVN196526 G262062 JB262062 SX262062 ACT262062 AMP262062 AWL262062 BGH262062 BQD262062 BZZ262062 CJV262062 CTR262062 DDN262062 DNJ262062 DXF262062 EHB262062 EQX262062 FAT262062 FKP262062 FUL262062 GEH262062 GOD262062 GXZ262062 HHV262062 HRR262062 IBN262062 ILJ262062 IVF262062 JFB262062 JOX262062 JYT262062 KIP262062 KSL262062 LCH262062 LMD262062 LVZ262062 MFV262062 MPR262062 MZN262062 NJJ262062 NTF262062 ODB262062 OMX262062 OWT262062 PGP262062 PQL262062 QAH262062 QKD262062 QTZ262062 RDV262062 RNR262062 RXN262062 SHJ262062 SRF262062 TBB262062 TKX262062 TUT262062 UEP262062 UOL262062 UYH262062 VID262062 VRZ262062 WBV262062 WLR262062 WVN262062 G327598 JB327598 SX327598 ACT327598 AMP327598 AWL327598 BGH327598 BQD327598 BZZ327598 CJV327598 CTR327598 DDN327598 DNJ327598 DXF327598 EHB327598 EQX327598 FAT327598 FKP327598 FUL327598 GEH327598 GOD327598 GXZ327598 HHV327598 HRR327598 IBN327598 ILJ327598 IVF327598 JFB327598 JOX327598 JYT327598 KIP327598 KSL327598 LCH327598 LMD327598 LVZ327598 MFV327598 MPR327598 MZN327598 NJJ327598 NTF327598 ODB327598 OMX327598 OWT327598 PGP327598 PQL327598 QAH327598 QKD327598 QTZ327598 RDV327598 RNR327598 RXN327598 SHJ327598 SRF327598 TBB327598 TKX327598 TUT327598 UEP327598 UOL327598 UYH327598 VID327598 VRZ327598 WBV327598 WLR327598 WVN327598 G393134 JB393134 SX393134 ACT393134 AMP393134 AWL393134 BGH393134 BQD393134 BZZ393134 CJV393134 CTR393134 DDN393134 DNJ393134 DXF393134 EHB393134 EQX393134 FAT393134 FKP393134 FUL393134 GEH393134 GOD393134 GXZ393134 HHV393134 HRR393134 IBN393134 ILJ393134 IVF393134 JFB393134 JOX393134 JYT393134 KIP393134 KSL393134 LCH393134 LMD393134 LVZ393134 MFV393134 MPR393134 MZN393134 NJJ393134 NTF393134 ODB393134 OMX393134 OWT393134 PGP393134 PQL393134 QAH393134 QKD393134 QTZ393134 RDV393134 RNR393134 RXN393134 SHJ393134 SRF393134 TBB393134 TKX393134 TUT393134 UEP393134 UOL393134 UYH393134 VID393134 VRZ393134 WBV393134 WLR393134 WVN393134 G458670 JB458670 SX458670 ACT458670 AMP458670 AWL458670 BGH458670 BQD458670 BZZ458670 CJV458670 CTR458670 DDN458670 DNJ458670 DXF458670 EHB458670 EQX458670 FAT458670 FKP458670 FUL458670 GEH458670 GOD458670 GXZ458670 HHV458670 HRR458670 IBN458670 ILJ458670 IVF458670 JFB458670 JOX458670 JYT458670 KIP458670 KSL458670 LCH458670 LMD458670 LVZ458670 MFV458670 MPR458670 MZN458670 NJJ458670 NTF458670 ODB458670 OMX458670 OWT458670 PGP458670 PQL458670 QAH458670 QKD458670 QTZ458670 RDV458670 RNR458670 RXN458670 SHJ458670 SRF458670 TBB458670 TKX458670 TUT458670 UEP458670 UOL458670 UYH458670 VID458670 VRZ458670 WBV458670 WLR458670 WVN458670 G524206 JB524206 SX524206 ACT524206 AMP524206 AWL524206 BGH524206 BQD524206 BZZ524206 CJV524206 CTR524206 DDN524206 DNJ524206 DXF524206 EHB524206 EQX524206 FAT524206 FKP524206 FUL524206 GEH524206 GOD524206 GXZ524206 HHV524206 HRR524206 IBN524206 ILJ524206 IVF524206 JFB524206 JOX524206 JYT524206 KIP524206 KSL524206 LCH524206 LMD524206 LVZ524206 MFV524206 MPR524206 MZN524206 NJJ524206 NTF524206 ODB524206 OMX524206 OWT524206 PGP524206 PQL524206 QAH524206 QKD524206 QTZ524206 RDV524206 RNR524206 RXN524206 SHJ524206 SRF524206 TBB524206 TKX524206 TUT524206 UEP524206 UOL524206 UYH524206 VID524206 VRZ524206 WBV524206 WLR524206 WVN524206 G589742 JB589742 SX589742 ACT589742 AMP589742 AWL589742 BGH589742 BQD589742 BZZ589742 CJV589742 CTR589742 DDN589742 DNJ589742 DXF589742 EHB589742 EQX589742 FAT589742 FKP589742 FUL589742 GEH589742 GOD589742 GXZ589742 HHV589742 HRR589742 IBN589742 ILJ589742 IVF589742 JFB589742 JOX589742 JYT589742 KIP589742 KSL589742 LCH589742 LMD589742 LVZ589742 MFV589742 MPR589742 MZN589742 NJJ589742 NTF589742 ODB589742 OMX589742 OWT589742 PGP589742 PQL589742 QAH589742 QKD589742 QTZ589742 RDV589742 RNR589742 RXN589742 SHJ589742 SRF589742 TBB589742 TKX589742 TUT589742 UEP589742 UOL589742 UYH589742 VID589742 VRZ589742 WBV589742 WLR589742 WVN589742 G655278 JB655278 SX655278 ACT655278 AMP655278 AWL655278 BGH655278 BQD655278 BZZ655278 CJV655278 CTR655278 DDN655278 DNJ655278 DXF655278 EHB655278 EQX655278 FAT655278 FKP655278 FUL655278 GEH655278 GOD655278 GXZ655278 HHV655278 HRR655278 IBN655278 ILJ655278 IVF655278 JFB655278 JOX655278 JYT655278 KIP655278 KSL655278 LCH655278 LMD655278 LVZ655278 MFV655278 MPR655278 MZN655278 NJJ655278 NTF655278 ODB655278 OMX655278 OWT655278 PGP655278 PQL655278 QAH655278 QKD655278 QTZ655278 RDV655278 RNR655278 RXN655278 SHJ655278 SRF655278 TBB655278 TKX655278 TUT655278 UEP655278 UOL655278 UYH655278 VID655278 VRZ655278 WBV655278 WLR655278 WVN655278 G720814 JB720814 SX720814 ACT720814 AMP720814 AWL720814 BGH720814 BQD720814 BZZ720814 CJV720814 CTR720814 DDN720814 DNJ720814 DXF720814 EHB720814 EQX720814 FAT720814 FKP720814 FUL720814 GEH720814 GOD720814 GXZ720814 HHV720814 HRR720814 IBN720814 ILJ720814 IVF720814 JFB720814 JOX720814 JYT720814 KIP720814 KSL720814 LCH720814 LMD720814 LVZ720814 MFV720814 MPR720814 MZN720814 NJJ720814 NTF720814 ODB720814 OMX720814 OWT720814 PGP720814 PQL720814 QAH720814 QKD720814 QTZ720814 RDV720814 RNR720814 RXN720814 SHJ720814 SRF720814 TBB720814 TKX720814 TUT720814 UEP720814 UOL720814 UYH720814 VID720814 VRZ720814 WBV720814 WLR720814 WVN720814 G786350 JB786350 SX786350 ACT786350 AMP786350 AWL786350 BGH786350 BQD786350 BZZ786350 CJV786350 CTR786350 DDN786350 DNJ786350 DXF786350 EHB786350 EQX786350 FAT786350 FKP786350 FUL786350 GEH786350 GOD786350 GXZ786350 HHV786350 HRR786350 IBN786350 ILJ786350 IVF786350 JFB786350 JOX786350 JYT786350 KIP786350 KSL786350 LCH786350 LMD786350 LVZ786350 MFV786350 MPR786350 MZN786350 NJJ786350 NTF786350 ODB786350 OMX786350 OWT786350 PGP786350 PQL786350 QAH786350 QKD786350 QTZ786350 RDV786350 RNR786350 RXN786350 SHJ786350 SRF786350 TBB786350 TKX786350 TUT786350 UEP786350 UOL786350 UYH786350 VID786350 VRZ786350 WBV786350 WLR786350 WVN786350 G851886 JB851886 SX851886 ACT851886 AMP851886 AWL851886 BGH851886 BQD851886 BZZ851886 CJV851886 CTR851886 DDN851886 DNJ851886 DXF851886 EHB851886 EQX851886 FAT851886 FKP851886 FUL851886 GEH851886 GOD851886 GXZ851886 HHV851886 HRR851886 IBN851886 ILJ851886 IVF851886 JFB851886 JOX851886 JYT851886 KIP851886 KSL851886 LCH851886 LMD851886 LVZ851886 MFV851886 MPR851886 MZN851886 NJJ851886 NTF851886 ODB851886 OMX851886 OWT851886 PGP851886 PQL851886 QAH851886 QKD851886 QTZ851886 RDV851886 RNR851886 RXN851886 SHJ851886 SRF851886 TBB851886 TKX851886 TUT851886 UEP851886 UOL851886 UYH851886 VID851886 VRZ851886 WBV851886 WLR851886 WVN851886 G917422 JB917422 SX917422 ACT917422 AMP917422 AWL917422 BGH917422 BQD917422 BZZ917422 CJV917422 CTR917422 DDN917422 DNJ917422 DXF917422 EHB917422 EQX917422 FAT917422 FKP917422 FUL917422 GEH917422 GOD917422 GXZ917422 HHV917422 HRR917422 IBN917422 ILJ917422 IVF917422 JFB917422 JOX917422 JYT917422 KIP917422 KSL917422 LCH917422 LMD917422 LVZ917422 MFV917422 MPR917422 MZN917422 NJJ917422 NTF917422 ODB917422 OMX917422 OWT917422 PGP917422 PQL917422 QAH917422 QKD917422 QTZ917422 RDV917422 RNR917422 RXN917422 SHJ917422 SRF917422 TBB917422 TKX917422 TUT917422 UEP917422 UOL917422 UYH917422 VID917422 VRZ917422 WBV917422 WLR917422 WVN917422 G982958 JB982958 SX982958 ACT982958 AMP982958 AWL982958 BGH982958 BQD982958 BZZ982958 CJV982958 CTR982958 DDN982958 DNJ982958 DXF982958 EHB982958 EQX982958 FAT982958 FKP982958 FUL982958 GEH982958 GOD982958 GXZ982958 HHV982958 HRR982958 IBN982958 ILJ982958 IVF982958 JFB982958 JOX982958 JYT982958 KIP982958 KSL982958 LCH982958 LMD982958 LVZ982958 MFV982958 MPR982958 MZN982958 NJJ982958 NTF982958 ODB982958 OMX982958 OWT982958 PGP982958 PQL982958 QAH982958 QKD982958 QTZ982958 RDV982958 RNR982958 RXN982958 SHJ982958 SRF982958 TBB982958 TKX982958 TUT982958 UEP982958 UOL982958 UYH982958 VID982958 VRZ982958 WBV982958 WLR982958 WVN982958 G65462 JB65462 SX65462 ACT65462 AMP65462 AWL65462 BGH65462 BQD65462 BZZ65462 CJV65462 CTR65462 DDN65462 DNJ65462 DXF65462 EHB65462 EQX65462 FAT65462 FKP65462 FUL65462 GEH65462 GOD65462 GXZ65462 HHV65462 HRR65462 IBN65462 ILJ65462 IVF65462 JFB65462 JOX65462 JYT65462 KIP65462 KSL65462 LCH65462 LMD65462 LVZ65462 MFV65462 MPR65462 MZN65462 NJJ65462 NTF65462 ODB65462 OMX65462 OWT65462 PGP65462 PQL65462 QAH65462 QKD65462 QTZ65462 RDV65462 RNR65462 RXN65462 SHJ65462 SRF65462 TBB65462 TKX65462 TUT65462 UEP65462 UOL65462 UYH65462 VID65462 VRZ65462 WBV65462 WLR65462 WVN65462 G130998 JB130998 SX130998 ACT130998 AMP130998 AWL130998 BGH130998 BQD130998 BZZ130998 CJV130998 CTR130998 DDN130998 DNJ130998 DXF130998 EHB130998 EQX130998 FAT130998 FKP130998 FUL130998 GEH130998 GOD130998 GXZ130998 HHV130998 HRR130998 IBN130998 ILJ130998 IVF130998 JFB130998 JOX130998 JYT130998 KIP130998 KSL130998 LCH130998 LMD130998 LVZ130998 MFV130998 MPR130998 MZN130998 NJJ130998 NTF130998 ODB130998 OMX130998 OWT130998 PGP130998 PQL130998 QAH130998 QKD130998 QTZ130998 RDV130998 RNR130998 RXN130998 SHJ130998 SRF130998 TBB130998 TKX130998 TUT130998 UEP130998 UOL130998 UYH130998 VID130998 VRZ130998 WBV130998 WLR130998 WVN130998 G196534 JB196534 SX196534 ACT196534 AMP196534 AWL196534 BGH196534 BQD196534 BZZ196534 CJV196534 CTR196534 DDN196534 DNJ196534 DXF196534 EHB196534 EQX196534 FAT196534 FKP196534 FUL196534 GEH196534 GOD196534 GXZ196534 HHV196534 HRR196534 IBN196534 ILJ196534 IVF196534 JFB196534 JOX196534 JYT196534 KIP196534 KSL196534 LCH196534 LMD196534 LVZ196534 MFV196534 MPR196534 MZN196534 NJJ196534 NTF196534 ODB196534 OMX196534 OWT196534 PGP196534 PQL196534 QAH196534 QKD196534 QTZ196534 RDV196534 RNR196534 RXN196534 SHJ196534 SRF196534 TBB196534 TKX196534 TUT196534 UEP196534 UOL196534 UYH196534 VID196534 VRZ196534 WBV196534 WLR196534 WVN196534 G262070 JB262070 SX262070 ACT262070 AMP262070 AWL262070 BGH262070 BQD262070 BZZ262070 CJV262070 CTR262070 DDN262070 DNJ262070 DXF262070 EHB262070 EQX262070 FAT262070 FKP262070 FUL262070 GEH262070 GOD262070 GXZ262070 HHV262070 HRR262070 IBN262070 ILJ262070 IVF262070 JFB262070 JOX262070 JYT262070 KIP262070 KSL262070 LCH262070 LMD262070 LVZ262070 MFV262070 MPR262070 MZN262070 NJJ262070 NTF262070 ODB262070 OMX262070 OWT262070 PGP262070 PQL262070 QAH262070 QKD262070 QTZ262070 RDV262070 RNR262070 RXN262070 SHJ262070 SRF262070 TBB262070 TKX262070 TUT262070 UEP262070 UOL262070 UYH262070 VID262070 VRZ262070 WBV262070 WLR262070 WVN262070 G327606 JB327606 SX327606 ACT327606 AMP327606 AWL327606 BGH327606 BQD327606 BZZ327606 CJV327606 CTR327606 DDN327606 DNJ327606 DXF327606 EHB327606 EQX327606 FAT327606 FKP327606 FUL327606 GEH327606 GOD327606 GXZ327606 HHV327606 HRR327606 IBN327606 ILJ327606 IVF327606 JFB327606 JOX327606 JYT327606 KIP327606 KSL327606 LCH327606 LMD327606 LVZ327606 MFV327606 MPR327606 MZN327606 NJJ327606 NTF327606 ODB327606 OMX327606 OWT327606 PGP327606 PQL327606 QAH327606 QKD327606 QTZ327606 RDV327606 RNR327606 RXN327606 SHJ327606 SRF327606 TBB327606 TKX327606 TUT327606 UEP327606 UOL327606 UYH327606 VID327606 VRZ327606 WBV327606 WLR327606 WVN327606 G393142 JB393142 SX393142 ACT393142 AMP393142 AWL393142 BGH393142 BQD393142 BZZ393142 CJV393142 CTR393142 DDN393142 DNJ393142 DXF393142 EHB393142 EQX393142 FAT393142 FKP393142 FUL393142 GEH393142 GOD393142 GXZ393142 HHV393142 HRR393142 IBN393142 ILJ393142 IVF393142 JFB393142 JOX393142 JYT393142 KIP393142 KSL393142 LCH393142 LMD393142 LVZ393142 MFV393142 MPR393142 MZN393142 NJJ393142 NTF393142 ODB393142 OMX393142 OWT393142 PGP393142 PQL393142 QAH393142 QKD393142 QTZ393142 RDV393142 RNR393142 RXN393142 SHJ393142 SRF393142 TBB393142 TKX393142 TUT393142 UEP393142 UOL393142 UYH393142 VID393142 VRZ393142 WBV393142 WLR393142 WVN393142 G458678 JB458678 SX458678 ACT458678 AMP458678 AWL458678 BGH458678 BQD458678 BZZ458678 CJV458678 CTR458678 DDN458678 DNJ458678 DXF458678 EHB458678 EQX458678 FAT458678 FKP458678 FUL458678 GEH458678 GOD458678 GXZ458678 HHV458678 HRR458678 IBN458678 ILJ458678 IVF458678 JFB458678 JOX458678 JYT458678 KIP458678 KSL458678 LCH458678 LMD458678 LVZ458678 MFV458678 MPR458678 MZN458678 NJJ458678 NTF458678 ODB458678 OMX458678 OWT458678 PGP458678 PQL458678 QAH458678 QKD458678 QTZ458678 RDV458678 RNR458678 RXN458678 SHJ458678 SRF458678 TBB458678 TKX458678 TUT458678 UEP458678 UOL458678 UYH458678 VID458678 VRZ458678 WBV458678 WLR458678 WVN458678 G524214 JB524214 SX524214 ACT524214 AMP524214 AWL524214 BGH524214 BQD524214 BZZ524214 CJV524214 CTR524214 DDN524214 DNJ524214 DXF524214 EHB524214 EQX524214 FAT524214 FKP524214 FUL524214 GEH524214 GOD524214 GXZ524214 HHV524214 HRR524214 IBN524214 ILJ524214 IVF524214 JFB524214 JOX524214 JYT524214 KIP524214 KSL524214 LCH524214 LMD524214 LVZ524214 MFV524214 MPR524214 MZN524214 NJJ524214 NTF524214 ODB524214 OMX524214 OWT524214 PGP524214 PQL524214 QAH524214 QKD524214 QTZ524214 RDV524214 RNR524214 RXN524214 SHJ524214 SRF524214 TBB524214 TKX524214 TUT524214 UEP524214 UOL524214 UYH524214 VID524214 VRZ524214 WBV524214 WLR524214 WVN524214 G589750 JB589750 SX589750 ACT589750 AMP589750 AWL589750 BGH589750 BQD589750 BZZ589750 CJV589750 CTR589750 DDN589750 DNJ589750 DXF589750 EHB589750 EQX589750 FAT589750 FKP589750 FUL589750 GEH589750 GOD589750 GXZ589750 HHV589750 HRR589750 IBN589750 ILJ589750 IVF589750 JFB589750 JOX589750 JYT589750 KIP589750 KSL589750 LCH589750 LMD589750 LVZ589750 MFV589750 MPR589750 MZN589750 NJJ589750 NTF589750 ODB589750 OMX589750 OWT589750 PGP589750 PQL589750 QAH589750 QKD589750 QTZ589750 RDV589750 RNR589750 RXN589750 SHJ589750 SRF589750 TBB589750 TKX589750 TUT589750 UEP589750 UOL589750 UYH589750 VID589750 VRZ589750 WBV589750 WLR589750 WVN589750 G655286 JB655286 SX655286 ACT655286 AMP655286 AWL655286 BGH655286 BQD655286 BZZ655286 CJV655286 CTR655286 DDN655286 DNJ655286 DXF655286 EHB655286 EQX655286 FAT655286 FKP655286 FUL655286 GEH655286 GOD655286 GXZ655286 HHV655286 HRR655286 IBN655286 ILJ655286 IVF655286 JFB655286 JOX655286 JYT655286 KIP655286 KSL655286 LCH655286 LMD655286 LVZ655286 MFV655286 MPR655286 MZN655286 NJJ655286 NTF655286 ODB655286 OMX655286 OWT655286 PGP655286 PQL655286 QAH655286 QKD655286 QTZ655286 RDV655286 RNR655286 RXN655286 SHJ655286 SRF655286 TBB655286 TKX655286 TUT655286 UEP655286 UOL655286 UYH655286 VID655286 VRZ655286 WBV655286 WLR655286 WVN655286 G720822 JB720822 SX720822 ACT720822 AMP720822 AWL720822 BGH720822 BQD720822 BZZ720822 CJV720822 CTR720822 DDN720822 DNJ720822 DXF720822 EHB720822 EQX720822 FAT720822 FKP720822 FUL720822 GEH720822 GOD720822 GXZ720822 HHV720822 HRR720822 IBN720822 ILJ720822 IVF720822 JFB720822 JOX720822 JYT720822 KIP720822 KSL720822 LCH720822 LMD720822 LVZ720822 MFV720822 MPR720822 MZN720822 NJJ720822 NTF720822 ODB720822 OMX720822 OWT720822 PGP720822 PQL720822 QAH720822 QKD720822 QTZ720822 RDV720822 RNR720822 RXN720822 SHJ720822 SRF720822 TBB720822 TKX720822 TUT720822 UEP720822 UOL720822 UYH720822 VID720822 VRZ720822 WBV720822 WLR720822 WVN720822 G786358 JB786358 SX786358 ACT786358 AMP786358 AWL786358 BGH786358 BQD786358 BZZ786358 CJV786358 CTR786358 DDN786358 DNJ786358 DXF786358 EHB786358 EQX786358 FAT786358 FKP786358 FUL786358 GEH786358 GOD786358 GXZ786358 HHV786358 HRR786358 IBN786358 ILJ786358 IVF786358 JFB786358 JOX786358 JYT786358 KIP786358 KSL786358 LCH786358 LMD786358 LVZ786358 MFV786358 MPR786358 MZN786358 NJJ786358 NTF786358 ODB786358 OMX786358 OWT786358 PGP786358 PQL786358 QAH786358 QKD786358 QTZ786358 RDV786358 RNR786358 RXN786358 SHJ786358 SRF786358 TBB786358 TKX786358 TUT786358 UEP786358 UOL786358 UYH786358 VID786358 VRZ786358 WBV786358 WLR786358 WVN786358 G851894 JB851894 SX851894 ACT851894 AMP851894 AWL851894 BGH851894 BQD851894 BZZ851894 CJV851894 CTR851894 DDN851894 DNJ851894 DXF851894 EHB851894 EQX851894 FAT851894 FKP851894 FUL851894 GEH851894 GOD851894 GXZ851894 HHV851894 HRR851894 IBN851894 ILJ851894 IVF851894 JFB851894 JOX851894 JYT851894 KIP851894 KSL851894 LCH851894 LMD851894 LVZ851894 MFV851894 MPR851894 MZN851894 NJJ851894 NTF851894 ODB851894 OMX851894 OWT851894 PGP851894 PQL851894 QAH851894 QKD851894 QTZ851894 RDV851894 RNR851894 RXN851894 SHJ851894 SRF851894 TBB851894 TKX851894 TUT851894 UEP851894 UOL851894 UYH851894 VID851894 VRZ851894 WBV851894 WLR851894 WVN851894 G917430 JB917430 SX917430 ACT917430 AMP917430 AWL917430 BGH917430 BQD917430 BZZ917430 CJV917430 CTR917430 DDN917430 DNJ917430 DXF917430 EHB917430 EQX917430 FAT917430 FKP917430 FUL917430 GEH917430 GOD917430 GXZ917430 HHV917430 HRR917430 IBN917430 ILJ917430 IVF917430 JFB917430 JOX917430 JYT917430 KIP917430 KSL917430 LCH917430 LMD917430 LVZ917430 MFV917430 MPR917430 MZN917430 NJJ917430 NTF917430 ODB917430 OMX917430 OWT917430 PGP917430 PQL917430 QAH917430 QKD917430 QTZ917430 RDV917430 RNR917430 RXN917430 SHJ917430 SRF917430 TBB917430 TKX917430 TUT917430 UEP917430 UOL917430 UYH917430 VID917430 VRZ917430 WBV917430 WLR917430 WVN917430 G982966 JB982966 SX982966 ACT982966 AMP982966 AWL982966 BGH982966 BQD982966 BZZ982966 CJV982966 CTR982966 DDN982966 DNJ982966 DXF982966 EHB982966 EQX982966 FAT982966 FKP982966 FUL982966 GEH982966 GOD982966 GXZ982966 HHV982966 HRR982966 IBN982966 ILJ982966 IVF982966 JFB982966 JOX982966 JYT982966 KIP982966 KSL982966 LCH982966 LMD982966 LVZ982966 MFV982966 MPR982966 MZN982966 NJJ982966 NTF982966 ODB982966 OMX982966 OWT982966 PGP982966 PQL982966 QAH982966 QKD982966 QTZ982966 RDV982966 RNR982966 RXN982966 SHJ982966 SRF982966 TBB982966 TKX982966 TUT982966 UEP982966 UOL982966 UYH982966 VID982966 VRZ982966 WBV982966 WLR982966 WVN982966 WLR226 JB103 SX103 ACT103 AMP103 AWL103 BGH103 BQD103 BZZ103 CJV103 CTR103 DDN103 DNJ103 DXF103 EHB103 EQX103 FAT103 FKP103 FUL103 GEH103 GOD103 GXZ103 HHV103 HRR103 IBN103 ILJ103 IVF103 JFB103 JOX103 JYT103 KIP103 KSL103 LCH103 LMD103 LVZ103 MFV103 MPR103 MZN103 NJJ103 NTF103 ODB103 OMX103 OWT103 PGP103 PQL103 QAH103 QKD103 QTZ103 RDV103 RNR103 RXN103 SHJ103 SRF103 TBB103 TKX103 TUT103 UEP103 UOL103 UYH103 VID103 VRZ103 WBV103 WLR103 WVN103 G65474 JB65474 SX65474 ACT65474 AMP65474 AWL65474 BGH65474 BQD65474 BZZ65474 CJV65474 CTR65474 DDN65474 DNJ65474 DXF65474 EHB65474 EQX65474 FAT65474 FKP65474 FUL65474 GEH65474 GOD65474 GXZ65474 HHV65474 HRR65474 IBN65474 ILJ65474 IVF65474 JFB65474 JOX65474 JYT65474 KIP65474 KSL65474 LCH65474 LMD65474 LVZ65474 MFV65474 MPR65474 MZN65474 NJJ65474 NTF65474 ODB65474 OMX65474 OWT65474 PGP65474 PQL65474 QAH65474 QKD65474 QTZ65474 RDV65474 RNR65474 RXN65474 SHJ65474 SRF65474 TBB65474 TKX65474 TUT65474 UEP65474 UOL65474 UYH65474 VID65474 VRZ65474 WBV65474 WLR65474 WVN65474 G131010 JB131010 SX131010 ACT131010 AMP131010 AWL131010 BGH131010 BQD131010 BZZ131010 CJV131010 CTR131010 DDN131010 DNJ131010 DXF131010 EHB131010 EQX131010 FAT131010 FKP131010 FUL131010 GEH131010 GOD131010 GXZ131010 HHV131010 HRR131010 IBN131010 ILJ131010 IVF131010 JFB131010 JOX131010 JYT131010 KIP131010 KSL131010 LCH131010 LMD131010 LVZ131010 MFV131010 MPR131010 MZN131010 NJJ131010 NTF131010 ODB131010 OMX131010 OWT131010 PGP131010 PQL131010 QAH131010 QKD131010 QTZ131010 RDV131010 RNR131010 RXN131010 SHJ131010 SRF131010 TBB131010 TKX131010 TUT131010 UEP131010 UOL131010 UYH131010 VID131010 VRZ131010 WBV131010 WLR131010 WVN131010 G196546 JB196546 SX196546 ACT196546 AMP196546 AWL196546 BGH196546 BQD196546 BZZ196546 CJV196546 CTR196546 DDN196546 DNJ196546 DXF196546 EHB196546 EQX196546 FAT196546 FKP196546 FUL196546 GEH196546 GOD196546 GXZ196546 HHV196546 HRR196546 IBN196546 ILJ196546 IVF196546 JFB196546 JOX196546 JYT196546 KIP196546 KSL196546 LCH196546 LMD196546 LVZ196546 MFV196546 MPR196546 MZN196546 NJJ196546 NTF196546 ODB196546 OMX196546 OWT196546 PGP196546 PQL196546 QAH196546 QKD196546 QTZ196546 RDV196546 RNR196546 RXN196546 SHJ196546 SRF196546 TBB196546 TKX196546 TUT196546 UEP196546 UOL196546 UYH196546 VID196546 VRZ196546 WBV196546 WLR196546 WVN196546 G262082 JB262082 SX262082 ACT262082 AMP262082 AWL262082 BGH262082 BQD262082 BZZ262082 CJV262082 CTR262082 DDN262082 DNJ262082 DXF262082 EHB262082 EQX262082 FAT262082 FKP262082 FUL262082 GEH262082 GOD262082 GXZ262082 HHV262082 HRR262082 IBN262082 ILJ262082 IVF262082 JFB262082 JOX262082 JYT262082 KIP262082 KSL262082 LCH262082 LMD262082 LVZ262082 MFV262082 MPR262082 MZN262082 NJJ262082 NTF262082 ODB262082 OMX262082 OWT262082 PGP262082 PQL262082 QAH262082 QKD262082 QTZ262082 RDV262082 RNR262082 RXN262082 SHJ262082 SRF262082 TBB262082 TKX262082 TUT262082 UEP262082 UOL262082 UYH262082 VID262082 VRZ262082 WBV262082 WLR262082 WVN262082 G327618 JB327618 SX327618 ACT327618 AMP327618 AWL327618 BGH327618 BQD327618 BZZ327618 CJV327618 CTR327618 DDN327618 DNJ327618 DXF327618 EHB327618 EQX327618 FAT327618 FKP327618 FUL327618 GEH327618 GOD327618 GXZ327618 HHV327618 HRR327618 IBN327618 ILJ327618 IVF327618 JFB327618 JOX327618 JYT327618 KIP327618 KSL327618 LCH327618 LMD327618 LVZ327618 MFV327618 MPR327618 MZN327618 NJJ327618 NTF327618 ODB327618 OMX327618 OWT327618 PGP327618 PQL327618 QAH327618 QKD327618 QTZ327618 RDV327618 RNR327618 RXN327618 SHJ327618 SRF327618 TBB327618 TKX327618 TUT327618 UEP327618 UOL327618 UYH327618 VID327618 VRZ327618 WBV327618 WLR327618 WVN327618 G393154 JB393154 SX393154 ACT393154 AMP393154 AWL393154 BGH393154 BQD393154 BZZ393154 CJV393154 CTR393154 DDN393154 DNJ393154 DXF393154 EHB393154 EQX393154 FAT393154 FKP393154 FUL393154 GEH393154 GOD393154 GXZ393154 HHV393154 HRR393154 IBN393154 ILJ393154 IVF393154 JFB393154 JOX393154 JYT393154 KIP393154 KSL393154 LCH393154 LMD393154 LVZ393154 MFV393154 MPR393154 MZN393154 NJJ393154 NTF393154 ODB393154 OMX393154 OWT393154 PGP393154 PQL393154 QAH393154 QKD393154 QTZ393154 RDV393154 RNR393154 RXN393154 SHJ393154 SRF393154 TBB393154 TKX393154 TUT393154 UEP393154 UOL393154 UYH393154 VID393154 VRZ393154 WBV393154 WLR393154 WVN393154 G458690 JB458690 SX458690 ACT458690 AMP458690 AWL458690 BGH458690 BQD458690 BZZ458690 CJV458690 CTR458690 DDN458690 DNJ458690 DXF458690 EHB458690 EQX458690 FAT458690 FKP458690 FUL458690 GEH458690 GOD458690 GXZ458690 HHV458690 HRR458690 IBN458690 ILJ458690 IVF458690 JFB458690 JOX458690 JYT458690 KIP458690 KSL458690 LCH458690 LMD458690 LVZ458690 MFV458690 MPR458690 MZN458690 NJJ458690 NTF458690 ODB458690 OMX458690 OWT458690 PGP458690 PQL458690 QAH458690 QKD458690 QTZ458690 RDV458690 RNR458690 RXN458690 SHJ458690 SRF458690 TBB458690 TKX458690 TUT458690 UEP458690 UOL458690 UYH458690 VID458690 VRZ458690 WBV458690 WLR458690 WVN458690 G524226 JB524226 SX524226 ACT524226 AMP524226 AWL524226 BGH524226 BQD524226 BZZ524226 CJV524226 CTR524226 DDN524226 DNJ524226 DXF524226 EHB524226 EQX524226 FAT524226 FKP524226 FUL524226 GEH524226 GOD524226 GXZ524226 HHV524226 HRR524226 IBN524226 ILJ524226 IVF524226 JFB524226 JOX524226 JYT524226 KIP524226 KSL524226 LCH524226 LMD524226 LVZ524226 MFV524226 MPR524226 MZN524226 NJJ524226 NTF524226 ODB524226 OMX524226 OWT524226 PGP524226 PQL524226 QAH524226 QKD524226 QTZ524226 RDV524226 RNR524226 RXN524226 SHJ524226 SRF524226 TBB524226 TKX524226 TUT524226 UEP524226 UOL524226 UYH524226 VID524226 VRZ524226 WBV524226 WLR524226 WVN524226 G589762 JB589762 SX589762 ACT589762 AMP589762 AWL589762 BGH589762 BQD589762 BZZ589762 CJV589762 CTR589762 DDN589762 DNJ589762 DXF589762 EHB589762 EQX589762 FAT589762 FKP589762 FUL589762 GEH589762 GOD589762 GXZ589762 HHV589762 HRR589762 IBN589762 ILJ589762 IVF589762 JFB589762 JOX589762 JYT589762 KIP589762 KSL589762 LCH589762 LMD589762 LVZ589762 MFV589762 MPR589762 MZN589762 NJJ589762 NTF589762 ODB589762 OMX589762 OWT589762 PGP589762 PQL589762 QAH589762 QKD589762 QTZ589762 RDV589762 RNR589762 RXN589762 SHJ589762 SRF589762 TBB589762 TKX589762 TUT589762 UEP589762 UOL589762 UYH589762 VID589762 VRZ589762 WBV589762 WLR589762 WVN589762 G655298 JB655298 SX655298 ACT655298 AMP655298 AWL655298 BGH655298 BQD655298 BZZ655298 CJV655298 CTR655298 DDN655298 DNJ655298 DXF655298 EHB655298 EQX655298 FAT655298 FKP655298 FUL655298 GEH655298 GOD655298 GXZ655298 HHV655298 HRR655298 IBN655298 ILJ655298 IVF655298 JFB655298 JOX655298 JYT655298 KIP655298 KSL655298 LCH655298 LMD655298 LVZ655298 MFV655298 MPR655298 MZN655298 NJJ655298 NTF655298 ODB655298 OMX655298 OWT655298 PGP655298 PQL655298 QAH655298 QKD655298 QTZ655298 RDV655298 RNR655298 RXN655298 SHJ655298 SRF655298 TBB655298 TKX655298 TUT655298 UEP655298 UOL655298 UYH655298 VID655298 VRZ655298 WBV655298 WLR655298 WVN655298 G720834 JB720834 SX720834 ACT720834 AMP720834 AWL720834 BGH720834 BQD720834 BZZ720834 CJV720834 CTR720834 DDN720834 DNJ720834 DXF720834 EHB720834 EQX720834 FAT720834 FKP720834 FUL720834 GEH720834 GOD720834 GXZ720834 HHV720834 HRR720834 IBN720834 ILJ720834 IVF720834 JFB720834 JOX720834 JYT720834 KIP720834 KSL720834 LCH720834 LMD720834 LVZ720834 MFV720834 MPR720834 MZN720834 NJJ720834 NTF720834 ODB720834 OMX720834 OWT720834 PGP720834 PQL720834 QAH720834 QKD720834 QTZ720834 RDV720834 RNR720834 RXN720834 SHJ720834 SRF720834 TBB720834 TKX720834 TUT720834 UEP720834 UOL720834 UYH720834 VID720834 VRZ720834 WBV720834 WLR720834 WVN720834 G786370 JB786370 SX786370 ACT786370 AMP786370 AWL786370 BGH786370 BQD786370 BZZ786370 CJV786370 CTR786370 DDN786370 DNJ786370 DXF786370 EHB786370 EQX786370 FAT786370 FKP786370 FUL786370 GEH786370 GOD786370 GXZ786370 HHV786370 HRR786370 IBN786370 ILJ786370 IVF786370 JFB786370 JOX786370 JYT786370 KIP786370 KSL786370 LCH786370 LMD786370 LVZ786370 MFV786370 MPR786370 MZN786370 NJJ786370 NTF786370 ODB786370 OMX786370 OWT786370 PGP786370 PQL786370 QAH786370 QKD786370 QTZ786370 RDV786370 RNR786370 RXN786370 SHJ786370 SRF786370 TBB786370 TKX786370 TUT786370 UEP786370 UOL786370 UYH786370 VID786370 VRZ786370 WBV786370 WLR786370 WVN786370 G851906 JB851906 SX851906 ACT851906 AMP851906 AWL851906 BGH851906 BQD851906 BZZ851906 CJV851906 CTR851906 DDN851906 DNJ851906 DXF851906 EHB851906 EQX851906 FAT851906 FKP851906 FUL851906 GEH851906 GOD851906 GXZ851906 HHV851906 HRR851906 IBN851906 ILJ851906 IVF851906 JFB851906 JOX851906 JYT851906 KIP851906 KSL851906 LCH851906 LMD851906 LVZ851906 MFV851906 MPR851906 MZN851906 NJJ851906 NTF851906 ODB851906 OMX851906 OWT851906 PGP851906 PQL851906 QAH851906 QKD851906 QTZ851906 RDV851906 RNR851906 RXN851906 SHJ851906 SRF851906 TBB851906 TKX851906 TUT851906 UEP851906 UOL851906 UYH851906 VID851906 VRZ851906 WBV851906 WLR851906 WVN851906 G917442 JB917442 SX917442 ACT917442 AMP917442 AWL917442 BGH917442 BQD917442 BZZ917442 CJV917442 CTR917442 DDN917442 DNJ917442 DXF917442 EHB917442 EQX917442 FAT917442 FKP917442 FUL917442 GEH917442 GOD917442 GXZ917442 HHV917442 HRR917442 IBN917442 ILJ917442 IVF917442 JFB917442 JOX917442 JYT917442 KIP917442 KSL917442 LCH917442 LMD917442 LVZ917442 MFV917442 MPR917442 MZN917442 NJJ917442 NTF917442 ODB917442 OMX917442 OWT917442 PGP917442 PQL917442 QAH917442 QKD917442 QTZ917442 RDV917442 RNR917442 RXN917442 SHJ917442 SRF917442 TBB917442 TKX917442 TUT917442 UEP917442 UOL917442 UYH917442 VID917442 VRZ917442 WBV917442 WLR917442 WVN917442 G982978 JB982978 SX982978 ACT982978 AMP982978 AWL982978 BGH982978 BQD982978 BZZ982978 CJV982978 CTR982978 DDN982978 DNJ982978 DXF982978 EHB982978 EQX982978 FAT982978 FKP982978 FUL982978 GEH982978 GOD982978 GXZ982978 HHV982978 HRR982978 IBN982978 ILJ982978 IVF982978 JFB982978 JOX982978 JYT982978 KIP982978 KSL982978 LCH982978 LMD982978 LVZ982978 MFV982978 MPR982978 MZN982978 NJJ982978 NTF982978 ODB982978 OMX982978 OWT982978 PGP982978 PQL982978 QAH982978 QKD982978 QTZ982978 RDV982978 RNR982978 RXN982978 SHJ982978 SRF982978 TBB982978 TKX982978 TUT982978 UEP982978 UOL982978 UYH982978 VID982978 VRZ982978 WBV982978 WLR982978 WVN982978 G65482 JB65482 SX65482 ACT65482 AMP65482 AWL65482 BGH65482 BQD65482 BZZ65482 CJV65482 CTR65482 DDN65482 DNJ65482 DXF65482 EHB65482 EQX65482 FAT65482 FKP65482 FUL65482 GEH65482 GOD65482 GXZ65482 HHV65482 HRR65482 IBN65482 ILJ65482 IVF65482 JFB65482 JOX65482 JYT65482 KIP65482 KSL65482 LCH65482 LMD65482 LVZ65482 MFV65482 MPR65482 MZN65482 NJJ65482 NTF65482 ODB65482 OMX65482 OWT65482 PGP65482 PQL65482 QAH65482 QKD65482 QTZ65482 RDV65482 RNR65482 RXN65482 SHJ65482 SRF65482 TBB65482 TKX65482 TUT65482 UEP65482 UOL65482 UYH65482 VID65482 VRZ65482 WBV65482 WLR65482 WVN65482 G131018 JB131018 SX131018 ACT131018 AMP131018 AWL131018 BGH131018 BQD131018 BZZ131018 CJV131018 CTR131018 DDN131018 DNJ131018 DXF131018 EHB131018 EQX131018 FAT131018 FKP131018 FUL131018 GEH131018 GOD131018 GXZ131018 HHV131018 HRR131018 IBN131018 ILJ131018 IVF131018 JFB131018 JOX131018 JYT131018 KIP131018 KSL131018 LCH131018 LMD131018 LVZ131018 MFV131018 MPR131018 MZN131018 NJJ131018 NTF131018 ODB131018 OMX131018 OWT131018 PGP131018 PQL131018 QAH131018 QKD131018 QTZ131018 RDV131018 RNR131018 RXN131018 SHJ131018 SRF131018 TBB131018 TKX131018 TUT131018 UEP131018 UOL131018 UYH131018 VID131018 VRZ131018 WBV131018 WLR131018 WVN131018 G196554 JB196554 SX196554 ACT196554 AMP196554 AWL196554 BGH196554 BQD196554 BZZ196554 CJV196554 CTR196554 DDN196554 DNJ196554 DXF196554 EHB196554 EQX196554 FAT196554 FKP196554 FUL196554 GEH196554 GOD196554 GXZ196554 HHV196554 HRR196554 IBN196554 ILJ196554 IVF196554 JFB196554 JOX196554 JYT196554 KIP196554 KSL196554 LCH196554 LMD196554 LVZ196554 MFV196554 MPR196554 MZN196554 NJJ196554 NTF196554 ODB196554 OMX196554 OWT196554 PGP196554 PQL196554 QAH196554 QKD196554 QTZ196554 RDV196554 RNR196554 RXN196554 SHJ196554 SRF196554 TBB196554 TKX196554 TUT196554 UEP196554 UOL196554 UYH196554 VID196554 VRZ196554 WBV196554 WLR196554 WVN196554 G262090 JB262090 SX262090 ACT262090 AMP262090 AWL262090 BGH262090 BQD262090 BZZ262090 CJV262090 CTR262090 DDN262090 DNJ262090 DXF262090 EHB262090 EQX262090 FAT262090 FKP262090 FUL262090 GEH262090 GOD262090 GXZ262090 HHV262090 HRR262090 IBN262090 ILJ262090 IVF262090 JFB262090 JOX262090 JYT262090 KIP262090 KSL262090 LCH262090 LMD262090 LVZ262090 MFV262090 MPR262090 MZN262090 NJJ262090 NTF262090 ODB262090 OMX262090 OWT262090 PGP262090 PQL262090 QAH262090 QKD262090 QTZ262090 RDV262090 RNR262090 RXN262090 SHJ262090 SRF262090 TBB262090 TKX262090 TUT262090 UEP262090 UOL262090 UYH262090 VID262090 VRZ262090 WBV262090 WLR262090 WVN262090 G327626 JB327626 SX327626 ACT327626 AMP327626 AWL327626 BGH327626 BQD327626 BZZ327626 CJV327626 CTR327626 DDN327626 DNJ327626 DXF327626 EHB327626 EQX327626 FAT327626 FKP327626 FUL327626 GEH327626 GOD327626 GXZ327626 HHV327626 HRR327626 IBN327626 ILJ327626 IVF327626 JFB327626 JOX327626 JYT327626 KIP327626 KSL327626 LCH327626 LMD327626 LVZ327626 MFV327626 MPR327626 MZN327626 NJJ327626 NTF327626 ODB327626 OMX327626 OWT327626 PGP327626 PQL327626 QAH327626 QKD327626 QTZ327626 RDV327626 RNR327626 RXN327626 SHJ327626 SRF327626 TBB327626 TKX327626 TUT327626 UEP327626 UOL327626 UYH327626 VID327626 VRZ327626 WBV327626 WLR327626 WVN327626 G393162 JB393162 SX393162 ACT393162 AMP393162 AWL393162 BGH393162 BQD393162 BZZ393162 CJV393162 CTR393162 DDN393162 DNJ393162 DXF393162 EHB393162 EQX393162 FAT393162 FKP393162 FUL393162 GEH393162 GOD393162 GXZ393162 HHV393162 HRR393162 IBN393162 ILJ393162 IVF393162 JFB393162 JOX393162 JYT393162 KIP393162 KSL393162 LCH393162 LMD393162 LVZ393162 MFV393162 MPR393162 MZN393162 NJJ393162 NTF393162 ODB393162 OMX393162 OWT393162 PGP393162 PQL393162 QAH393162 QKD393162 QTZ393162 RDV393162 RNR393162 RXN393162 SHJ393162 SRF393162 TBB393162 TKX393162 TUT393162 UEP393162 UOL393162 UYH393162 VID393162 VRZ393162 WBV393162 WLR393162 WVN393162 G458698 JB458698 SX458698 ACT458698 AMP458698 AWL458698 BGH458698 BQD458698 BZZ458698 CJV458698 CTR458698 DDN458698 DNJ458698 DXF458698 EHB458698 EQX458698 FAT458698 FKP458698 FUL458698 GEH458698 GOD458698 GXZ458698 HHV458698 HRR458698 IBN458698 ILJ458698 IVF458698 JFB458698 JOX458698 JYT458698 KIP458698 KSL458698 LCH458698 LMD458698 LVZ458698 MFV458698 MPR458698 MZN458698 NJJ458698 NTF458698 ODB458698 OMX458698 OWT458698 PGP458698 PQL458698 QAH458698 QKD458698 QTZ458698 RDV458698 RNR458698 RXN458698 SHJ458698 SRF458698 TBB458698 TKX458698 TUT458698 UEP458698 UOL458698 UYH458698 VID458698 VRZ458698 WBV458698 WLR458698 WVN458698 G524234 JB524234 SX524234 ACT524234 AMP524234 AWL524234 BGH524234 BQD524234 BZZ524234 CJV524234 CTR524234 DDN524234 DNJ524234 DXF524234 EHB524234 EQX524234 FAT524234 FKP524234 FUL524234 GEH524234 GOD524234 GXZ524234 HHV524234 HRR524234 IBN524234 ILJ524234 IVF524234 JFB524234 JOX524234 JYT524234 KIP524234 KSL524234 LCH524234 LMD524234 LVZ524234 MFV524234 MPR524234 MZN524234 NJJ524234 NTF524234 ODB524234 OMX524234 OWT524234 PGP524234 PQL524234 QAH524234 QKD524234 QTZ524234 RDV524234 RNR524234 RXN524234 SHJ524234 SRF524234 TBB524234 TKX524234 TUT524234 UEP524234 UOL524234 UYH524234 VID524234 VRZ524234 WBV524234 WLR524234 WVN524234 G589770 JB589770 SX589770 ACT589770 AMP589770 AWL589770 BGH589770 BQD589770 BZZ589770 CJV589770 CTR589770 DDN589770 DNJ589770 DXF589770 EHB589770 EQX589770 FAT589770 FKP589770 FUL589770 GEH589770 GOD589770 GXZ589770 HHV589770 HRR589770 IBN589770 ILJ589770 IVF589770 JFB589770 JOX589770 JYT589770 KIP589770 KSL589770 LCH589770 LMD589770 LVZ589770 MFV589770 MPR589770 MZN589770 NJJ589770 NTF589770 ODB589770 OMX589770 OWT589770 PGP589770 PQL589770 QAH589770 QKD589770 QTZ589770 RDV589770 RNR589770 RXN589770 SHJ589770 SRF589770 TBB589770 TKX589770 TUT589770 UEP589770 UOL589770 UYH589770 VID589770 VRZ589770 WBV589770 WLR589770 WVN589770 G655306 JB655306 SX655306 ACT655306 AMP655306 AWL655306 BGH655306 BQD655306 BZZ655306 CJV655306 CTR655306 DDN655306 DNJ655306 DXF655306 EHB655306 EQX655306 FAT655306 FKP655306 FUL655306 GEH655306 GOD655306 GXZ655306 HHV655306 HRR655306 IBN655306 ILJ655306 IVF655306 JFB655306 JOX655306 JYT655306 KIP655306 KSL655306 LCH655306 LMD655306 LVZ655306 MFV655306 MPR655306 MZN655306 NJJ655306 NTF655306 ODB655306 OMX655306 OWT655306 PGP655306 PQL655306 QAH655306 QKD655306 QTZ655306 RDV655306 RNR655306 RXN655306 SHJ655306 SRF655306 TBB655306 TKX655306 TUT655306 UEP655306 UOL655306 UYH655306 VID655306 VRZ655306 WBV655306 WLR655306 WVN655306 G720842 JB720842 SX720842 ACT720842 AMP720842 AWL720842 BGH720842 BQD720842 BZZ720842 CJV720842 CTR720842 DDN720842 DNJ720842 DXF720842 EHB720842 EQX720842 FAT720842 FKP720842 FUL720842 GEH720842 GOD720842 GXZ720842 HHV720842 HRR720842 IBN720842 ILJ720842 IVF720842 JFB720842 JOX720842 JYT720842 KIP720842 KSL720842 LCH720842 LMD720842 LVZ720842 MFV720842 MPR720842 MZN720842 NJJ720842 NTF720842 ODB720842 OMX720842 OWT720842 PGP720842 PQL720842 QAH720842 QKD720842 QTZ720842 RDV720842 RNR720842 RXN720842 SHJ720842 SRF720842 TBB720842 TKX720842 TUT720842 UEP720842 UOL720842 UYH720842 VID720842 VRZ720842 WBV720842 WLR720842 WVN720842 G786378 JB786378 SX786378 ACT786378 AMP786378 AWL786378 BGH786378 BQD786378 BZZ786378 CJV786378 CTR786378 DDN786378 DNJ786378 DXF786378 EHB786378 EQX786378 FAT786378 FKP786378 FUL786378 GEH786378 GOD786378 GXZ786378 HHV786378 HRR786378 IBN786378 ILJ786378 IVF786378 JFB786378 JOX786378 JYT786378 KIP786378 KSL786378 LCH786378 LMD786378 LVZ786378 MFV786378 MPR786378 MZN786378 NJJ786378 NTF786378 ODB786378 OMX786378 OWT786378 PGP786378 PQL786378 QAH786378 QKD786378 QTZ786378 RDV786378 RNR786378 RXN786378 SHJ786378 SRF786378 TBB786378 TKX786378 TUT786378 UEP786378 UOL786378 UYH786378 VID786378 VRZ786378 WBV786378 WLR786378 WVN786378 G851914 JB851914 SX851914 ACT851914 AMP851914 AWL851914 BGH851914 BQD851914 BZZ851914 CJV851914 CTR851914 DDN851914 DNJ851914 DXF851914 EHB851914 EQX851914 FAT851914 FKP851914 FUL851914 GEH851914 GOD851914 GXZ851914 HHV851914 HRR851914 IBN851914 ILJ851914 IVF851914 JFB851914 JOX851914 JYT851914 KIP851914 KSL851914 LCH851914 LMD851914 LVZ851914 MFV851914 MPR851914 MZN851914 NJJ851914 NTF851914 ODB851914 OMX851914 OWT851914 PGP851914 PQL851914 QAH851914 QKD851914 QTZ851914 RDV851914 RNR851914 RXN851914 SHJ851914 SRF851914 TBB851914 TKX851914 TUT851914 UEP851914 UOL851914 UYH851914 VID851914 VRZ851914 WBV851914 WLR851914 WVN851914 G917450 JB917450 SX917450 ACT917450 AMP917450 AWL917450 BGH917450 BQD917450 BZZ917450 CJV917450 CTR917450 DDN917450 DNJ917450 DXF917450 EHB917450 EQX917450 FAT917450 FKP917450 FUL917450 GEH917450 GOD917450 GXZ917450 HHV917450 HRR917450 IBN917450 ILJ917450 IVF917450 JFB917450 JOX917450 JYT917450 KIP917450 KSL917450 LCH917450 LMD917450 LVZ917450 MFV917450 MPR917450 MZN917450 NJJ917450 NTF917450 ODB917450 OMX917450 OWT917450 PGP917450 PQL917450 QAH917450 QKD917450 QTZ917450 RDV917450 RNR917450 RXN917450 SHJ917450 SRF917450 TBB917450 TKX917450 TUT917450 UEP917450 UOL917450 UYH917450 VID917450 VRZ917450 WBV917450 WLR917450 WVN917450 G982986 JB982986 SX982986 ACT982986 AMP982986 AWL982986 BGH982986 BQD982986 BZZ982986 CJV982986 CTR982986 DDN982986 DNJ982986 DXF982986 EHB982986 EQX982986 FAT982986 FKP982986 FUL982986 GEH982986 GOD982986 GXZ982986 HHV982986 HRR982986 IBN982986 ILJ982986 IVF982986 JFB982986 JOX982986 JYT982986 KIP982986 KSL982986 LCH982986 LMD982986 LVZ982986 MFV982986 MPR982986 MZN982986 NJJ982986 NTF982986 ODB982986 OMX982986 OWT982986 PGP982986 PQL982986 QAH982986 QKD982986 QTZ982986 RDV982986 RNR982986 RXN982986 SHJ982986 SRF982986 TBB982986 TKX982986 TUT982986 UEP982986 UOL982986 UYH982986 VID982986 VRZ982986 WBV982986 WLR982986 WVN982986 G65490 JB65490 SX65490 ACT65490 AMP65490 AWL65490 BGH65490 BQD65490 BZZ65490 CJV65490 CTR65490 DDN65490 DNJ65490 DXF65490 EHB65490 EQX65490 FAT65490 FKP65490 FUL65490 GEH65490 GOD65490 GXZ65490 HHV65490 HRR65490 IBN65490 ILJ65490 IVF65490 JFB65490 JOX65490 JYT65490 KIP65490 KSL65490 LCH65490 LMD65490 LVZ65490 MFV65490 MPR65490 MZN65490 NJJ65490 NTF65490 ODB65490 OMX65490 OWT65490 PGP65490 PQL65490 QAH65490 QKD65490 QTZ65490 RDV65490 RNR65490 RXN65490 SHJ65490 SRF65490 TBB65490 TKX65490 TUT65490 UEP65490 UOL65490 UYH65490 VID65490 VRZ65490 WBV65490 WLR65490 WVN65490 G131026 JB131026 SX131026 ACT131026 AMP131026 AWL131026 BGH131026 BQD131026 BZZ131026 CJV131026 CTR131026 DDN131026 DNJ131026 DXF131026 EHB131026 EQX131026 FAT131026 FKP131026 FUL131026 GEH131026 GOD131026 GXZ131026 HHV131026 HRR131026 IBN131026 ILJ131026 IVF131026 JFB131026 JOX131026 JYT131026 KIP131026 KSL131026 LCH131026 LMD131026 LVZ131026 MFV131026 MPR131026 MZN131026 NJJ131026 NTF131026 ODB131026 OMX131026 OWT131026 PGP131026 PQL131026 QAH131026 QKD131026 QTZ131026 RDV131026 RNR131026 RXN131026 SHJ131026 SRF131026 TBB131026 TKX131026 TUT131026 UEP131026 UOL131026 UYH131026 VID131026 VRZ131026 WBV131026 WLR131026 WVN131026 G196562 JB196562 SX196562 ACT196562 AMP196562 AWL196562 BGH196562 BQD196562 BZZ196562 CJV196562 CTR196562 DDN196562 DNJ196562 DXF196562 EHB196562 EQX196562 FAT196562 FKP196562 FUL196562 GEH196562 GOD196562 GXZ196562 HHV196562 HRR196562 IBN196562 ILJ196562 IVF196562 JFB196562 JOX196562 JYT196562 KIP196562 KSL196562 LCH196562 LMD196562 LVZ196562 MFV196562 MPR196562 MZN196562 NJJ196562 NTF196562 ODB196562 OMX196562 OWT196562 PGP196562 PQL196562 QAH196562 QKD196562 QTZ196562 RDV196562 RNR196562 RXN196562 SHJ196562 SRF196562 TBB196562 TKX196562 TUT196562 UEP196562 UOL196562 UYH196562 VID196562 VRZ196562 WBV196562 WLR196562 WVN196562 G262098 JB262098 SX262098 ACT262098 AMP262098 AWL262098 BGH262098 BQD262098 BZZ262098 CJV262098 CTR262098 DDN262098 DNJ262098 DXF262098 EHB262098 EQX262098 FAT262098 FKP262098 FUL262098 GEH262098 GOD262098 GXZ262098 HHV262098 HRR262098 IBN262098 ILJ262098 IVF262098 JFB262098 JOX262098 JYT262098 KIP262098 KSL262098 LCH262098 LMD262098 LVZ262098 MFV262098 MPR262098 MZN262098 NJJ262098 NTF262098 ODB262098 OMX262098 OWT262098 PGP262098 PQL262098 QAH262098 QKD262098 QTZ262098 RDV262098 RNR262098 RXN262098 SHJ262098 SRF262098 TBB262098 TKX262098 TUT262098 UEP262098 UOL262098 UYH262098 VID262098 VRZ262098 WBV262098 WLR262098 WVN262098 G327634 JB327634 SX327634 ACT327634 AMP327634 AWL327634 BGH327634 BQD327634 BZZ327634 CJV327634 CTR327634 DDN327634 DNJ327634 DXF327634 EHB327634 EQX327634 FAT327634 FKP327634 FUL327634 GEH327634 GOD327634 GXZ327634 HHV327634 HRR327634 IBN327634 ILJ327634 IVF327634 JFB327634 JOX327634 JYT327634 KIP327634 KSL327634 LCH327634 LMD327634 LVZ327634 MFV327634 MPR327634 MZN327634 NJJ327634 NTF327634 ODB327634 OMX327634 OWT327634 PGP327634 PQL327634 QAH327634 QKD327634 QTZ327634 RDV327634 RNR327634 RXN327634 SHJ327634 SRF327634 TBB327634 TKX327634 TUT327634 UEP327634 UOL327634 UYH327634 VID327634 VRZ327634 WBV327634 WLR327634 WVN327634 G393170 JB393170 SX393170 ACT393170 AMP393170 AWL393170 BGH393170 BQD393170 BZZ393170 CJV393170 CTR393170 DDN393170 DNJ393170 DXF393170 EHB393170 EQX393170 FAT393170 FKP393170 FUL393170 GEH393170 GOD393170 GXZ393170 HHV393170 HRR393170 IBN393170 ILJ393170 IVF393170 JFB393170 JOX393170 JYT393170 KIP393170 KSL393170 LCH393170 LMD393170 LVZ393170 MFV393170 MPR393170 MZN393170 NJJ393170 NTF393170 ODB393170 OMX393170 OWT393170 PGP393170 PQL393170 QAH393170 QKD393170 QTZ393170 RDV393170 RNR393170 RXN393170 SHJ393170 SRF393170 TBB393170 TKX393170 TUT393170 UEP393170 UOL393170 UYH393170 VID393170 VRZ393170 WBV393170 WLR393170 WVN393170 G458706 JB458706 SX458706 ACT458706 AMP458706 AWL458706 BGH458706 BQD458706 BZZ458706 CJV458706 CTR458706 DDN458706 DNJ458706 DXF458706 EHB458706 EQX458706 FAT458706 FKP458706 FUL458706 GEH458706 GOD458706 GXZ458706 HHV458706 HRR458706 IBN458706 ILJ458706 IVF458706 JFB458706 JOX458706 JYT458706 KIP458706 KSL458706 LCH458706 LMD458706 LVZ458706 MFV458706 MPR458706 MZN458706 NJJ458706 NTF458706 ODB458706 OMX458706 OWT458706 PGP458706 PQL458706 QAH458706 QKD458706 QTZ458706 RDV458706 RNR458706 RXN458706 SHJ458706 SRF458706 TBB458706 TKX458706 TUT458706 UEP458706 UOL458706 UYH458706 VID458706 VRZ458706 WBV458706 WLR458706 WVN458706 G524242 JB524242 SX524242 ACT524242 AMP524242 AWL524242 BGH524242 BQD524242 BZZ524242 CJV524242 CTR524242 DDN524242 DNJ524242 DXF524242 EHB524242 EQX524242 FAT524242 FKP524242 FUL524242 GEH524242 GOD524242 GXZ524242 HHV524242 HRR524242 IBN524242 ILJ524242 IVF524242 JFB524242 JOX524242 JYT524242 KIP524242 KSL524242 LCH524242 LMD524242 LVZ524242 MFV524242 MPR524242 MZN524242 NJJ524242 NTF524242 ODB524242 OMX524242 OWT524242 PGP524242 PQL524242 QAH524242 QKD524242 QTZ524242 RDV524242 RNR524242 RXN524242 SHJ524242 SRF524242 TBB524242 TKX524242 TUT524242 UEP524242 UOL524242 UYH524242 VID524242 VRZ524242 WBV524242 WLR524242 WVN524242 G589778 JB589778 SX589778 ACT589778 AMP589778 AWL589778 BGH589778 BQD589778 BZZ589778 CJV589778 CTR589778 DDN589778 DNJ589778 DXF589778 EHB589778 EQX589778 FAT589778 FKP589778 FUL589778 GEH589778 GOD589778 GXZ589778 HHV589778 HRR589778 IBN589778 ILJ589778 IVF589778 JFB589778 JOX589778 JYT589778 KIP589778 KSL589778 LCH589778 LMD589778 LVZ589778 MFV589778 MPR589778 MZN589778 NJJ589778 NTF589778 ODB589778 OMX589778 OWT589778 PGP589778 PQL589778 QAH589778 QKD589778 QTZ589778 RDV589778 RNR589778 RXN589778 SHJ589778 SRF589778 TBB589778 TKX589778 TUT589778 UEP589778 UOL589778 UYH589778 VID589778 VRZ589778 WBV589778 WLR589778 WVN589778 G655314 JB655314 SX655314 ACT655314 AMP655314 AWL655314 BGH655314 BQD655314 BZZ655314 CJV655314 CTR655314 DDN655314 DNJ655314 DXF655314 EHB655314 EQX655314 FAT655314 FKP655314 FUL655314 GEH655314 GOD655314 GXZ655314 HHV655314 HRR655314 IBN655314 ILJ655314 IVF655314 JFB655314 JOX655314 JYT655314 KIP655314 KSL655314 LCH655314 LMD655314 LVZ655314 MFV655314 MPR655314 MZN655314 NJJ655314 NTF655314 ODB655314 OMX655314 OWT655314 PGP655314 PQL655314 QAH655314 QKD655314 QTZ655314 RDV655314 RNR655314 RXN655314 SHJ655314 SRF655314 TBB655314 TKX655314 TUT655314 UEP655314 UOL655314 UYH655314 VID655314 VRZ655314 WBV655314 WLR655314 WVN655314 G720850 JB720850 SX720850 ACT720850 AMP720850 AWL720850 BGH720850 BQD720850 BZZ720850 CJV720850 CTR720850 DDN720850 DNJ720850 DXF720850 EHB720850 EQX720850 FAT720850 FKP720850 FUL720850 GEH720850 GOD720850 GXZ720850 HHV720850 HRR720850 IBN720850 ILJ720850 IVF720850 JFB720850 JOX720850 JYT720850 KIP720850 KSL720850 LCH720850 LMD720850 LVZ720850 MFV720850 MPR720850 MZN720850 NJJ720850 NTF720850 ODB720850 OMX720850 OWT720850 PGP720850 PQL720850 QAH720850 QKD720850 QTZ720850 RDV720850 RNR720850 RXN720850 SHJ720850 SRF720850 TBB720850 TKX720850 TUT720850 UEP720850 UOL720850 UYH720850 VID720850 VRZ720850 WBV720850 WLR720850 WVN720850 G786386 JB786386 SX786386 ACT786386 AMP786386 AWL786386 BGH786386 BQD786386 BZZ786386 CJV786386 CTR786386 DDN786386 DNJ786386 DXF786386 EHB786386 EQX786386 FAT786386 FKP786386 FUL786386 GEH786386 GOD786386 GXZ786386 HHV786386 HRR786386 IBN786386 ILJ786386 IVF786386 JFB786386 JOX786386 JYT786386 KIP786386 KSL786386 LCH786386 LMD786386 LVZ786386 MFV786386 MPR786386 MZN786386 NJJ786386 NTF786386 ODB786386 OMX786386 OWT786386 PGP786386 PQL786386 QAH786386 QKD786386 QTZ786386 RDV786386 RNR786386 RXN786386 SHJ786386 SRF786386 TBB786386 TKX786386 TUT786386 UEP786386 UOL786386 UYH786386 VID786386 VRZ786386 WBV786386 WLR786386 WVN786386 G851922 JB851922 SX851922 ACT851922 AMP851922 AWL851922 BGH851922 BQD851922 BZZ851922 CJV851922 CTR851922 DDN851922 DNJ851922 DXF851922 EHB851922 EQX851922 FAT851922 FKP851922 FUL851922 GEH851922 GOD851922 GXZ851922 HHV851922 HRR851922 IBN851922 ILJ851922 IVF851922 JFB851922 JOX851922 JYT851922 KIP851922 KSL851922 LCH851922 LMD851922 LVZ851922 MFV851922 MPR851922 MZN851922 NJJ851922 NTF851922 ODB851922 OMX851922 OWT851922 PGP851922 PQL851922 QAH851922 QKD851922 QTZ851922 RDV851922 RNR851922 RXN851922 SHJ851922 SRF851922 TBB851922 TKX851922 TUT851922 UEP851922 UOL851922 UYH851922 VID851922 VRZ851922 WBV851922 WLR851922 WVN851922 G917458 JB917458 SX917458 ACT917458 AMP917458 AWL917458 BGH917458 BQD917458 BZZ917458 CJV917458 CTR917458 DDN917458 DNJ917458 DXF917458 EHB917458 EQX917458 FAT917458 FKP917458 FUL917458 GEH917458 GOD917458 GXZ917458 HHV917458 HRR917458 IBN917458 ILJ917458 IVF917458 JFB917458 JOX917458 JYT917458 KIP917458 KSL917458 LCH917458 LMD917458 LVZ917458 MFV917458 MPR917458 MZN917458 NJJ917458 NTF917458 ODB917458 OMX917458 OWT917458 PGP917458 PQL917458 QAH917458 QKD917458 QTZ917458 RDV917458 RNR917458 RXN917458 SHJ917458 SRF917458 TBB917458 TKX917458 TUT917458 UEP917458 UOL917458 UYH917458 VID917458 VRZ917458 WBV917458 WLR917458 WVN917458 G982994 JB982994 SX982994 ACT982994 AMP982994 AWL982994 BGH982994 BQD982994 BZZ982994 CJV982994 CTR982994 DDN982994 DNJ982994 DXF982994 EHB982994 EQX982994 FAT982994 FKP982994 FUL982994 GEH982994 GOD982994 GXZ982994 HHV982994 HRR982994 IBN982994 ILJ982994 IVF982994 JFB982994 JOX982994 JYT982994 KIP982994 KSL982994 LCH982994 LMD982994 LVZ982994 MFV982994 MPR982994 MZN982994 NJJ982994 NTF982994 ODB982994 OMX982994 OWT982994 PGP982994 PQL982994 QAH982994 QKD982994 QTZ982994 RDV982994 RNR982994 RXN982994 SHJ982994 SRF982994 TBB982994 TKX982994 TUT982994 UEP982994 UOL982994 UYH982994 VID982994 VRZ982994 WBV982994 WLR982994 WVN982994 G65498 JB65498 SX65498 ACT65498 AMP65498 AWL65498 BGH65498 BQD65498 BZZ65498 CJV65498 CTR65498 DDN65498 DNJ65498 DXF65498 EHB65498 EQX65498 FAT65498 FKP65498 FUL65498 GEH65498 GOD65498 GXZ65498 HHV65498 HRR65498 IBN65498 ILJ65498 IVF65498 JFB65498 JOX65498 JYT65498 KIP65498 KSL65498 LCH65498 LMD65498 LVZ65498 MFV65498 MPR65498 MZN65498 NJJ65498 NTF65498 ODB65498 OMX65498 OWT65498 PGP65498 PQL65498 QAH65498 QKD65498 QTZ65498 RDV65498 RNR65498 RXN65498 SHJ65498 SRF65498 TBB65498 TKX65498 TUT65498 UEP65498 UOL65498 UYH65498 VID65498 VRZ65498 WBV65498 WLR65498 WVN65498 G131034 JB131034 SX131034 ACT131034 AMP131034 AWL131034 BGH131034 BQD131034 BZZ131034 CJV131034 CTR131034 DDN131034 DNJ131034 DXF131034 EHB131034 EQX131034 FAT131034 FKP131034 FUL131034 GEH131034 GOD131034 GXZ131034 HHV131034 HRR131034 IBN131034 ILJ131034 IVF131034 JFB131034 JOX131034 JYT131034 KIP131034 KSL131034 LCH131034 LMD131034 LVZ131034 MFV131034 MPR131034 MZN131034 NJJ131034 NTF131034 ODB131034 OMX131034 OWT131034 PGP131034 PQL131034 QAH131034 QKD131034 QTZ131034 RDV131034 RNR131034 RXN131034 SHJ131034 SRF131034 TBB131034 TKX131034 TUT131034 UEP131034 UOL131034 UYH131034 VID131034 VRZ131034 WBV131034 WLR131034 WVN131034 G196570 JB196570 SX196570 ACT196570 AMP196570 AWL196570 BGH196570 BQD196570 BZZ196570 CJV196570 CTR196570 DDN196570 DNJ196570 DXF196570 EHB196570 EQX196570 FAT196570 FKP196570 FUL196570 GEH196570 GOD196570 GXZ196570 HHV196570 HRR196570 IBN196570 ILJ196570 IVF196570 JFB196570 JOX196570 JYT196570 KIP196570 KSL196570 LCH196570 LMD196570 LVZ196570 MFV196570 MPR196570 MZN196570 NJJ196570 NTF196570 ODB196570 OMX196570 OWT196570 PGP196570 PQL196570 QAH196570 QKD196570 QTZ196570 RDV196570 RNR196570 RXN196570 SHJ196570 SRF196570 TBB196570 TKX196570 TUT196570 UEP196570 UOL196570 UYH196570 VID196570 VRZ196570 WBV196570 WLR196570 WVN196570 G262106 JB262106 SX262106 ACT262106 AMP262106 AWL262106 BGH262106 BQD262106 BZZ262106 CJV262106 CTR262106 DDN262106 DNJ262106 DXF262106 EHB262106 EQX262106 FAT262106 FKP262106 FUL262106 GEH262106 GOD262106 GXZ262106 HHV262106 HRR262106 IBN262106 ILJ262106 IVF262106 JFB262106 JOX262106 JYT262106 KIP262106 KSL262106 LCH262106 LMD262106 LVZ262106 MFV262106 MPR262106 MZN262106 NJJ262106 NTF262106 ODB262106 OMX262106 OWT262106 PGP262106 PQL262106 QAH262106 QKD262106 QTZ262106 RDV262106 RNR262106 RXN262106 SHJ262106 SRF262106 TBB262106 TKX262106 TUT262106 UEP262106 UOL262106 UYH262106 VID262106 VRZ262106 WBV262106 WLR262106 WVN262106 G327642 JB327642 SX327642 ACT327642 AMP327642 AWL327642 BGH327642 BQD327642 BZZ327642 CJV327642 CTR327642 DDN327642 DNJ327642 DXF327642 EHB327642 EQX327642 FAT327642 FKP327642 FUL327642 GEH327642 GOD327642 GXZ327642 HHV327642 HRR327642 IBN327642 ILJ327642 IVF327642 JFB327642 JOX327642 JYT327642 KIP327642 KSL327642 LCH327642 LMD327642 LVZ327642 MFV327642 MPR327642 MZN327642 NJJ327642 NTF327642 ODB327642 OMX327642 OWT327642 PGP327642 PQL327642 QAH327642 QKD327642 QTZ327642 RDV327642 RNR327642 RXN327642 SHJ327642 SRF327642 TBB327642 TKX327642 TUT327642 UEP327642 UOL327642 UYH327642 VID327642 VRZ327642 WBV327642 WLR327642 WVN327642 G393178 JB393178 SX393178 ACT393178 AMP393178 AWL393178 BGH393178 BQD393178 BZZ393178 CJV393178 CTR393178 DDN393178 DNJ393178 DXF393178 EHB393178 EQX393178 FAT393178 FKP393178 FUL393178 GEH393178 GOD393178 GXZ393178 HHV393178 HRR393178 IBN393178 ILJ393178 IVF393178 JFB393178 JOX393178 JYT393178 KIP393178 KSL393178 LCH393178 LMD393178 LVZ393178 MFV393178 MPR393178 MZN393178 NJJ393178 NTF393178 ODB393178 OMX393178 OWT393178 PGP393178 PQL393178 QAH393178 QKD393178 QTZ393178 RDV393178 RNR393178 RXN393178 SHJ393178 SRF393178 TBB393178 TKX393178 TUT393178 UEP393178 UOL393178 UYH393178 VID393178 VRZ393178 WBV393178 WLR393178 WVN393178 G458714 JB458714 SX458714 ACT458714 AMP458714 AWL458714 BGH458714 BQD458714 BZZ458714 CJV458714 CTR458714 DDN458714 DNJ458714 DXF458714 EHB458714 EQX458714 FAT458714 FKP458714 FUL458714 GEH458714 GOD458714 GXZ458714 HHV458714 HRR458714 IBN458714 ILJ458714 IVF458714 JFB458714 JOX458714 JYT458714 KIP458714 KSL458714 LCH458714 LMD458714 LVZ458714 MFV458714 MPR458714 MZN458714 NJJ458714 NTF458714 ODB458714 OMX458714 OWT458714 PGP458714 PQL458714 QAH458714 QKD458714 QTZ458714 RDV458714 RNR458714 RXN458714 SHJ458714 SRF458714 TBB458714 TKX458714 TUT458714 UEP458714 UOL458714 UYH458714 VID458714 VRZ458714 WBV458714 WLR458714 WVN458714 G524250 JB524250 SX524250 ACT524250 AMP524250 AWL524250 BGH524250 BQD524250 BZZ524250 CJV524250 CTR524250 DDN524250 DNJ524250 DXF524250 EHB524250 EQX524250 FAT524250 FKP524250 FUL524250 GEH524250 GOD524250 GXZ524250 HHV524250 HRR524250 IBN524250 ILJ524250 IVF524250 JFB524250 JOX524250 JYT524250 KIP524250 KSL524250 LCH524250 LMD524250 LVZ524250 MFV524250 MPR524250 MZN524250 NJJ524250 NTF524250 ODB524250 OMX524250 OWT524250 PGP524250 PQL524250 QAH524250 QKD524250 QTZ524250 RDV524250 RNR524250 RXN524250 SHJ524250 SRF524250 TBB524250 TKX524250 TUT524250 UEP524250 UOL524250 UYH524250 VID524250 VRZ524250 WBV524250 WLR524250 WVN524250 G589786 JB589786 SX589786 ACT589786 AMP589786 AWL589786 BGH589786 BQD589786 BZZ589786 CJV589786 CTR589786 DDN589786 DNJ589786 DXF589786 EHB589786 EQX589786 FAT589786 FKP589786 FUL589786 GEH589786 GOD589786 GXZ589786 HHV589786 HRR589786 IBN589786 ILJ589786 IVF589786 JFB589786 JOX589786 JYT589786 KIP589786 KSL589786 LCH589786 LMD589786 LVZ589786 MFV589786 MPR589786 MZN589786 NJJ589786 NTF589786 ODB589786 OMX589786 OWT589786 PGP589786 PQL589786 QAH589786 QKD589786 QTZ589786 RDV589786 RNR589786 RXN589786 SHJ589786 SRF589786 TBB589786 TKX589786 TUT589786 UEP589786 UOL589786 UYH589786 VID589786 VRZ589786 WBV589786 WLR589786 WVN589786 G655322 JB655322 SX655322 ACT655322 AMP655322 AWL655322 BGH655322 BQD655322 BZZ655322 CJV655322 CTR655322 DDN655322 DNJ655322 DXF655322 EHB655322 EQX655322 FAT655322 FKP655322 FUL655322 GEH655322 GOD655322 GXZ655322 HHV655322 HRR655322 IBN655322 ILJ655322 IVF655322 JFB655322 JOX655322 JYT655322 KIP655322 KSL655322 LCH655322 LMD655322 LVZ655322 MFV655322 MPR655322 MZN655322 NJJ655322 NTF655322 ODB655322 OMX655322 OWT655322 PGP655322 PQL655322 QAH655322 QKD655322 QTZ655322 RDV655322 RNR655322 RXN655322 SHJ655322 SRF655322 TBB655322 TKX655322 TUT655322 UEP655322 UOL655322 UYH655322 VID655322 VRZ655322 WBV655322 WLR655322 WVN655322 G720858 JB720858 SX720858 ACT720858 AMP720858 AWL720858 BGH720858 BQD720858 BZZ720858 CJV720858 CTR720858 DDN720858 DNJ720858 DXF720858 EHB720858 EQX720858 FAT720858 FKP720858 FUL720858 GEH720858 GOD720858 GXZ720858 HHV720858 HRR720858 IBN720858 ILJ720858 IVF720858 JFB720858 JOX720858 JYT720858 KIP720858 KSL720858 LCH720858 LMD720858 LVZ720858 MFV720858 MPR720858 MZN720858 NJJ720858 NTF720858 ODB720858 OMX720858 OWT720858 PGP720858 PQL720858 QAH720858 QKD720858 QTZ720858 RDV720858 RNR720858 RXN720858 SHJ720858 SRF720858 TBB720858 TKX720858 TUT720858 UEP720858 UOL720858 UYH720858 VID720858 VRZ720858 WBV720858 WLR720858 WVN720858 G786394 JB786394 SX786394 ACT786394 AMP786394 AWL786394 BGH786394 BQD786394 BZZ786394 CJV786394 CTR786394 DDN786394 DNJ786394 DXF786394 EHB786394 EQX786394 FAT786394 FKP786394 FUL786394 GEH786394 GOD786394 GXZ786394 HHV786394 HRR786394 IBN786394 ILJ786394 IVF786394 JFB786394 JOX786394 JYT786394 KIP786394 KSL786394 LCH786394 LMD786394 LVZ786394 MFV786394 MPR786394 MZN786394 NJJ786394 NTF786394 ODB786394 OMX786394 OWT786394 PGP786394 PQL786394 QAH786394 QKD786394 QTZ786394 RDV786394 RNR786394 RXN786394 SHJ786394 SRF786394 TBB786394 TKX786394 TUT786394 UEP786394 UOL786394 UYH786394 VID786394 VRZ786394 WBV786394 WLR786394 WVN786394 G851930 JB851930 SX851930 ACT851930 AMP851930 AWL851930 BGH851930 BQD851930 BZZ851930 CJV851930 CTR851930 DDN851930 DNJ851930 DXF851930 EHB851930 EQX851930 FAT851930 FKP851930 FUL851930 GEH851930 GOD851930 GXZ851930 HHV851930 HRR851930 IBN851930 ILJ851930 IVF851930 JFB851930 JOX851930 JYT851930 KIP851930 KSL851930 LCH851930 LMD851930 LVZ851930 MFV851930 MPR851930 MZN851930 NJJ851930 NTF851930 ODB851930 OMX851930 OWT851930 PGP851930 PQL851930 QAH851930 QKD851930 QTZ851930 RDV851930 RNR851930 RXN851930 SHJ851930 SRF851930 TBB851930 TKX851930 TUT851930 UEP851930 UOL851930 UYH851930 VID851930 VRZ851930 WBV851930 WLR851930 WVN851930 G917466 JB917466 SX917466 ACT917466 AMP917466 AWL917466 BGH917466 BQD917466 BZZ917466 CJV917466 CTR917466 DDN917466 DNJ917466 DXF917466 EHB917466 EQX917466 FAT917466 FKP917466 FUL917466 GEH917466 GOD917466 GXZ917466 HHV917466 HRR917466 IBN917466 ILJ917466 IVF917466 JFB917466 JOX917466 JYT917466 KIP917466 KSL917466 LCH917466 LMD917466 LVZ917466 MFV917466 MPR917466 MZN917466 NJJ917466 NTF917466 ODB917466 OMX917466 OWT917466 PGP917466 PQL917466 QAH917466 QKD917466 QTZ917466 RDV917466 RNR917466 RXN917466 SHJ917466 SRF917466 TBB917466 TKX917466 TUT917466 UEP917466 UOL917466 UYH917466 VID917466 VRZ917466 WBV917466 WLR917466 WVN917466 G983002 JB983002 SX983002 ACT983002 AMP983002 AWL983002 BGH983002 BQD983002 BZZ983002 CJV983002 CTR983002 DDN983002 DNJ983002 DXF983002 EHB983002 EQX983002 FAT983002 FKP983002 FUL983002 GEH983002 GOD983002 GXZ983002 HHV983002 HRR983002 IBN983002 ILJ983002 IVF983002 JFB983002 JOX983002 JYT983002 KIP983002 KSL983002 LCH983002 LMD983002 LVZ983002 MFV983002 MPR983002 MZN983002 NJJ983002 NTF983002 ODB983002 OMX983002 OWT983002 PGP983002 PQL983002 QAH983002 QKD983002 QTZ983002 RDV983002 RNR983002 RXN983002 SHJ983002 SRF983002 TBB983002 TKX983002 TUT983002 UEP983002 UOL983002 UYH983002 VID983002 VRZ983002 WBV983002 WLR983002 WVN983002 VID226 JB133 SX133 ACT133 AMP133 AWL133 BGH133 BQD133 BZZ133 CJV133 CTR133 DDN133 DNJ133 DXF133 EHB133 EQX133 FAT133 FKP133 FUL133 GEH133 GOD133 GXZ133 HHV133 HRR133 IBN133 ILJ133 IVF133 JFB133 JOX133 JYT133 KIP133 KSL133 LCH133 LMD133 LVZ133 MFV133 MPR133 MZN133 NJJ133 NTF133 ODB133 OMX133 OWT133 PGP133 PQL133 QAH133 QKD133 QTZ133 RDV133 RNR133 RXN133 SHJ133 SRF133 TBB133 TKX133 TUT133 UEP133 UOL133 UYH133 VID133 VRZ133 WBV133 WLR133 WVN133 G65524 JB65524 SX65524 ACT65524 AMP65524 AWL65524 BGH65524 BQD65524 BZZ65524 CJV65524 CTR65524 DDN65524 DNJ65524 DXF65524 EHB65524 EQX65524 FAT65524 FKP65524 FUL65524 GEH65524 GOD65524 GXZ65524 HHV65524 HRR65524 IBN65524 ILJ65524 IVF65524 JFB65524 JOX65524 JYT65524 KIP65524 KSL65524 LCH65524 LMD65524 LVZ65524 MFV65524 MPR65524 MZN65524 NJJ65524 NTF65524 ODB65524 OMX65524 OWT65524 PGP65524 PQL65524 QAH65524 QKD65524 QTZ65524 RDV65524 RNR65524 RXN65524 SHJ65524 SRF65524 TBB65524 TKX65524 TUT65524 UEP65524 UOL65524 UYH65524 VID65524 VRZ65524 WBV65524 WLR65524 WVN65524 G131060 JB131060 SX131060 ACT131060 AMP131060 AWL131060 BGH131060 BQD131060 BZZ131060 CJV131060 CTR131060 DDN131060 DNJ131060 DXF131060 EHB131060 EQX131060 FAT131060 FKP131060 FUL131060 GEH131060 GOD131060 GXZ131060 HHV131060 HRR131060 IBN131060 ILJ131060 IVF131060 JFB131060 JOX131060 JYT131060 KIP131060 KSL131060 LCH131060 LMD131060 LVZ131060 MFV131060 MPR131060 MZN131060 NJJ131060 NTF131060 ODB131060 OMX131060 OWT131060 PGP131060 PQL131060 QAH131060 QKD131060 QTZ131060 RDV131060 RNR131060 RXN131060 SHJ131060 SRF131060 TBB131060 TKX131060 TUT131060 UEP131060 UOL131060 UYH131060 VID131060 VRZ131060 WBV131060 WLR131060 WVN131060 G196596 JB196596 SX196596 ACT196596 AMP196596 AWL196596 BGH196596 BQD196596 BZZ196596 CJV196596 CTR196596 DDN196596 DNJ196596 DXF196596 EHB196596 EQX196596 FAT196596 FKP196596 FUL196596 GEH196596 GOD196596 GXZ196596 HHV196596 HRR196596 IBN196596 ILJ196596 IVF196596 JFB196596 JOX196596 JYT196596 KIP196596 KSL196596 LCH196596 LMD196596 LVZ196596 MFV196596 MPR196596 MZN196596 NJJ196596 NTF196596 ODB196596 OMX196596 OWT196596 PGP196596 PQL196596 QAH196596 QKD196596 QTZ196596 RDV196596 RNR196596 RXN196596 SHJ196596 SRF196596 TBB196596 TKX196596 TUT196596 UEP196596 UOL196596 UYH196596 VID196596 VRZ196596 WBV196596 WLR196596 WVN196596 G262132 JB262132 SX262132 ACT262132 AMP262132 AWL262132 BGH262132 BQD262132 BZZ262132 CJV262132 CTR262132 DDN262132 DNJ262132 DXF262132 EHB262132 EQX262132 FAT262132 FKP262132 FUL262132 GEH262132 GOD262132 GXZ262132 HHV262132 HRR262132 IBN262132 ILJ262132 IVF262132 JFB262132 JOX262132 JYT262132 KIP262132 KSL262132 LCH262132 LMD262132 LVZ262132 MFV262132 MPR262132 MZN262132 NJJ262132 NTF262132 ODB262132 OMX262132 OWT262132 PGP262132 PQL262132 QAH262132 QKD262132 QTZ262132 RDV262132 RNR262132 RXN262132 SHJ262132 SRF262132 TBB262132 TKX262132 TUT262132 UEP262132 UOL262132 UYH262132 VID262132 VRZ262132 WBV262132 WLR262132 WVN262132 G327668 JB327668 SX327668 ACT327668 AMP327668 AWL327668 BGH327668 BQD327668 BZZ327668 CJV327668 CTR327668 DDN327668 DNJ327668 DXF327668 EHB327668 EQX327668 FAT327668 FKP327668 FUL327668 GEH327668 GOD327668 GXZ327668 HHV327668 HRR327668 IBN327668 ILJ327668 IVF327668 JFB327668 JOX327668 JYT327668 KIP327668 KSL327668 LCH327668 LMD327668 LVZ327668 MFV327668 MPR327668 MZN327668 NJJ327668 NTF327668 ODB327668 OMX327668 OWT327668 PGP327668 PQL327668 QAH327668 QKD327668 QTZ327668 RDV327668 RNR327668 RXN327668 SHJ327668 SRF327668 TBB327668 TKX327668 TUT327668 UEP327668 UOL327668 UYH327668 VID327668 VRZ327668 WBV327668 WLR327668 WVN327668 G393204 JB393204 SX393204 ACT393204 AMP393204 AWL393204 BGH393204 BQD393204 BZZ393204 CJV393204 CTR393204 DDN393204 DNJ393204 DXF393204 EHB393204 EQX393204 FAT393204 FKP393204 FUL393204 GEH393204 GOD393204 GXZ393204 HHV393204 HRR393204 IBN393204 ILJ393204 IVF393204 JFB393204 JOX393204 JYT393204 KIP393204 KSL393204 LCH393204 LMD393204 LVZ393204 MFV393204 MPR393204 MZN393204 NJJ393204 NTF393204 ODB393204 OMX393204 OWT393204 PGP393204 PQL393204 QAH393204 QKD393204 QTZ393204 RDV393204 RNR393204 RXN393204 SHJ393204 SRF393204 TBB393204 TKX393204 TUT393204 UEP393204 UOL393204 UYH393204 VID393204 VRZ393204 WBV393204 WLR393204 WVN393204 G458740 JB458740 SX458740 ACT458740 AMP458740 AWL458740 BGH458740 BQD458740 BZZ458740 CJV458740 CTR458740 DDN458740 DNJ458740 DXF458740 EHB458740 EQX458740 FAT458740 FKP458740 FUL458740 GEH458740 GOD458740 GXZ458740 HHV458740 HRR458740 IBN458740 ILJ458740 IVF458740 JFB458740 JOX458740 JYT458740 KIP458740 KSL458740 LCH458740 LMD458740 LVZ458740 MFV458740 MPR458740 MZN458740 NJJ458740 NTF458740 ODB458740 OMX458740 OWT458740 PGP458740 PQL458740 QAH458740 QKD458740 QTZ458740 RDV458740 RNR458740 RXN458740 SHJ458740 SRF458740 TBB458740 TKX458740 TUT458740 UEP458740 UOL458740 UYH458740 VID458740 VRZ458740 WBV458740 WLR458740 WVN458740 G524276 JB524276 SX524276 ACT524276 AMP524276 AWL524276 BGH524276 BQD524276 BZZ524276 CJV524276 CTR524276 DDN524276 DNJ524276 DXF524276 EHB524276 EQX524276 FAT524276 FKP524276 FUL524276 GEH524276 GOD524276 GXZ524276 HHV524276 HRR524276 IBN524276 ILJ524276 IVF524276 JFB524276 JOX524276 JYT524276 KIP524276 KSL524276 LCH524276 LMD524276 LVZ524276 MFV524276 MPR524276 MZN524276 NJJ524276 NTF524276 ODB524276 OMX524276 OWT524276 PGP524276 PQL524276 QAH524276 QKD524276 QTZ524276 RDV524276 RNR524276 RXN524276 SHJ524276 SRF524276 TBB524276 TKX524276 TUT524276 UEP524276 UOL524276 UYH524276 VID524276 VRZ524276 WBV524276 WLR524276 WVN524276 G589812 JB589812 SX589812 ACT589812 AMP589812 AWL589812 BGH589812 BQD589812 BZZ589812 CJV589812 CTR589812 DDN589812 DNJ589812 DXF589812 EHB589812 EQX589812 FAT589812 FKP589812 FUL589812 GEH589812 GOD589812 GXZ589812 HHV589812 HRR589812 IBN589812 ILJ589812 IVF589812 JFB589812 JOX589812 JYT589812 KIP589812 KSL589812 LCH589812 LMD589812 LVZ589812 MFV589812 MPR589812 MZN589812 NJJ589812 NTF589812 ODB589812 OMX589812 OWT589812 PGP589812 PQL589812 QAH589812 QKD589812 QTZ589812 RDV589812 RNR589812 RXN589812 SHJ589812 SRF589812 TBB589812 TKX589812 TUT589812 UEP589812 UOL589812 UYH589812 VID589812 VRZ589812 WBV589812 WLR589812 WVN589812 G655348 JB655348 SX655348 ACT655348 AMP655348 AWL655348 BGH655348 BQD655348 BZZ655348 CJV655348 CTR655348 DDN655348 DNJ655348 DXF655348 EHB655348 EQX655348 FAT655348 FKP655348 FUL655348 GEH655348 GOD655348 GXZ655348 HHV655348 HRR655348 IBN655348 ILJ655348 IVF655348 JFB655348 JOX655348 JYT655348 KIP655348 KSL655348 LCH655348 LMD655348 LVZ655348 MFV655348 MPR655348 MZN655348 NJJ655348 NTF655348 ODB655348 OMX655348 OWT655348 PGP655348 PQL655348 QAH655348 QKD655348 QTZ655348 RDV655348 RNR655348 RXN655348 SHJ655348 SRF655348 TBB655348 TKX655348 TUT655348 UEP655348 UOL655348 UYH655348 VID655348 VRZ655348 WBV655348 WLR655348 WVN655348 G720884 JB720884 SX720884 ACT720884 AMP720884 AWL720884 BGH720884 BQD720884 BZZ720884 CJV720884 CTR720884 DDN720884 DNJ720884 DXF720884 EHB720884 EQX720884 FAT720884 FKP720884 FUL720884 GEH720884 GOD720884 GXZ720884 HHV720884 HRR720884 IBN720884 ILJ720884 IVF720884 JFB720884 JOX720884 JYT720884 KIP720884 KSL720884 LCH720884 LMD720884 LVZ720884 MFV720884 MPR720884 MZN720884 NJJ720884 NTF720884 ODB720884 OMX720884 OWT720884 PGP720884 PQL720884 QAH720884 QKD720884 QTZ720884 RDV720884 RNR720884 RXN720884 SHJ720884 SRF720884 TBB720884 TKX720884 TUT720884 UEP720884 UOL720884 UYH720884 VID720884 VRZ720884 WBV720884 WLR720884 WVN720884 G786420 JB786420 SX786420 ACT786420 AMP786420 AWL786420 BGH786420 BQD786420 BZZ786420 CJV786420 CTR786420 DDN786420 DNJ786420 DXF786420 EHB786420 EQX786420 FAT786420 FKP786420 FUL786420 GEH786420 GOD786420 GXZ786420 HHV786420 HRR786420 IBN786420 ILJ786420 IVF786420 JFB786420 JOX786420 JYT786420 KIP786420 KSL786420 LCH786420 LMD786420 LVZ786420 MFV786420 MPR786420 MZN786420 NJJ786420 NTF786420 ODB786420 OMX786420 OWT786420 PGP786420 PQL786420 QAH786420 QKD786420 QTZ786420 RDV786420 RNR786420 RXN786420 SHJ786420 SRF786420 TBB786420 TKX786420 TUT786420 UEP786420 UOL786420 UYH786420 VID786420 VRZ786420 WBV786420 WLR786420 WVN786420 G851956 JB851956 SX851956 ACT851956 AMP851956 AWL851956 BGH851956 BQD851956 BZZ851956 CJV851956 CTR851956 DDN851956 DNJ851956 DXF851956 EHB851956 EQX851956 FAT851956 FKP851956 FUL851956 GEH851956 GOD851956 GXZ851956 HHV851956 HRR851956 IBN851956 ILJ851956 IVF851956 JFB851956 JOX851956 JYT851956 KIP851956 KSL851956 LCH851956 LMD851956 LVZ851956 MFV851956 MPR851956 MZN851956 NJJ851956 NTF851956 ODB851956 OMX851956 OWT851956 PGP851956 PQL851956 QAH851956 QKD851956 QTZ851956 RDV851956 RNR851956 RXN851956 SHJ851956 SRF851956 TBB851956 TKX851956 TUT851956 UEP851956 UOL851956 UYH851956 VID851956 VRZ851956 WBV851956 WLR851956 WVN851956 G917492 JB917492 SX917492 ACT917492 AMP917492 AWL917492 BGH917492 BQD917492 BZZ917492 CJV917492 CTR917492 DDN917492 DNJ917492 DXF917492 EHB917492 EQX917492 FAT917492 FKP917492 FUL917492 GEH917492 GOD917492 GXZ917492 HHV917492 HRR917492 IBN917492 ILJ917492 IVF917492 JFB917492 JOX917492 JYT917492 KIP917492 KSL917492 LCH917492 LMD917492 LVZ917492 MFV917492 MPR917492 MZN917492 NJJ917492 NTF917492 ODB917492 OMX917492 OWT917492 PGP917492 PQL917492 QAH917492 QKD917492 QTZ917492 RDV917492 RNR917492 RXN917492 SHJ917492 SRF917492 TBB917492 TKX917492 TUT917492 UEP917492 UOL917492 UYH917492 VID917492 VRZ917492 WBV917492 WLR917492 WVN917492 G983028 JB983028 SX983028 ACT983028 AMP983028 AWL983028 BGH983028 BQD983028 BZZ983028 CJV983028 CTR983028 DDN983028 DNJ983028 DXF983028 EHB983028 EQX983028 FAT983028 FKP983028 FUL983028 GEH983028 GOD983028 GXZ983028 HHV983028 HRR983028 IBN983028 ILJ983028 IVF983028 JFB983028 JOX983028 JYT983028 KIP983028 KSL983028 LCH983028 LMD983028 LVZ983028 MFV983028 MPR983028 MZN983028 NJJ983028 NTF983028 ODB983028 OMX983028 OWT983028 PGP983028 PQL983028 QAH983028 QKD983028 QTZ983028 RDV983028 RNR983028 RXN983028 SHJ983028 SRF983028 TBB983028 TKX983028 TUT983028 UEP983028 UOL983028 UYH983028 VID983028 VRZ983028 WBV983028 WLR983028 WVN983028 G65568 JB65568 SX65568 ACT65568 AMP65568 AWL65568 BGH65568 BQD65568 BZZ65568 CJV65568 CTR65568 DDN65568 DNJ65568 DXF65568 EHB65568 EQX65568 FAT65568 FKP65568 FUL65568 GEH65568 GOD65568 GXZ65568 HHV65568 HRR65568 IBN65568 ILJ65568 IVF65568 JFB65568 JOX65568 JYT65568 KIP65568 KSL65568 LCH65568 LMD65568 LVZ65568 MFV65568 MPR65568 MZN65568 NJJ65568 NTF65568 ODB65568 OMX65568 OWT65568 PGP65568 PQL65568 QAH65568 QKD65568 QTZ65568 RDV65568 RNR65568 RXN65568 SHJ65568 SRF65568 TBB65568 TKX65568 TUT65568 UEP65568 UOL65568 UYH65568 VID65568 VRZ65568 WBV65568 WLR65568 WVN65568 G131104 JB131104 SX131104 ACT131104 AMP131104 AWL131104 BGH131104 BQD131104 BZZ131104 CJV131104 CTR131104 DDN131104 DNJ131104 DXF131104 EHB131104 EQX131104 FAT131104 FKP131104 FUL131104 GEH131104 GOD131104 GXZ131104 HHV131104 HRR131104 IBN131104 ILJ131104 IVF131104 JFB131104 JOX131104 JYT131104 KIP131104 KSL131104 LCH131104 LMD131104 LVZ131104 MFV131104 MPR131104 MZN131104 NJJ131104 NTF131104 ODB131104 OMX131104 OWT131104 PGP131104 PQL131104 QAH131104 QKD131104 QTZ131104 RDV131104 RNR131104 RXN131104 SHJ131104 SRF131104 TBB131104 TKX131104 TUT131104 UEP131104 UOL131104 UYH131104 VID131104 VRZ131104 WBV131104 WLR131104 WVN131104 G196640 JB196640 SX196640 ACT196640 AMP196640 AWL196640 BGH196640 BQD196640 BZZ196640 CJV196640 CTR196640 DDN196640 DNJ196640 DXF196640 EHB196640 EQX196640 FAT196640 FKP196640 FUL196640 GEH196640 GOD196640 GXZ196640 HHV196640 HRR196640 IBN196640 ILJ196640 IVF196640 JFB196640 JOX196640 JYT196640 KIP196640 KSL196640 LCH196640 LMD196640 LVZ196640 MFV196640 MPR196640 MZN196640 NJJ196640 NTF196640 ODB196640 OMX196640 OWT196640 PGP196640 PQL196640 QAH196640 QKD196640 QTZ196640 RDV196640 RNR196640 RXN196640 SHJ196640 SRF196640 TBB196640 TKX196640 TUT196640 UEP196640 UOL196640 UYH196640 VID196640 VRZ196640 WBV196640 WLR196640 WVN196640 G262176 JB262176 SX262176 ACT262176 AMP262176 AWL262176 BGH262176 BQD262176 BZZ262176 CJV262176 CTR262176 DDN262176 DNJ262176 DXF262176 EHB262176 EQX262176 FAT262176 FKP262176 FUL262176 GEH262176 GOD262176 GXZ262176 HHV262176 HRR262176 IBN262176 ILJ262176 IVF262176 JFB262176 JOX262176 JYT262176 KIP262176 KSL262176 LCH262176 LMD262176 LVZ262176 MFV262176 MPR262176 MZN262176 NJJ262176 NTF262176 ODB262176 OMX262176 OWT262176 PGP262176 PQL262176 QAH262176 QKD262176 QTZ262176 RDV262176 RNR262176 RXN262176 SHJ262176 SRF262176 TBB262176 TKX262176 TUT262176 UEP262176 UOL262176 UYH262176 VID262176 VRZ262176 WBV262176 WLR262176 WVN262176 G327712 JB327712 SX327712 ACT327712 AMP327712 AWL327712 BGH327712 BQD327712 BZZ327712 CJV327712 CTR327712 DDN327712 DNJ327712 DXF327712 EHB327712 EQX327712 FAT327712 FKP327712 FUL327712 GEH327712 GOD327712 GXZ327712 HHV327712 HRR327712 IBN327712 ILJ327712 IVF327712 JFB327712 JOX327712 JYT327712 KIP327712 KSL327712 LCH327712 LMD327712 LVZ327712 MFV327712 MPR327712 MZN327712 NJJ327712 NTF327712 ODB327712 OMX327712 OWT327712 PGP327712 PQL327712 QAH327712 QKD327712 QTZ327712 RDV327712 RNR327712 RXN327712 SHJ327712 SRF327712 TBB327712 TKX327712 TUT327712 UEP327712 UOL327712 UYH327712 VID327712 VRZ327712 WBV327712 WLR327712 WVN327712 G393248 JB393248 SX393248 ACT393248 AMP393248 AWL393248 BGH393248 BQD393248 BZZ393248 CJV393248 CTR393248 DDN393248 DNJ393248 DXF393248 EHB393248 EQX393248 FAT393248 FKP393248 FUL393248 GEH393248 GOD393248 GXZ393248 HHV393248 HRR393248 IBN393248 ILJ393248 IVF393248 JFB393248 JOX393248 JYT393248 KIP393248 KSL393248 LCH393248 LMD393248 LVZ393248 MFV393248 MPR393248 MZN393248 NJJ393248 NTF393248 ODB393248 OMX393248 OWT393248 PGP393248 PQL393248 QAH393248 QKD393248 QTZ393248 RDV393248 RNR393248 RXN393248 SHJ393248 SRF393248 TBB393248 TKX393248 TUT393248 UEP393248 UOL393248 UYH393248 VID393248 VRZ393248 WBV393248 WLR393248 WVN393248 G458784 JB458784 SX458784 ACT458784 AMP458784 AWL458784 BGH458784 BQD458784 BZZ458784 CJV458784 CTR458784 DDN458784 DNJ458784 DXF458784 EHB458784 EQX458784 FAT458784 FKP458784 FUL458784 GEH458784 GOD458784 GXZ458784 HHV458784 HRR458784 IBN458784 ILJ458784 IVF458784 JFB458784 JOX458784 JYT458784 KIP458784 KSL458784 LCH458784 LMD458784 LVZ458784 MFV458784 MPR458784 MZN458784 NJJ458784 NTF458784 ODB458784 OMX458784 OWT458784 PGP458784 PQL458784 QAH458784 QKD458784 QTZ458784 RDV458784 RNR458784 RXN458784 SHJ458784 SRF458784 TBB458784 TKX458784 TUT458784 UEP458784 UOL458784 UYH458784 VID458784 VRZ458784 WBV458784 WLR458784 WVN458784 G524320 JB524320 SX524320 ACT524320 AMP524320 AWL524320 BGH524320 BQD524320 BZZ524320 CJV524320 CTR524320 DDN524320 DNJ524320 DXF524320 EHB524320 EQX524320 FAT524320 FKP524320 FUL524320 GEH524320 GOD524320 GXZ524320 HHV524320 HRR524320 IBN524320 ILJ524320 IVF524320 JFB524320 JOX524320 JYT524320 KIP524320 KSL524320 LCH524320 LMD524320 LVZ524320 MFV524320 MPR524320 MZN524320 NJJ524320 NTF524320 ODB524320 OMX524320 OWT524320 PGP524320 PQL524320 QAH524320 QKD524320 QTZ524320 RDV524320 RNR524320 RXN524320 SHJ524320 SRF524320 TBB524320 TKX524320 TUT524320 UEP524320 UOL524320 UYH524320 VID524320 VRZ524320 WBV524320 WLR524320 WVN524320 G589856 JB589856 SX589856 ACT589856 AMP589856 AWL589856 BGH589856 BQD589856 BZZ589856 CJV589856 CTR589856 DDN589856 DNJ589856 DXF589856 EHB589856 EQX589856 FAT589856 FKP589856 FUL589856 GEH589856 GOD589856 GXZ589856 HHV589856 HRR589856 IBN589856 ILJ589856 IVF589856 JFB589856 JOX589856 JYT589856 KIP589856 KSL589856 LCH589856 LMD589856 LVZ589856 MFV589856 MPR589856 MZN589856 NJJ589856 NTF589856 ODB589856 OMX589856 OWT589856 PGP589856 PQL589856 QAH589856 QKD589856 QTZ589856 RDV589856 RNR589856 RXN589856 SHJ589856 SRF589856 TBB589856 TKX589856 TUT589856 UEP589856 UOL589856 UYH589856 VID589856 VRZ589856 WBV589856 WLR589856 WVN589856 G655392 JB655392 SX655392 ACT655392 AMP655392 AWL655392 BGH655392 BQD655392 BZZ655392 CJV655392 CTR655392 DDN655392 DNJ655392 DXF655392 EHB655392 EQX655392 FAT655392 FKP655392 FUL655392 GEH655392 GOD655392 GXZ655392 HHV655392 HRR655392 IBN655392 ILJ655392 IVF655392 JFB655392 JOX655392 JYT655392 KIP655392 KSL655392 LCH655392 LMD655392 LVZ655392 MFV655392 MPR655392 MZN655392 NJJ655392 NTF655392 ODB655392 OMX655392 OWT655392 PGP655392 PQL655392 QAH655392 QKD655392 QTZ655392 RDV655392 RNR655392 RXN655392 SHJ655392 SRF655392 TBB655392 TKX655392 TUT655392 UEP655392 UOL655392 UYH655392 VID655392 VRZ655392 WBV655392 WLR655392 WVN655392 G720928 JB720928 SX720928 ACT720928 AMP720928 AWL720928 BGH720928 BQD720928 BZZ720928 CJV720928 CTR720928 DDN720928 DNJ720928 DXF720928 EHB720928 EQX720928 FAT720928 FKP720928 FUL720928 GEH720928 GOD720928 GXZ720928 HHV720928 HRR720928 IBN720928 ILJ720928 IVF720928 JFB720928 JOX720928 JYT720928 KIP720928 KSL720928 LCH720928 LMD720928 LVZ720928 MFV720928 MPR720928 MZN720928 NJJ720928 NTF720928 ODB720928 OMX720928 OWT720928 PGP720928 PQL720928 QAH720928 QKD720928 QTZ720928 RDV720928 RNR720928 RXN720928 SHJ720928 SRF720928 TBB720928 TKX720928 TUT720928 UEP720928 UOL720928 UYH720928 VID720928 VRZ720928 WBV720928 WLR720928 WVN720928 G786464 JB786464 SX786464 ACT786464 AMP786464 AWL786464 BGH786464 BQD786464 BZZ786464 CJV786464 CTR786464 DDN786464 DNJ786464 DXF786464 EHB786464 EQX786464 FAT786464 FKP786464 FUL786464 GEH786464 GOD786464 GXZ786464 HHV786464 HRR786464 IBN786464 ILJ786464 IVF786464 JFB786464 JOX786464 JYT786464 KIP786464 KSL786464 LCH786464 LMD786464 LVZ786464 MFV786464 MPR786464 MZN786464 NJJ786464 NTF786464 ODB786464 OMX786464 OWT786464 PGP786464 PQL786464 QAH786464 QKD786464 QTZ786464 RDV786464 RNR786464 RXN786464 SHJ786464 SRF786464 TBB786464 TKX786464 TUT786464 UEP786464 UOL786464 UYH786464 VID786464 VRZ786464 WBV786464 WLR786464 WVN786464 G852000 JB852000 SX852000 ACT852000 AMP852000 AWL852000 BGH852000 BQD852000 BZZ852000 CJV852000 CTR852000 DDN852000 DNJ852000 DXF852000 EHB852000 EQX852000 FAT852000 FKP852000 FUL852000 GEH852000 GOD852000 GXZ852000 HHV852000 HRR852000 IBN852000 ILJ852000 IVF852000 JFB852000 JOX852000 JYT852000 KIP852000 KSL852000 LCH852000 LMD852000 LVZ852000 MFV852000 MPR852000 MZN852000 NJJ852000 NTF852000 ODB852000 OMX852000 OWT852000 PGP852000 PQL852000 QAH852000 QKD852000 QTZ852000 RDV852000 RNR852000 RXN852000 SHJ852000 SRF852000 TBB852000 TKX852000 TUT852000 UEP852000 UOL852000 UYH852000 VID852000 VRZ852000 WBV852000 WLR852000 WVN852000 G917536 JB917536 SX917536 ACT917536 AMP917536 AWL917536 BGH917536 BQD917536 BZZ917536 CJV917536 CTR917536 DDN917536 DNJ917536 DXF917536 EHB917536 EQX917536 FAT917536 FKP917536 FUL917536 GEH917536 GOD917536 GXZ917536 HHV917536 HRR917536 IBN917536 ILJ917536 IVF917536 JFB917536 JOX917536 JYT917536 KIP917536 KSL917536 LCH917536 LMD917536 LVZ917536 MFV917536 MPR917536 MZN917536 NJJ917536 NTF917536 ODB917536 OMX917536 OWT917536 PGP917536 PQL917536 QAH917536 QKD917536 QTZ917536 RDV917536 RNR917536 RXN917536 SHJ917536 SRF917536 TBB917536 TKX917536 TUT917536 UEP917536 UOL917536 UYH917536 VID917536 VRZ917536 WBV917536 WLR917536 WVN917536 G983072 JB983072 SX983072 ACT983072 AMP983072 AWL983072 BGH983072 BQD983072 BZZ983072 CJV983072 CTR983072 DDN983072 DNJ983072 DXF983072 EHB983072 EQX983072 FAT983072 FKP983072 FUL983072 GEH983072 GOD983072 GXZ983072 HHV983072 HRR983072 IBN983072 ILJ983072 IVF983072 JFB983072 JOX983072 JYT983072 KIP983072 KSL983072 LCH983072 LMD983072 LVZ983072 MFV983072 MPR983072 MZN983072 NJJ983072 NTF983072 ODB983072 OMX983072 OWT983072 PGP983072 PQL983072 QAH983072 QKD983072 QTZ983072 RDV983072 RNR983072 RXN983072 SHJ983072 SRF983072 TBB983072 TKX983072 TUT983072 UEP983072 UOL983072 UYH983072 VID983072 VRZ983072 WBV983072 WLR983072 WVN983072 WBV226 JB117 SX117 ACT117 AMP117 AWL117 BGH117 BQD117 BZZ117 CJV117 CTR117 DDN117 DNJ117 DXF117 EHB117 EQX117 FAT117 FKP117 FUL117 GEH117 GOD117 GXZ117 HHV117 HRR117 IBN117 ILJ117 IVF117 JFB117 JOX117 JYT117 KIP117 KSL117 LCH117 LMD117 LVZ117 MFV117 MPR117 MZN117 NJJ117 NTF117 ODB117 OMX117 OWT117 PGP117 PQL117 QAH117 QKD117 QTZ117 RDV117 RNR117 RXN117 SHJ117 SRF117 TBB117 TKX117 TUT117 UEP117 UOL117 UYH117 VID117 VRZ117 WBV117 WLR117 WVN117 G65576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G131112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G196648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G262184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G327720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G393256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G458792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G524328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G589864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G655400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G720936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G786472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G852008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G917544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G983080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WLR983080 WVN983080 VRZ226 JB125 SX125 ACT125 AMP125 AWL125 BGH125 BQD125 BZZ125 CJV125 CTR125 DDN125 DNJ125 DXF125 EHB125 EQX125 FAT125 FKP125 FUL125 GEH125 GOD125 GXZ125 HHV125 HRR125 IBN125 ILJ125 IVF125 JFB125 JOX125 JYT125 KIP125 KSL125 LCH125 LMD125 LVZ125 MFV125 MPR125 MZN125 NJJ125 NTF125 ODB125 OMX125 OWT125 PGP125 PQL125 QAH125 QKD125 QTZ125 RDV125 RNR125 RXN125 SHJ125 SRF125 TBB125 TKX125 TUT125 UEP125 UOL125 UYH125 VID125 VRZ125 WBV125 WLR125 WVN125 G65584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G131120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G196656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G262192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G327728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G393264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G458800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G524336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G589872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G655408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G720944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G786480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G852016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G917552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G983088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G65598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G131134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G196670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G262206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G327742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G393278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G458814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G524350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G589886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G655422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G720958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G786494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G852030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G917566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G983102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UOL226 JB165 SX165 ACT165 AMP165 AWL165 BGH165 BQD165 BZZ165 CJV165 CTR165 DDN165 DNJ165 DXF165 EHB165 EQX165 FAT165 FKP165 FUL165 GEH165 GOD165 GXZ165 HHV165 HRR165 IBN165 ILJ165 IVF165 JFB165 JOX165 JYT165 KIP165 KSL165 LCH165 LMD165 LVZ165 MFV165 MPR165 MZN165 NJJ165 NTF165 ODB165 OMX165 OWT165 PGP165 PQL165 QAH165 QKD165 QTZ165 RDV165 RNR165 RXN165 SHJ165 SRF165 TBB165 TKX165 TUT165 UEP165 UOL165 UYH165 VID165 VRZ165 WBV165 WLR165 WVN165 G65606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G131142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G196678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G262214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G327750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G393286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G458822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G524358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G589894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G655430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G720966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G786502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G852038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G917574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G983110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UEP226 JB173 SX173 ACT173 AMP173 AWL173 BGH173 BQD173 BZZ173 CJV173 CTR173 DDN173 DNJ173 DXF173 EHB173 EQX173 FAT173 FKP173 FUL173 GEH173 GOD173 GXZ173 HHV173 HRR173 IBN173 ILJ173 IVF173 JFB173 JOX173 JYT173 KIP173 KSL173 LCH173 LMD173 LVZ173 MFV173 MPR173 MZN173 NJJ173 NTF173 ODB173 OMX173 OWT173 PGP173 PQL173 QAH173 QKD173 QTZ173 RDV173 RNR173 RXN173 SHJ173 SRF173 TBB173 TKX173 TUT173 UEP173 UOL173 UYH173 VID173 VRZ173 WBV173 WLR173 WVN173 G65614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G131150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G196686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G262222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G327758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G393294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G458830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G524366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G589902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G655438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G720974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G786510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G852046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G917582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G983118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RNR226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G65641 JB65641 SX65641 ACT65641 AMP65641 AWL65641 BGH65641 BQD65641 BZZ65641 CJV65641 CTR65641 DDN65641 DNJ65641 DXF65641 EHB65641 EQX65641 FAT65641 FKP65641 FUL65641 GEH65641 GOD65641 GXZ65641 HHV65641 HRR65641 IBN65641 ILJ65641 IVF65641 JFB65641 JOX65641 JYT65641 KIP65641 KSL65641 LCH65641 LMD65641 LVZ65641 MFV65641 MPR65641 MZN65641 NJJ65641 NTF65641 ODB65641 OMX65641 OWT65641 PGP65641 PQL65641 QAH65641 QKD65641 QTZ65641 RDV65641 RNR65641 RXN65641 SHJ65641 SRF65641 TBB65641 TKX65641 TUT65641 UEP65641 UOL65641 UYH65641 VID65641 VRZ65641 WBV65641 WLR65641 WVN65641 G131177 JB131177 SX131177 ACT131177 AMP131177 AWL131177 BGH131177 BQD131177 BZZ131177 CJV131177 CTR131177 DDN131177 DNJ131177 DXF131177 EHB131177 EQX131177 FAT131177 FKP131177 FUL131177 GEH131177 GOD131177 GXZ131177 HHV131177 HRR131177 IBN131177 ILJ131177 IVF131177 JFB131177 JOX131177 JYT131177 KIP131177 KSL131177 LCH131177 LMD131177 LVZ131177 MFV131177 MPR131177 MZN131177 NJJ131177 NTF131177 ODB131177 OMX131177 OWT131177 PGP131177 PQL131177 QAH131177 QKD131177 QTZ131177 RDV131177 RNR131177 RXN131177 SHJ131177 SRF131177 TBB131177 TKX131177 TUT131177 UEP131177 UOL131177 UYH131177 VID131177 VRZ131177 WBV131177 WLR131177 WVN131177 G196713 JB196713 SX196713 ACT196713 AMP196713 AWL196713 BGH196713 BQD196713 BZZ196713 CJV196713 CTR196713 DDN196713 DNJ196713 DXF196713 EHB196713 EQX196713 FAT196713 FKP196713 FUL196713 GEH196713 GOD196713 GXZ196713 HHV196713 HRR196713 IBN196713 ILJ196713 IVF196713 JFB196713 JOX196713 JYT196713 KIP196713 KSL196713 LCH196713 LMD196713 LVZ196713 MFV196713 MPR196713 MZN196713 NJJ196713 NTF196713 ODB196713 OMX196713 OWT196713 PGP196713 PQL196713 QAH196713 QKD196713 QTZ196713 RDV196713 RNR196713 RXN196713 SHJ196713 SRF196713 TBB196713 TKX196713 TUT196713 UEP196713 UOL196713 UYH196713 VID196713 VRZ196713 WBV196713 WLR196713 WVN196713 G262249 JB262249 SX262249 ACT262249 AMP262249 AWL262249 BGH262249 BQD262249 BZZ262249 CJV262249 CTR262249 DDN262249 DNJ262249 DXF262249 EHB262249 EQX262249 FAT262249 FKP262249 FUL262249 GEH262249 GOD262249 GXZ262249 HHV262249 HRR262249 IBN262249 ILJ262249 IVF262249 JFB262249 JOX262249 JYT262249 KIP262249 KSL262249 LCH262249 LMD262249 LVZ262249 MFV262249 MPR262249 MZN262249 NJJ262249 NTF262249 ODB262249 OMX262249 OWT262249 PGP262249 PQL262249 QAH262249 QKD262249 QTZ262249 RDV262249 RNR262249 RXN262249 SHJ262249 SRF262249 TBB262249 TKX262249 TUT262249 UEP262249 UOL262249 UYH262249 VID262249 VRZ262249 WBV262249 WLR262249 WVN262249 G327785 JB327785 SX327785 ACT327785 AMP327785 AWL327785 BGH327785 BQD327785 BZZ327785 CJV327785 CTR327785 DDN327785 DNJ327785 DXF327785 EHB327785 EQX327785 FAT327785 FKP327785 FUL327785 GEH327785 GOD327785 GXZ327785 HHV327785 HRR327785 IBN327785 ILJ327785 IVF327785 JFB327785 JOX327785 JYT327785 KIP327785 KSL327785 LCH327785 LMD327785 LVZ327785 MFV327785 MPR327785 MZN327785 NJJ327785 NTF327785 ODB327785 OMX327785 OWT327785 PGP327785 PQL327785 QAH327785 QKD327785 QTZ327785 RDV327785 RNR327785 RXN327785 SHJ327785 SRF327785 TBB327785 TKX327785 TUT327785 UEP327785 UOL327785 UYH327785 VID327785 VRZ327785 WBV327785 WLR327785 WVN327785 G393321 JB393321 SX393321 ACT393321 AMP393321 AWL393321 BGH393321 BQD393321 BZZ393321 CJV393321 CTR393321 DDN393321 DNJ393321 DXF393321 EHB393321 EQX393321 FAT393321 FKP393321 FUL393321 GEH393321 GOD393321 GXZ393321 HHV393321 HRR393321 IBN393321 ILJ393321 IVF393321 JFB393321 JOX393321 JYT393321 KIP393321 KSL393321 LCH393321 LMD393321 LVZ393321 MFV393321 MPR393321 MZN393321 NJJ393321 NTF393321 ODB393321 OMX393321 OWT393321 PGP393321 PQL393321 QAH393321 QKD393321 QTZ393321 RDV393321 RNR393321 RXN393321 SHJ393321 SRF393321 TBB393321 TKX393321 TUT393321 UEP393321 UOL393321 UYH393321 VID393321 VRZ393321 WBV393321 WLR393321 WVN393321 G458857 JB458857 SX458857 ACT458857 AMP458857 AWL458857 BGH458857 BQD458857 BZZ458857 CJV458857 CTR458857 DDN458857 DNJ458857 DXF458857 EHB458857 EQX458857 FAT458857 FKP458857 FUL458857 GEH458857 GOD458857 GXZ458857 HHV458857 HRR458857 IBN458857 ILJ458857 IVF458857 JFB458857 JOX458857 JYT458857 KIP458857 KSL458857 LCH458857 LMD458857 LVZ458857 MFV458857 MPR458857 MZN458857 NJJ458857 NTF458857 ODB458857 OMX458857 OWT458857 PGP458857 PQL458857 QAH458857 QKD458857 QTZ458857 RDV458857 RNR458857 RXN458857 SHJ458857 SRF458857 TBB458857 TKX458857 TUT458857 UEP458857 UOL458857 UYH458857 VID458857 VRZ458857 WBV458857 WLR458857 WVN458857 G524393 JB524393 SX524393 ACT524393 AMP524393 AWL524393 BGH524393 BQD524393 BZZ524393 CJV524393 CTR524393 DDN524393 DNJ524393 DXF524393 EHB524393 EQX524393 FAT524393 FKP524393 FUL524393 GEH524393 GOD524393 GXZ524393 HHV524393 HRR524393 IBN524393 ILJ524393 IVF524393 JFB524393 JOX524393 JYT524393 KIP524393 KSL524393 LCH524393 LMD524393 LVZ524393 MFV524393 MPR524393 MZN524393 NJJ524393 NTF524393 ODB524393 OMX524393 OWT524393 PGP524393 PQL524393 QAH524393 QKD524393 QTZ524393 RDV524393 RNR524393 RXN524393 SHJ524393 SRF524393 TBB524393 TKX524393 TUT524393 UEP524393 UOL524393 UYH524393 VID524393 VRZ524393 WBV524393 WLR524393 WVN524393 G589929 JB589929 SX589929 ACT589929 AMP589929 AWL589929 BGH589929 BQD589929 BZZ589929 CJV589929 CTR589929 DDN589929 DNJ589929 DXF589929 EHB589929 EQX589929 FAT589929 FKP589929 FUL589929 GEH589929 GOD589929 GXZ589929 HHV589929 HRR589929 IBN589929 ILJ589929 IVF589929 JFB589929 JOX589929 JYT589929 KIP589929 KSL589929 LCH589929 LMD589929 LVZ589929 MFV589929 MPR589929 MZN589929 NJJ589929 NTF589929 ODB589929 OMX589929 OWT589929 PGP589929 PQL589929 QAH589929 QKD589929 QTZ589929 RDV589929 RNR589929 RXN589929 SHJ589929 SRF589929 TBB589929 TKX589929 TUT589929 UEP589929 UOL589929 UYH589929 VID589929 VRZ589929 WBV589929 WLR589929 WVN589929 G655465 JB655465 SX655465 ACT655465 AMP655465 AWL655465 BGH655465 BQD655465 BZZ655465 CJV655465 CTR655465 DDN655465 DNJ655465 DXF655465 EHB655465 EQX655465 FAT655465 FKP655465 FUL655465 GEH655465 GOD655465 GXZ655465 HHV655465 HRR655465 IBN655465 ILJ655465 IVF655465 JFB655465 JOX655465 JYT655465 KIP655465 KSL655465 LCH655465 LMD655465 LVZ655465 MFV655465 MPR655465 MZN655465 NJJ655465 NTF655465 ODB655465 OMX655465 OWT655465 PGP655465 PQL655465 QAH655465 QKD655465 QTZ655465 RDV655465 RNR655465 RXN655465 SHJ655465 SRF655465 TBB655465 TKX655465 TUT655465 UEP655465 UOL655465 UYH655465 VID655465 VRZ655465 WBV655465 WLR655465 WVN655465 G721001 JB721001 SX721001 ACT721001 AMP721001 AWL721001 BGH721001 BQD721001 BZZ721001 CJV721001 CTR721001 DDN721001 DNJ721001 DXF721001 EHB721001 EQX721001 FAT721001 FKP721001 FUL721001 GEH721001 GOD721001 GXZ721001 HHV721001 HRR721001 IBN721001 ILJ721001 IVF721001 JFB721001 JOX721001 JYT721001 KIP721001 KSL721001 LCH721001 LMD721001 LVZ721001 MFV721001 MPR721001 MZN721001 NJJ721001 NTF721001 ODB721001 OMX721001 OWT721001 PGP721001 PQL721001 QAH721001 QKD721001 QTZ721001 RDV721001 RNR721001 RXN721001 SHJ721001 SRF721001 TBB721001 TKX721001 TUT721001 UEP721001 UOL721001 UYH721001 VID721001 VRZ721001 WBV721001 WLR721001 WVN721001 G786537 JB786537 SX786537 ACT786537 AMP786537 AWL786537 BGH786537 BQD786537 BZZ786537 CJV786537 CTR786537 DDN786537 DNJ786537 DXF786537 EHB786537 EQX786537 FAT786537 FKP786537 FUL786537 GEH786537 GOD786537 GXZ786537 HHV786537 HRR786537 IBN786537 ILJ786537 IVF786537 JFB786537 JOX786537 JYT786537 KIP786537 KSL786537 LCH786537 LMD786537 LVZ786537 MFV786537 MPR786537 MZN786537 NJJ786537 NTF786537 ODB786537 OMX786537 OWT786537 PGP786537 PQL786537 QAH786537 QKD786537 QTZ786537 RDV786537 RNR786537 RXN786537 SHJ786537 SRF786537 TBB786537 TKX786537 TUT786537 UEP786537 UOL786537 UYH786537 VID786537 VRZ786537 WBV786537 WLR786537 WVN786537 G852073 JB852073 SX852073 ACT852073 AMP852073 AWL852073 BGH852073 BQD852073 BZZ852073 CJV852073 CTR852073 DDN852073 DNJ852073 DXF852073 EHB852073 EQX852073 FAT852073 FKP852073 FUL852073 GEH852073 GOD852073 GXZ852073 HHV852073 HRR852073 IBN852073 ILJ852073 IVF852073 JFB852073 JOX852073 JYT852073 KIP852073 KSL852073 LCH852073 LMD852073 LVZ852073 MFV852073 MPR852073 MZN852073 NJJ852073 NTF852073 ODB852073 OMX852073 OWT852073 PGP852073 PQL852073 QAH852073 QKD852073 QTZ852073 RDV852073 RNR852073 RXN852073 SHJ852073 SRF852073 TBB852073 TKX852073 TUT852073 UEP852073 UOL852073 UYH852073 VID852073 VRZ852073 WBV852073 WLR852073 WVN852073 G917609 JB917609 SX917609 ACT917609 AMP917609 AWL917609 BGH917609 BQD917609 BZZ917609 CJV917609 CTR917609 DDN917609 DNJ917609 DXF917609 EHB917609 EQX917609 FAT917609 FKP917609 FUL917609 GEH917609 GOD917609 GXZ917609 HHV917609 HRR917609 IBN917609 ILJ917609 IVF917609 JFB917609 JOX917609 JYT917609 KIP917609 KSL917609 LCH917609 LMD917609 LVZ917609 MFV917609 MPR917609 MZN917609 NJJ917609 NTF917609 ODB917609 OMX917609 OWT917609 PGP917609 PQL917609 QAH917609 QKD917609 QTZ917609 RDV917609 RNR917609 RXN917609 SHJ917609 SRF917609 TBB917609 TKX917609 TUT917609 UEP917609 UOL917609 UYH917609 VID917609 VRZ917609 WBV917609 WLR917609 WVN917609 G983145 JB983145 SX983145 ACT983145 AMP983145 AWL983145 BGH983145 BQD983145 BZZ983145 CJV983145 CTR983145 DDN983145 DNJ983145 DXF983145 EHB983145 EQX983145 FAT983145 FKP983145 FUL983145 GEH983145 GOD983145 GXZ983145 HHV983145 HRR983145 IBN983145 ILJ983145 IVF983145 JFB983145 JOX983145 JYT983145 KIP983145 KSL983145 LCH983145 LMD983145 LVZ983145 MFV983145 MPR983145 MZN983145 NJJ983145 NTF983145 ODB983145 OMX983145 OWT983145 PGP983145 PQL983145 QAH983145 QKD983145 QTZ983145 RDV983145 RNR983145 RXN983145 SHJ983145 SRF983145 TBB983145 TKX983145 TUT983145 UEP983145 UOL983145 UYH983145 VID983145 VRZ983145 WBV983145 WLR983145 WVN983145 G65654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G131190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G196726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G262262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G327798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G393334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G458870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G524406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G589942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G655478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G721014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G786550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G852086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G917622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G983158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G65666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G131202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G196738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G262274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G327810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G393346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G458882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G524418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G589954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G655490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G721026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G786562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G852098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G917634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G983170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G65674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G131210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G196746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G262282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G327818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G393354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G458890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G524426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G589962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G655498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G721034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G786570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G852106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G917642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G983178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G65689 JB65689 SX65689 ACT65689 AMP65689 AWL65689 BGH65689 BQD65689 BZZ65689 CJV65689 CTR65689 DDN65689 DNJ65689 DXF65689 EHB65689 EQX65689 FAT65689 FKP65689 FUL65689 GEH65689 GOD65689 GXZ65689 HHV65689 HRR65689 IBN65689 ILJ65689 IVF65689 JFB65689 JOX65689 JYT65689 KIP65689 KSL65689 LCH65689 LMD65689 LVZ65689 MFV65689 MPR65689 MZN65689 NJJ65689 NTF65689 ODB65689 OMX65689 OWT65689 PGP65689 PQL65689 QAH65689 QKD65689 QTZ65689 RDV65689 RNR65689 RXN65689 SHJ65689 SRF65689 TBB65689 TKX65689 TUT65689 UEP65689 UOL65689 UYH65689 VID65689 VRZ65689 WBV65689 WLR65689 WVN65689 G131225 JB131225 SX131225 ACT131225 AMP131225 AWL131225 BGH131225 BQD131225 BZZ131225 CJV131225 CTR131225 DDN131225 DNJ131225 DXF131225 EHB131225 EQX131225 FAT131225 FKP131225 FUL131225 GEH131225 GOD131225 GXZ131225 HHV131225 HRR131225 IBN131225 ILJ131225 IVF131225 JFB131225 JOX131225 JYT131225 KIP131225 KSL131225 LCH131225 LMD131225 LVZ131225 MFV131225 MPR131225 MZN131225 NJJ131225 NTF131225 ODB131225 OMX131225 OWT131225 PGP131225 PQL131225 QAH131225 QKD131225 QTZ131225 RDV131225 RNR131225 RXN131225 SHJ131225 SRF131225 TBB131225 TKX131225 TUT131225 UEP131225 UOL131225 UYH131225 VID131225 VRZ131225 WBV131225 WLR131225 WVN131225 G196761 JB196761 SX196761 ACT196761 AMP196761 AWL196761 BGH196761 BQD196761 BZZ196761 CJV196761 CTR196761 DDN196761 DNJ196761 DXF196761 EHB196761 EQX196761 FAT196761 FKP196761 FUL196761 GEH196761 GOD196761 GXZ196761 HHV196761 HRR196761 IBN196761 ILJ196761 IVF196761 JFB196761 JOX196761 JYT196761 KIP196761 KSL196761 LCH196761 LMD196761 LVZ196761 MFV196761 MPR196761 MZN196761 NJJ196761 NTF196761 ODB196761 OMX196761 OWT196761 PGP196761 PQL196761 QAH196761 QKD196761 QTZ196761 RDV196761 RNR196761 RXN196761 SHJ196761 SRF196761 TBB196761 TKX196761 TUT196761 UEP196761 UOL196761 UYH196761 VID196761 VRZ196761 WBV196761 WLR196761 WVN196761 G262297 JB262297 SX262297 ACT262297 AMP262297 AWL262297 BGH262297 BQD262297 BZZ262297 CJV262297 CTR262297 DDN262297 DNJ262297 DXF262297 EHB262297 EQX262297 FAT262297 FKP262297 FUL262297 GEH262297 GOD262297 GXZ262297 HHV262297 HRR262297 IBN262297 ILJ262297 IVF262297 JFB262297 JOX262297 JYT262297 KIP262297 KSL262297 LCH262297 LMD262297 LVZ262297 MFV262297 MPR262297 MZN262297 NJJ262297 NTF262297 ODB262297 OMX262297 OWT262297 PGP262297 PQL262297 QAH262297 QKD262297 QTZ262297 RDV262297 RNR262297 RXN262297 SHJ262297 SRF262297 TBB262297 TKX262297 TUT262297 UEP262297 UOL262297 UYH262297 VID262297 VRZ262297 WBV262297 WLR262297 WVN262297 G327833 JB327833 SX327833 ACT327833 AMP327833 AWL327833 BGH327833 BQD327833 BZZ327833 CJV327833 CTR327833 DDN327833 DNJ327833 DXF327833 EHB327833 EQX327833 FAT327833 FKP327833 FUL327833 GEH327833 GOD327833 GXZ327833 HHV327833 HRR327833 IBN327833 ILJ327833 IVF327833 JFB327833 JOX327833 JYT327833 KIP327833 KSL327833 LCH327833 LMD327833 LVZ327833 MFV327833 MPR327833 MZN327833 NJJ327833 NTF327833 ODB327833 OMX327833 OWT327833 PGP327833 PQL327833 QAH327833 QKD327833 QTZ327833 RDV327833 RNR327833 RXN327833 SHJ327833 SRF327833 TBB327833 TKX327833 TUT327833 UEP327833 UOL327833 UYH327833 VID327833 VRZ327833 WBV327833 WLR327833 WVN327833 G393369 JB393369 SX393369 ACT393369 AMP393369 AWL393369 BGH393369 BQD393369 BZZ393369 CJV393369 CTR393369 DDN393369 DNJ393369 DXF393369 EHB393369 EQX393369 FAT393369 FKP393369 FUL393369 GEH393369 GOD393369 GXZ393369 HHV393369 HRR393369 IBN393369 ILJ393369 IVF393369 JFB393369 JOX393369 JYT393369 KIP393369 KSL393369 LCH393369 LMD393369 LVZ393369 MFV393369 MPR393369 MZN393369 NJJ393369 NTF393369 ODB393369 OMX393369 OWT393369 PGP393369 PQL393369 QAH393369 QKD393369 QTZ393369 RDV393369 RNR393369 RXN393369 SHJ393369 SRF393369 TBB393369 TKX393369 TUT393369 UEP393369 UOL393369 UYH393369 VID393369 VRZ393369 WBV393369 WLR393369 WVN393369 G458905 JB458905 SX458905 ACT458905 AMP458905 AWL458905 BGH458905 BQD458905 BZZ458905 CJV458905 CTR458905 DDN458905 DNJ458905 DXF458905 EHB458905 EQX458905 FAT458905 FKP458905 FUL458905 GEH458905 GOD458905 GXZ458905 HHV458905 HRR458905 IBN458905 ILJ458905 IVF458905 JFB458905 JOX458905 JYT458905 KIP458905 KSL458905 LCH458905 LMD458905 LVZ458905 MFV458905 MPR458905 MZN458905 NJJ458905 NTF458905 ODB458905 OMX458905 OWT458905 PGP458905 PQL458905 QAH458905 QKD458905 QTZ458905 RDV458905 RNR458905 RXN458905 SHJ458905 SRF458905 TBB458905 TKX458905 TUT458905 UEP458905 UOL458905 UYH458905 VID458905 VRZ458905 WBV458905 WLR458905 WVN458905 G524441 JB524441 SX524441 ACT524441 AMP524441 AWL524441 BGH524441 BQD524441 BZZ524441 CJV524441 CTR524441 DDN524441 DNJ524441 DXF524441 EHB524441 EQX524441 FAT524441 FKP524441 FUL524441 GEH524441 GOD524441 GXZ524441 HHV524441 HRR524441 IBN524441 ILJ524441 IVF524441 JFB524441 JOX524441 JYT524441 KIP524441 KSL524441 LCH524441 LMD524441 LVZ524441 MFV524441 MPR524441 MZN524441 NJJ524441 NTF524441 ODB524441 OMX524441 OWT524441 PGP524441 PQL524441 QAH524441 QKD524441 QTZ524441 RDV524441 RNR524441 RXN524441 SHJ524441 SRF524441 TBB524441 TKX524441 TUT524441 UEP524441 UOL524441 UYH524441 VID524441 VRZ524441 WBV524441 WLR524441 WVN524441 G589977 JB589977 SX589977 ACT589977 AMP589977 AWL589977 BGH589977 BQD589977 BZZ589977 CJV589977 CTR589977 DDN589977 DNJ589977 DXF589977 EHB589977 EQX589977 FAT589977 FKP589977 FUL589977 GEH589977 GOD589977 GXZ589977 HHV589977 HRR589977 IBN589977 ILJ589977 IVF589977 JFB589977 JOX589977 JYT589977 KIP589977 KSL589977 LCH589977 LMD589977 LVZ589977 MFV589977 MPR589977 MZN589977 NJJ589977 NTF589977 ODB589977 OMX589977 OWT589977 PGP589977 PQL589977 QAH589977 QKD589977 QTZ589977 RDV589977 RNR589977 RXN589977 SHJ589977 SRF589977 TBB589977 TKX589977 TUT589977 UEP589977 UOL589977 UYH589977 VID589977 VRZ589977 WBV589977 WLR589977 WVN589977 G655513 JB655513 SX655513 ACT655513 AMP655513 AWL655513 BGH655513 BQD655513 BZZ655513 CJV655513 CTR655513 DDN655513 DNJ655513 DXF655513 EHB655513 EQX655513 FAT655513 FKP655513 FUL655513 GEH655513 GOD655513 GXZ655513 HHV655513 HRR655513 IBN655513 ILJ655513 IVF655513 JFB655513 JOX655513 JYT655513 KIP655513 KSL655513 LCH655513 LMD655513 LVZ655513 MFV655513 MPR655513 MZN655513 NJJ655513 NTF655513 ODB655513 OMX655513 OWT655513 PGP655513 PQL655513 QAH655513 QKD655513 QTZ655513 RDV655513 RNR655513 RXN655513 SHJ655513 SRF655513 TBB655513 TKX655513 TUT655513 UEP655513 UOL655513 UYH655513 VID655513 VRZ655513 WBV655513 WLR655513 WVN655513 G721049 JB721049 SX721049 ACT721049 AMP721049 AWL721049 BGH721049 BQD721049 BZZ721049 CJV721049 CTR721049 DDN721049 DNJ721049 DXF721049 EHB721049 EQX721049 FAT721049 FKP721049 FUL721049 GEH721049 GOD721049 GXZ721049 HHV721049 HRR721049 IBN721049 ILJ721049 IVF721049 JFB721049 JOX721049 JYT721049 KIP721049 KSL721049 LCH721049 LMD721049 LVZ721049 MFV721049 MPR721049 MZN721049 NJJ721049 NTF721049 ODB721049 OMX721049 OWT721049 PGP721049 PQL721049 QAH721049 QKD721049 QTZ721049 RDV721049 RNR721049 RXN721049 SHJ721049 SRF721049 TBB721049 TKX721049 TUT721049 UEP721049 UOL721049 UYH721049 VID721049 VRZ721049 WBV721049 WLR721049 WVN721049 G786585 JB786585 SX786585 ACT786585 AMP786585 AWL786585 BGH786585 BQD786585 BZZ786585 CJV786585 CTR786585 DDN786585 DNJ786585 DXF786585 EHB786585 EQX786585 FAT786585 FKP786585 FUL786585 GEH786585 GOD786585 GXZ786585 HHV786585 HRR786585 IBN786585 ILJ786585 IVF786585 JFB786585 JOX786585 JYT786585 KIP786585 KSL786585 LCH786585 LMD786585 LVZ786585 MFV786585 MPR786585 MZN786585 NJJ786585 NTF786585 ODB786585 OMX786585 OWT786585 PGP786585 PQL786585 QAH786585 QKD786585 QTZ786585 RDV786585 RNR786585 RXN786585 SHJ786585 SRF786585 TBB786585 TKX786585 TUT786585 UEP786585 UOL786585 UYH786585 VID786585 VRZ786585 WBV786585 WLR786585 WVN786585 G852121 JB852121 SX852121 ACT852121 AMP852121 AWL852121 BGH852121 BQD852121 BZZ852121 CJV852121 CTR852121 DDN852121 DNJ852121 DXF852121 EHB852121 EQX852121 FAT852121 FKP852121 FUL852121 GEH852121 GOD852121 GXZ852121 HHV852121 HRR852121 IBN852121 ILJ852121 IVF852121 JFB852121 JOX852121 JYT852121 KIP852121 KSL852121 LCH852121 LMD852121 LVZ852121 MFV852121 MPR852121 MZN852121 NJJ852121 NTF852121 ODB852121 OMX852121 OWT852121 PGP852121 PQL852121 QAH852121 QKD852121 QTZ852121 RDV852121 RNR852121 RXN852121 SHJ852121 SRF852121 TBB852121 TKX852121 TUT852121 UEP852121 UOL852121 UYH852121 VID852121 VRZ852121 WBV852121 WLR852121 WVN852121 G917657 JB917657 SX917657 ACT917657 AMP917657 AWL917657 BGH917657 BQD917657 BZZ917657 CJV917657 CTR917657 DDN917657 DNJ917657 DXF917657 EHB917657 EQX917657 FAT917657 FKP917657 FUL917657 GEH917657 GOD917657 GXZ917657 HHV917657 HRR917657 IBN917657 ILJ917657 IVF917657 JFB917657 JOX917657 JYT917657 KIP917657 KSL917657 LCH917657 LMD917657 LVZ917657 MFV917657 MPR917657 MZN917657 NJJ917657 NTF917657 ODB917657 OMX917657 OWT917657 PGP917657 PQL917657 QAH917657 QKD917657 QTZ917657 RDV917657 RNR917657 RXN917657 SHJ917657 SRF917657 TBB917657 TKX917657 TUT917657 UEP917657 UOL917657 UYH917657 VID917657 VRZ917657 WBV917657 WLR917657 WVN917657 G983193 JB983193 SX983193 ACT983193 AMP983193 AWL983193 BGH983193 BQD983193 BZZ983193 CJV983193 CTR983193 DDN983193 DNJ983193 DXF983193 EHB983193 EQX983193 FAT983193 FKP983193 FUL983193 GEH983193 GOD983193 GXZ983193 HHV983193 HRR983193 IBN983193 ILJ983193 IVF983193 JFB983193 JOX983193 JYT983193 KIP983193 KSL983193 LCH983193 LMD983193 LVZ983193 MFV983193 MPR983193 MZN983193 NJJ983193 NTF983193 ODB983193 OMX983193 OWT983193 PGP983193 PQL983193 QAH983193 QKD983193 QTZ983193 RDV983193 RNR983193 RXN983193 SHJ983193 SRF983193 TBB983193 TKX983193 TUT983193 UEP983193 UOL983193 UYH983193 VID983193 VRZ983193 WBV983193 WLR983193 WVN983193 G65707 JB65707 SX65707 ACT65707 AMP65707 AWL65707 BGH65707 BQD65707 BZZ65707 CJV65707 CTR65707 DDN65707 DNJ65707 DXF65707 EHB65707 EQX65707 FAT65707 FKP65707 FUL65707 GEH65707 GOD65707 GXZ65707 HHV65707 HRR65707 IBN65707 ILJ65707 IVF65707 JFB65707 JOX65707 JYT65707 KIP65707 KSL65707 LCH65707 LMD65707 LVZ65707 MFV65707 MPR65707 MZN65707 NJJ65707 NTF65707 ODB65707 OMX65707 OWT65707 PGP65707 PQL65707 QAH65707 QKD65707 QTZ65707 RDV65707 RNR65707 RXN65707 SHJ65707 SRF65707 TBB65707 TKX65707 TUT65707 UEP65707 UOL65707 UYH65707 VID65707 VRZ65707 WBV65707 WLR65707 WVN65707 G131243 JB131243 SX131243 ACT131243 AMP131243 AWL131243 BGH131243 BQD131243 BZZ131243 CJV131243 CTR131243 DDN131243 DNJ131243 DXF131243 EHB131243 EQX131243 FAT131243 FKP131243 FUL131243 GEH131243 GOD131243 GXZ131243 HHV131243 HRR131243 IBN131243 ILJ131243 IVF131243 JFB131243 JOX131243 JYT131243 KIP131243 KSL131243 LCH131243 LMD131243 LVZ131243 MFV131243 MPR131243 MZN131243 NJJ131243 NTF131243 ODB131243 OMX131243 OWT131243 PGP131243 PQL131243 QAH131243 QKD131243 QTZ131243 RDV131243 RNR131243 RXN131243 SHJ131243 SRF131243 TBB131243 TKX131243 TUT131243 UEP131243 UOL131243 UYH131243 VID131243 VRZ131243 WBV131243 WLR131243 WVN131243 G196779 JB196779 SX196779 ACT196779 AMP196779 AWL196779 BGH196779 BQD196779 BZZ196779 CJV196779 CTR196779 DDN196779 DNJ196779 DXF196779 EHB196779 EQX196779 FAT196779 FKP196779 FUL196779 GEH196779 GOD196779 GXZ196779 HHV196779 HRR196779 IBN196779 ILJ196779 IVF196779 JFB196779 JOX196779 JYT196779 KIP196779 KSL196779 LCH196779 LMD196779 LVZ196779 MFV196779 MPR196779 MZN196779 NJJ196779 NTF196779 ODB196779 OMX196779 OWT196779 PGP196779 PQL196779 QAH196779 QKD196779 QTZ196779 RDV196779 RNR196779 RXN196779 SHJ196779 SRF196779 TBB196779 TKX196779 TUT196779 UEP196779 UOL196779 UYH196779 VID196779 VRZ196779 WBV196779 WLR196779 WVN196779 G262315 JB262315 SX262315 ACT262315 AMP262315 AWL262315 BGH262315 BQD262315 BZZ262315 CJV262315 CTR262315 DDN262315 DNJ262315 DXF262315 EHB262315 EQX262315 FAT262315 FKP262315 FUL262315 GEH262315 GOD262315 GXZ262315 HHV262315 HRR262315 IBN262315 ILJ262315 IVF262315 JFB262315 JOX262315 JYT262315 KIP262315 KSL262315 LCH262315 LMD262315 LVZ262315 MFV262315 MPR262315 MZN262315 NJJ262315 NTF262315 ODB262315 OMX262315 OWT262315 PGP262315 PQL262315 QAH262315 QKD262315 QTZ262315 RDV262315 RNR262315 RXN262315 SHJ262315 SRF262315 TBB262315 TKX262315 TUT262315 UEP262315 UOL262315 UYH262315 VID262315 VRZ262315 WBV262315 WLR262315 WVN262315 G327851 JB327851 SX327851 ACT327851 AMP327851 AWL327851 BGH327851 BQD327851 BZZ327851 CJV327851 CTR327851 DDN327851 DNJ327851 DXF327851 EHB327851 EQX327851 FAT327851 FKP327851 FUL327851 GEH327851 GOD327851 GXZ327851 HHV327851 HRR327851 IBN327851 ILJ327851 IVF327851 JFB327851 JOX327851 JYT327851 KIP327851 KSL327851 LCH327851 LMD327851 LVZ327851 MFV327851 MPR327851 MZN327851 NJJ327851 NTF327851 ODB327851 OMX327851 OWT327851 PGP327851 PQL327851 QAH327851 QKD327851 QTZ327851 RDV327851 RNR327851 RXN327851 SHJ327851 SRF327851 TBB327851 TKX327851 TUT327851 UEP327851 UOL327851 UYH327851 VID327851 VRZ327851 WBV327851 WLR327851 WVN327851 G393387 JB393387 SX393387 ACT393387 AMP393387 AWL393387 BGH393387 BQD393387 BZZ393387 CJV393387 CTR393387 DDN393387 DNJ393387 DXF393387 EHB393387 EQX393387 FAT393387 FKP393387 FUL393387 GEH393387 GOD393387 GXZ393387 HHV393387 HRR393387 IBN393387 ILJ393387 IVF393387 JFB393387 JOX393387 JYT393387 KIP393387 KSL393387 LCH393387 LMD393387 LVZ393387 MFV393387 MPR393387 MZN393387 NJJ393387 NTF393387 ODB393387 OMX393387 OWT393387 PGP393387 PQL393387 QAH393387 QKD393387 QTZ393387 RDV393387 RNR393387 RXN393387 SHJ393387 SRF393387 TBB393387 TKX393387 TUT393387 UEP393387 UOL393387 UYH393387 VID393387 VRZ393387 WBV393387 WLR393387 WVN393387 G458923 JB458923 SX458923 ACT458923 AMP458923 AWL458923 BGH458923 BQD458923 BZZ458923 CJV458923 CTR458923 DDN458923 DNJ458923 DXF458923 EHB458923 EQX458923 FAT458923 FKP458923 FUL458923 GEH458923 GOD458923 GXZ458923 HHV458923 HRR458923 IBN458923 ILJ458923 IVF458923 JFB458923 JOX458923 JYT458923 KIP458923 KSL458923 LCH458923 LMD458923 LVZ458923 MFV458923 MPR458923 MZN458923 NJJ458923 NTF458923 ODB458923 OMX458923 OWT458923 PGP458923 PQL458923 QAH458923 QKD458923 QTZ458923 RDV458923 RNR458923 RXN458923 SHJ458923 SRF458923 TBB458923 TKX458923 TUT458923 UEP458923 UOL458923 UYH458923 VID458923 VRZ458923 WBV458923 WLR458923 WVN458923 G524459 JB524459 SX524459 ACT524459 AMP524459 AWL524459 BGH524459 BQD524459 BZZ524459 CJV524459 CTR524459 DDN524459 DNJ524459 DXF524459 EHB524459 EQX524459 FAT524459 FKP524459 FUL524459 GEH524459 GOD524459 GXZ524459 HHV524459 HRR524459 IBN524459 ILJ524459 IVF524459 JFB524459 JOX524459 JYT524459 KIP524459 KSL524459 LCH524459 LMD524459 LVZ524459 MFV524459 MPR524459 MZN524459 NJJ524459 NTF524459 ODB524459 OMX524459 OWT524459 PGP524459 PQL524459 QAH524459 QKD524459 QTZ524459 RDV524459 RNR524459 RXN524459 SHJ524459 SRF524459 TBB524459 TKX524459 TUT524459 UEP524459 UOL524459 UYH524459 VID524459 VRZ524459 WBV524459 WLR524459 WVN524459 G589995 JB589995 SX589995 ACT589995 AMP589995 AWL589995 BGH589995 BQD589995 BZZ589995 CJV589995 CTR589995 DDN589995 DNJ589995 DXF589995 EHB589995 EQX589995 FAT589995 FKP589995 FUL589995 GEH589995 GOD589995 GXZ589995 HHV589995 HRR589995 IBN589995 ILJ589995 IVF589995 JFB589995 JOX589995 JYT589995 KIP589995 KSL589995 LCH589995 LMD589995 LVZ589995 MFV589995 MPR589995 MZN589995 NJJ589995 NTF589995 ODB589995 OMX589995 OWT589995 PGP589995 PQL589995 QAH589995 QKD589995 QTZ589995 RDV589995 RNR589995 RXN589995 SHJ589995 SRF589995 TBB589995 TKX589995 TUT589995 UEP589995 UOL589995 UYH589995 VID589995 VRZ589995 WBV589995 WLR589995 WVN589995 G655531 JB655531 SX655531 ACT655531 AMP655531 AWL655531 BGH655531 BQD655531 BZZ655531 CJV655531 CTR655531 DDN655531 DNJ655531 DXF655531 EHB655531 EQX655531 FAT655531 FKP655531 FUL655531 GEH655531 GOD655531 GXZ655531 HHV655531 HRR655531 IBN655531 ILJ655531 IVF655531 JFB655531 JOX655531 JYT655531 KIP655531 KSL655531 LCH655531 LMD655531 LVZ655531 MFV655531 MPR655531 MZN655531 NJJ655531 NTF655531 ODB655531 OMX655531 OWT655531 PGP655531 PQL655531 QAH655531 QKD655531 QTZ655531 RDV655531 RNR655531 RXN655531 SHJ655531 SRF655531 TBB655531 TKX655531 TUT655531 UEP655531 UOL655531 UYH655531 VID655531 VRZ655531 WBV655531 WLR655531 WVN655531 G721067 JB721067 SX721067 ACT721067 AMP721067 AWL721067 BGH721067 BQD721067 BZZ721067 CJV721067 CTR721067 DDN721067 DNJ721067 DXF721067 EHB721067 EQX721067 FAT721067 FKP721067 FUL721067 GEH721067 GOD721067 GXZ721067 HHV721067 HRR721067 IBN721067 ILJ721067 IVF721067 JFB721067 JOX721067 JYT721067 KIP721067 KSL721067 LCH721067 LMD721067 LVZ721067 MFV721067 MPR721067 MZN721067 NJJ721067 NTF721067 ODB721067 OMX721067 OWT721067 PGP721067 PQL721067 QAH721067 QKD721067 QTZ721067 RDV721067 RNR721067 RXN721067 SHJ721067 SRF721067 TBB721067 TKX721067 TUT721067 UEP721067 UOL721067 UYH721067 VID721067 VRZ721067 WBV721067 WLR721067 WVN721067 G786603 JB786603 SX786603 ACT786603 AMP786603 AWL786603 BGH786603 BQD786603 BZZ786603 CJV786603 CTR786603 DDN786603 DNJ786603 DXF786603 EHB786603 EQX786603 FAT786603 FKP786603 FUL786603 GEH786603 GOD786603 GXZ786603 HHV786603 HRR786603 IBN786603 ILJ786603 IVF786603 JFB786603 JOX786603 JYT786603 KIP786603 KSL786603 LCH786603 LMD786603 LVZ786603 MFV786603 MPR786603 MZN786603 NJJ786603 NTF786603 ODB786603 OMX786603 OWT786603 PGP786603 PQL786603 QAH786603 QKD786603 QTZ786603 RDV786603 RNR786603 RXN786603 SHJ786603 SRF786603 TBB786603 TKX786603 TUT786603 UEP786603 UOL786603 UYH786603 VID786603 VRZ786603 WBV786603 WLR786603 WVN786603 G852139 JB852139 SX852139 ACT852139 AMP852139 AWL852139 BGH852139 BQD852139 BZZ852139 CJV852139 CTR852139 DDN852139 DNJ852139 DXF852139 EHB852139 EQX852139 FAT852139 FKP852139 FUL852139 GEH852139 GOD852139 GXZ852139 HHV852139 HRR852139 IBN852139 ILJ852139 IVF852139 JFB852139 JOX852139 JYT852139 KIP852139 KSL852139 LCH852139 LMD852139 LVZ852139 MFV852139 MPR852139 MZN852139 NJJ852139 NTF852139 ODB852139 OMX852139 OWT852139 PGP852139 PQL852139 QAH852139 QKD852139 QTZ852139 RDV852139 RNR852139 RXN852139 SHJ852139 SRF852139 TBB852139 TKX852139 TUT852139 UEP852139 UOL852139 UYH852139 VID852139 VRZ852139 WBV852139 WLR852139 WVN852139 G917675 JB917675 SX917675 ACT917675 AMP917675 AWL917675 BGH917675 BQD917675 BZZ917675 CJV917675 CTR917675 DDN917675 DNJ917675 DXF917675 EHB917675 EQX917675 FAT917675 FKP917675 FUL917675 GEH917675 GOD917675 GXZ917675 HHV917675 HRR917675 IBN917675 ILJ917675 IVF917675 JFB917675 JOX917675 JYT917675 KIP917675 KSL917675 LCH917675 LMD917675 LVZ917675 MFV917675 MPR917675 MZN917675 NJJ917675 NTF917675 ODB917675 OMX917675 OWT917675 PGP917675 PQL917675 QAH917675 QKD917675 QTZ917675 RDV917675 RNR917675 RXN917675 SHJ917675 SRF917675 TBB917675 TKX917675 TUT917675 UEP917675 UOL917675 UYH917675 VID917675 VRZ917675 WBV917675 WLR917675 WVN917675 G983211 JB983211 SX983211 ACT983211 AMP983211 AWL983211 BGH983211 BQD983211 BZZ983211 CJV983211 CTR983211 DDN983211 DNJ983211 DXF983211 EHB983211 EQX983211 FAT983211 FKP983211 FUL983211 GEH983211 GOD983211 GXZ983211 HHV983211 HRR983211 IBN983211 ILJ983211 IVF983211 JFB983211 JOX983211 JYT983211 KIP983211 KSL983211 LCH983211 LMD983211 LVZ983211 MFV983211 MPR983211 MZN983211 NJJ983211 NTF983211 ODB983211 OMX983211 OWT983211 PGP983211 PQL983211 QAH983211 QKD983211 QTZ983211 RDV983211 RNR983211 RXN983211 SHJ983211 SRF983211 TBB983211 TKX983211 TUT983211 UEP983211 UOL983211 UYH983211 VID983211 VRZ983211 WBV983211 WLR983211 WVN983211 G65715 JB65715 SX65715 ACT65715 AMP65715 AWL65715 BGH65715 BQD65715 BZZ65715 CJV65715 CTR65715 DDN65715 DNJ65715 DXF65715 EHB65715 EQX65715 FAT65715 FKP65715 FUL65715 GEH65715 GOD65715 GXZ65715 HHV65715 HRR65715 IBN65715 ILJ65715 IVF65715 JFB65715 JOX65715 JYT65715 KIP65715 KSL65715 LCH65715 LMD65715 LVZ65715 MFV65715 MPR65715 MZN65715 NJJ65715 NTF65715 ODB65715 OMX65715 OWT65715 PGP65715 PQL65715 QAH65715 QKD65715 QTZ65715 RDV65715 RNR65715 RXN65715 SHJ65715 SRF65715 TBB65715 TKX65715 TUT65715 UEP65715 UOL65715 UYH65715 VID65715 VRZ65715 WBV65715 WLR65715 WVN65715 G131251 JB131251 SX131251 ACT131251 AMP131251 AWL131251 BGH131251 BQD131251 BZZ131251 CJV131251 CTR131251 DDN131251 DNJ131251 DXF131251 EHB131251 EQX131251 FAT131251 FKP131251 FUL131251 GEH131251 GOD131251 GXZ131251 HHV131251 HRR131251 IBN131251 ILJ131251 IVF131251 JFB131251 JOX131251 JYT131251 KIP131251 KSL131251 LCH131251 LMD131251 LVZ131251 MFV131251 MPR131251 MZN131251 NJJ131251 NTF131251 ODB131251 OMX131251 OWT131251 PGP131251 PQL131251 QAH131251 QKD131251 QTZ131251 RDV131251 RNR131251 RXN131251 SHJ131251 SRF131251 TBB131251 TKX131251 TUT131251 UEP131251 UOL131251 UYH131251 VID131251 VRZ131251 WBV131251 WLR131251 WVN131251 G196787 JB196787 SX196787 ACT196787 AMP196787 AWL196787 BGH196787 BQD196787 BZZ196787 CJV196787 CTR196787 DDN196787 DNJ196787 DXF196787 EHB196787 EQX196787 FAT196787 FKP196787 FUL196787 GEH196787 GOD196787 GXZ196787 HHV196787 HRR196787 IBN196787 ILJ196787 IVF196787 JFB196787 JOX196787 JYT196787 KIP196787 KSL196787 LCH196787 LMD196787 LVZ196787 MFV196787 MPR196787 MZN196787 NJJ196787 NTF196787 ODB196787 OMX196787 OWT196787 PGP196787 PQL196787 QAH196787 QKD196787 QTZ196787 RDV196787 RNR196787 RXN196787 SHJ196787 SRF196787 TBB196787 TKX196787 TUT196787 UEP196787 UOL196787 UYH196787 VID196787 VRZ196787 WBV196787 WLR196787 WVN196787 G262323 JB262323 SX262323 ACT262323 AMP262323 AWL262323 BGH262323 BQD262323 BZZ262323 CJV262323 CTR262323 DDN262323 DNJ262323 DXF262323 EHB262323 EQX262323 FAT262323 FKP262323 FUL262323 GEH262323 GOD262323 GXZ262323 HHV262323 HRR262323 IBN262323 ILJ262323 IVF262323 JFB262323 JOX262323 JYT262323 KIP262323 KSL262323 LCH262323 LMD262323 LVZ262323 MFV262323 MPR262323 MZN262323 NJJ262323 NTF262323 ODB262323 OMX262323 OWT262323 PGP262323 PQL262323 QAH262323 QKD262323 QTZ262323 RDV262323 RNR262323 RXN262323 SHJ262323 SRF262323 TBB262323 TKX262323 TUT262323 UEP262323 UOL262323 UYH262323 VID262323 VRZ262323 WBV262323 WLR262323 WVN262323 G327859 JB327859 SX327859 ACT327859 AMP327859 AWL327859 BGH327859 BQD327859 BZZ327859 CJV327859 CTR327859 DDN327859 DNJ327859 DXF327859 EHB327859 EQX327859 FAT327859 FKP327859 FUL327859 GEH327859 GOD327859 GXZ327859 HHV327859 HRR327859 IBN327859 ILJ327859 IVF327859 JFB327859 JOX327859 JYT327859 KIP327859 KSL327859 LCH327859 LMD327859 LVZ327859 MFV327859 MPR327859 MZN327859 NJJ327859 NTF327859 ODB327859 OMX327859 OWT327859 PGP327859 PQL327859 QAH327859 QKD327859 QTZ327859 RDV327859 RNR327859 RXN327859 SHJ327859 SRF327859 TBB327859 TKX327859 TUT327859 UEP327859 UOL327859 UYH327859 VID327859 VRZ327859 WBV327859 WLR327859 WVN327859 G393395 JB393395 SX393395 ACT393395 AMP393395 AWL393395 BGH393395 BQD393395 BZZ393395 CJV393395 CTR393395 DDN393395 DNJ393395 DXF393395 EHB393395 EQX393395 FAT393395 FKP393395 FUL393395 GEH393395 GOD393395 GXZ393395 HHV393395 HRR393395 IBN393395 ILJ393395 IVF393395 JFB393395 JOX393395 JYT393395 KIP393395 KSL393395 LCH393395 LMD393395 LVZ393395 MFV393395 MPR393395 MZN393395 NJJ393395 NTF393395 ODB393395 OMX393395 OWT393395 PGP393395 PQL393395 QAH393395 QKD393395 QTZ393395 RDV393395 RNR393395 RXN393395 SHJ393395 SRF393395 TBB393395 TKX393395 TUT393395 UEP393395 UOL393395 UYH393395 VID393395 VRZ393395 WBV393395 WLR393395 WVN393395 G458931 JB458931 SX458931 ACT458931 AMP458931 AWL458931 BGH458931 BQD458931 BZZ458931 CJV458931 CTR458931 DDN458931 DNJ458931 DXF458931 EHB458931 EQX458931 FAT458931 FKP458931 FUL458931 GEH458931 GOD458931 GXZ458931 HHV458931 HRR458931 IBN458931 ILJ458931 IVF458931 JFB458931 JOX458931 JYT458931 KIP458931 KSL458931 LCH458931 LMD458931 LVZ458931 MFV458931 MPR458931 MZN458931 NJJ458931 NTF458931 ODB458931 OMX458931 OWT458931 PGP458931 PQL458931 QAH458931 QKD458931 QTZ458931 RDV458931 RNR458931 RXN458931 SHJ458931 SRF458931 TBB458931 TKX458931 TUT458931 UEP458931 UOL458931 UYH458931 VID458931 VRZ458931 WBV458931 WLR458931 WVN458931 G524467 JB524467 SX524467 ACT524467 AMP524467 AWL524467 BGH524467 BQD524467 BZZ524467 CJV524467 CTR524467 DDN524467 DNJ524467 DXF524467 EHB524467 EQX524467 FAT524467 FKP524467 FUL524467 GEH524467 GOD524467 GXZ524467 HHV524467 HRR524467 IBN524467 ILJ524467 IVF524467 JFB524467 JOX524467 JYT524467 KIP524467 KSL524467 LCH524467 LMD524467 LVZ524467 MFV524467 MPR524467 MZN524467 NJJ524467 NTF524467 ODB524467 OMX524467 OWT524467 PGP524467 PQL524467 QAH524467 QKD524467 QTZ524467 RDV524467 RNR524467 RXN524467 SHJ524467 SRF524467 TBB524467 TKX524467 TUT524467 UEP524467 UOL524467 UYH524467 VID524467 VRZ524467 WBV524467 WLR524467 WVN524467 G590003 JB590003 SX590003 ACT590003 AMP590003 AWL590003 BGH590003 BQD590003 BZZ590003 CJV590003 CTR590003 DDN590003 DNJ590003 DXF590003 EHB590003 EQX590003 FAT590003 FKP590003 FUL590003 GEH590003 GOD590003 GXZ590003 HHV590003 HRR590003 IBN590003 ILJ590003 IVF590003 JFB590003 JOX590003 JYT590003 KIP590003 KSL590003 LCH590003 LMD590003 LVZ590003 MFV590003 MPR590003 MZN590003 NJJ590003 NTF590003 ODB590003 OMX590003 OWT590003 PGP590003 PQL590003 QAH590003 QKD590003 QTZ590003 RDV590003 RNR590003 RXN590003 SHJ590003 SRF590003 TBB590003 TKX590003 TUT590003 UEP590003 UOL590003 UYH590003 VID590003 VRZ590003 WBV590003 WLR590003 WVN590003 G655539 JB655539 SX655539 ACT655539 AMP655539 AWL655539 BGH655539 BQD655539 BZZ655539 CJV655539 CTR655539 DDN655539 DNJ655539 DXF655539 EHB655539 EQX655539 FAT655539 FKP655539 FUL655539 GEH655539 GOD655539 GXZ655539 HHV655539 HRR655539 IBN655539 ILJ655539 IVF655539 JFB655539 JOX655539 JYT655539 KIP655539 KSL655539 LCH655539 LMD655539 LVZ655539 MFV655539 MPR655539 MZN655539 NJJ655539 NTF655539 ODB655539 OMX655539 OWT655539 PGP655539 PQL655539 QAH655539 QKD655539 QTZ655539 RDV655539 RNR655539 RXN655539 SHJ655539 SRF655539 TBB655539 TKX655539 TUT655539 UEP655539 UOL655539 UYH655539 VID655539 VRZ655539 WBV655539 WLR655539 WVN655539 G721075 JB721075 SX721075 ACT721075 AMP721075 AWL721075 BGH721075 BQD721075 BZZ721075 CJV721075 CTR721075 DDN721075 DNJ721075 DXF721075 EHB721075 EQX721075 FAT721075 FKP721075 FUL721075 GEH721075 GOD721075 GXZ721075 HHV721075 HRR721075 IBN721075 ILJ721075 IVF721075 JFB721075 JOX721075 JYT721075 KIP721075 KSL721075 LCH721075 LMD721075 LVZ721075 MFV721075 MPR721075 MZN721075 NJJ721075 NTF721075 ODB721075 OMX721075 OWT721075 PGP721075 PQL721075 QAH721075 QKD721075 QTZ721075 RDV721075 RNR721075 RXN721075 SHJ721075 SRF721075 TBB721075 TKX721075 TUT721075 UEP721075 UOL721075 UYH721075 VID721075 VRZ721075 WBV721075 WLR721075 WVN721075 G786611 JB786611 SX786611 ACT786611 AMP786611 AWL786611 BGH786611 BQD786611 BZZ786611 CJV786611 CTR786611 DDN786611 DNJ786611 DXF786611 EHB786611 EQX786611 FAT786611 FKP786611 FUL786611 GEH786611 GOD786611 GXZ786611 HHV786611 HRR786611 IBN786611 ILJ786611 IVF786611 JFB786611 JOX786611 JYT786611 KIP786611 KSL786611 LCH786611 LMD786611 LVZ786611 MFV786611 MPR786611 MZN786611 NJJ786611 NTF786611 ODB786611 OMX786611 OWT786611 PGP786611 PQL786611 QAH786611 QKD786611 QTZ786611 RDV786611 RNR786611 RXN786611 SHJ786611 SRF786611 TBB786611 TKX786611 TUT786611 UEP786611 UOL786611 UYH786611 VID786611 VRZ786611 WBV786611 WLR786611 WVN786611 G852147 JB852147 SX852147 ACT852147 AMP852147 AWL852147 BGH852147 BQD852147 BZZ852147 CJV852147 CTR852147 DDN852147 DNJ852147 DXF852147 EHB852147 EQX852147 FAT852147 FKP852147 FUL852147 GEH852147 GOD852147 GXZ852147 HHV852147 HRR852147 IBN852147 ILJ852147 IVF852147 JFB852147 JOX852147 JYT852147 KIP852147 KSL852147 LCH852147 LMD852147 LVZ852147 MFV852147 MPR852147 MZN852147 NJJ852147 NTF852147 ODB852147 OMX852147 OWT852147 PGP852147 PQL852147 QAH852147 QKD852147 QTZ852147 RDV852147 RNR852147 RXN852147 SHJ852147 SRF852147 TBB852147 TKX852147 TUT852147 UEP852147 UOL852147 UYH852147 VID852147 VRZ852147 WBV852147 WLR852147 WVN852147 G917683 JB917683 SX917683 ACT917683 AMP917683 AWL917683 BGH917683 BQD917683 BZZ917683 CJV917683 CTR917683 DDN917683 DNJ917683 DXF917683 EHB917683 EQX917683 FAT917683 FKP917683 FUL917683 GEH917683 GOD917683 GXZ917683 HHV917683 HRR917683 IBN917683 ILJ917683 IVF917683 JFB917683 JOX917683 JYT917683 KIP917683 KSL917683 LCH917683 LMD917683 LVZ917683 MFV917683 MPR917683 MZN917683 NJJ917683 NTF917683 ODB917683 OMX917683 OWT917683 PGP917683 PQL917683 QAH917683 QKD917683 QTZ917683 RDV917683 RNR917683 RXN917683 SHJ917683 SRF917683 TBB917683 TKX917683 TUT917683 UEP917683 UOL917683 UYH917683 VID917683 VRZ917683 WBV917683 WLR917683 WVN917683 G983219 JB983219 SX983219 ACT983219 AMP983219 AWL983219 BGH983219 BQD983219 BZZ983219 CJV983219 CTR983219 DDN983219 DNJ983219 DXF983219 EHB983219 EQX983219 FAT983219 FKP983219 FUL983219 GEH983219 GOD983219 GXZ983219 HHV983219 HRR983219 IBN983219 ILJ983219 IVF983219 JFB983219 JOX983219 JYT983219 KIP983219 KSL983219 LCH983219 LMD983219 LVZ983219 MFV983219 MPR983219 MZN983219 NJJ983219 NTF983219 ODB983219 OMX983219 OWT983219 PGP983219 PQL983219 QAH983219 QKD983219 QTZ983219 RDV983219 RNR983219 RXN983219 SHJ983219 SRF983219 TBB983219 TKX983219 TUT983219 UEP983219 UOL983219 UYH983219 VID983219 VRZ983219 WBV983219 WLR983219 WVN983219 SHJ226 JB213 SX213 ACT213 AMP213 AWL213 BGH213 BQD213 BZZ213 CJV213 CTR213 DDN213 DNJ213 DXF213 EHB213 EQX213 FAT213 FKP213 FUL213 GEH213 GOD213 GXZ213 HHV213 HRR213 IBN213 ILJ213 IVF213 JFB213 JOX213 JYT213 KIP213 KSL213 LCH213 LMD213 LVZ213 MFV213 MPR213 MZN213 NJJ213 NTF213 ODB213 OMX213 OWT213 PGP213 PQL213 QAH213 QKD213 QTZ213 RDV213 RNR213 RXN213 SHJ213 SRF213 TBB213 TKX213 TUT213 UEP213 UOL213 UYH213 VID213 VRZ213 WBV213 WLR213 WVN213 G65749 JB65749 SX65749 ACT65749 AMP65749 AWL65749 BGH65749 BQD65749 BZZ65749 CJV65749 CTR65749 DDN65749 DNJ65749 DXF65749 EHB65749 EQX65749 FAT65749 FKP65749 FUL65749 GEH65749 GOD65749 GXZ65749 HHV65749 HRR65749 IBN65749 ILJ65749 IVF65749 JFB65749 JOX65749 JYT65749 KIP65749 KSL65749 LCH65749 LMD65749 LVZ65749 MFV65749 MPR65749 MZN65749 NJJ65749 NTF65749 ODB65749 OMX65749 OWT65749 PGP65749 PQL65749 QAH65749 QKD65749 QTZ65749 RDV65749 RNR65749 RXN65749 SHJ65749 SRF65749 TBB65749 TKX65749 TUT65749 UEP65749 UOL65749 UYH65749 VID65749 VRZ65749 WBV65749 WLR65749 WVN65749 G131285 JB131285 SX131285 ACT131285 AMP131285 AWL131285 BGH131285 BQD131285 BZZ131285 CJV131285 CTR131285 DDN131285 DNJ131285 DXF131285 EHB131285 EQX131285 FAT131285 FKP131285 FUL131285 GEH131285 GOD131285 GXZ131285 HHV131285 HRR131285 IBN131285 ILJ131285 IVF131285 JFB131285 JOX131285 JYT131285 KIP131285 KSL131285 LCH131285 LMD131285 LVZ131285 MFV131285 MPR131285 MZN131285 NJJ131285 NTF131285 ODB131285 OMX131285 OWT131285 PGP131285 PQL131285 QAH131285 QKD131285 QTZ131285 RDV131285 RNR131285 RXN131285 SHJ131285 SRF131285 TBB131285 TKX131285 TUT131285 UEP131285 UOL131285 UYH131285 VID131285 VRZ131285 WBV131285 WLR131285 WVN131285 G196821 JB196821 SX196821 ACT196821 AMP196821 AWL196821 BGH196821 BQD196821 BZZ196821 CJV196821 CTR196821 DDN196821 DNJ196821 DXF196821 EHB196821 EQX196821 FAT196821 FKP196821 FUL196821 GEH196821 GOD196821 GXZ196821 HHV196821 HRR196821 IBN196821 ILJ196821 IVF196821 JFB196821 JOX196821 JYT196821 KIP196821 KSL196821 LCH196821 LMD196821 LVZ196821 MFV196821 MPR196821 MZN196821 NJJ196821 NTF196821 ODB196821 OMX196821 OWT196821 PGP196821 PQL196821 QAH196821 QKD196821 QTZ196821 RDV196821 RNR196821 RXN196821 SHJ196821 SRF196821 TBB196821 TKX196821 TUT196821 UEP196821 UOL196821 UYH196821 VID196821 VRZ196821 WBV196821 WLR196821 WVN196821 G262357 JB262357 SX262357 ACT262357 AMP262357 AWL262357 BGH262357 BQD262357 BZZ262357 CJV262357 CTR262357 DDN262357 DNJ262357 DXF262357 EHB262357 EQX262357 FAT262357 FKP262357 FUL262357 GEH262357 GOD262357 GXZ262357 HHV262357 HRR262357 IBN262357 ILJ262357 IVF262357 JFB262357 JOX262357 JYT262357 KIP262357 KSL262357 LCH262357 LMD262357 LVZ262357 MFV262357 MPR262357 MZN262357 NJJ262357 NTF262357 ODB262357 OMX262357 OWT262357 PGP262357 PQL262357 QAH262357 QKD262357 QTZ262357 RDV262357 RNR262357 RXN262357 SHJ262357 SRF262357 TBB262357 TKX262357 TUT262357 UEP262357 UOL262357 UYH262357 VID262357 VRZ262357 WBV262357 WLR262357 WVN262357 G327893 JB327893 SX327893 ACT327893 AMP327893 AWL327893 BGH327893 BQD327893 BZZ327893 CJV327893 CTR327893 DDN327893 DNJ327893 DXF327893 EHB327893 EQX327893 FAT327893 FKP327893 FUL327893 GEH327893 GOD327893 GXZ327893 HHV327893 HRR327893 IBN327893 ILJ327893 IVF327893 JFB327893 JOX327893 JYT327893 KIP327893 KSL327893 LCH327893 LMD327893 LVZ327893 MFV327893 MPR327893 MZN327893 NJJ327893 NTF327893 ODB327893 OMX327893 OWT327893 PGP327893 PQL327893 QAH327893 QKD327893 QTZ327893 RDV327893 RNR327893 RXN327893 SHJ327893 SRF327893 TBB327893 TKX327893 TUT327893 UEP327893 UOL327893 UYH327893 VID327893 VRZ327893 WBV327893 WLR327893 WVN327893 G393429 JB393429 SX393429 ACT393429 AMP393429 AWL393429 BGH393429 BQD393429 BZZ393429 CJV393429 CTR393429 DDN393429 DNJ393429 DXF393429 EHB393429 EQX393429 FAT393429 FKP393429 FUL393429 GEH393429 GOD393429 GXZ393429 HHV393429 HRR393429 IBN393429 ILJ393429 IVF393429 JFB393429 JOX393429 JYT393429 KIP393429 KSL393429 LCH393429 LMD393429 LVZ393429 MFV393429 MPR393429 MZN393429 NJJ393429 NTF393429 ODB393429 OMX393429 OWT393429 PGP393429 PQL393429 QAH393429 QKD393429 QTZ393429 RDV393429 RNR393429 RXN393429 SHJ393429 SRF393429 TBB393429 TKX393429 TUT393429 UEP393429 UOL393429 UYH393429 VID393429 VRZ393429 WBV393429 WLR393429 WVN393429 G458965 JB458965 SX458965 ACT458965 AMP458965 AWL458965 BGH458965 BQD458965 BZZ458965 CJV458965 CTR458965 DDN458965 DNJ458965 DXF458965 EHB458965 EQX458965 FAT458965 FKP458965 FUL458965 GEH458965 GOD458965 GXZ458965 HHV458965 HRR458965 IBN458965 ILJ458965 IVF458965 JFB458965 JOX458965 JYT458965 KIP458965 KSL458965 LCH458965 LMD458965 LVZ458965 MFV458965 MPR458965 MZN458965 NJJ458965 NTF458965 ODB458965 OMX458965 OWT458965 PGP458965 PQL458965 QAH458965 QKD458965 QTZ458965 RDV458965 RNR458965 RXN458965 SHJ458965 SRF458965 TBB458965 TKX458965 TUT458965 UEP458965 UOL458965 UYH458965 VID458965 VRZ458965 WBV458965 WLR458965 WVN458965 G524501 JB524501 SX524501 ACT524501 AMP524501 AWL524501 BGH524501 BQD524501 BZZ524501 CJV524501 CTR524501 DDN524501 DNJ524501 DXF524501 EHB524501 EQX524501 FAT524501 FKP524501 FUL524501 GEH524501 GOD524501 GXZ524501 HHV524501 HRR524501 IBN524501 ILJ524501 IVF524501 JFB524501 JOX524501 JYT524501 KIP524501 KSL524501 LCH524501 LMD524501 LVZ524501 MFV524501 MPR524501 MZN524501 NJJ524501 NTF524501 ODB524501 OMX524501 OWT524501 PGP524501 PQL524501 QAH524501 QKD524501 QTZ524501 RDV524501 RNR524501 RXN524501 SHJ524501 SRF524501 TBB524501 TKX524501 TUT524501 UEP524501 UOL524501 UYH524501 VID524501 VRZ524501 WBV524501 WLR524501 WVN524501 G590037 JB590037 SX590037 ACT590037 AMP590037 AWL590037 BGH590037 BQD590037 BZZ590037 CJV590037 CTR590037 DDN590037 DNJ590037 DXF590037 EHB590037 EQX590037 FAT590037 FKP590037 FUL590037 GEH590037 GOD590037 GXZ590037 HHV590037 HRR590037 IBN590037 ILJ590037 IVF590037 JFB590037 JOX590037 JYT590037 KIP590037 KSL590037 LCH590037 LMD590037 LVZ590037 MFV590037 MPR590037 MZN590037 NJJ590037 NTF590037 ODB590037 OMX590037 OWT590037 PGP590037 PQL590037 QAH590037 QKD590037 QTZ590037 RDV590037 RNR590037 RXN590037 SHJ590037 SRF590037 TBB590037 TKX590037 TUT590037 UEP590037 UOL590037 UYH590037 VID590037 VRZ590037 WBV590037 WLR590037 WVN590037 G655573 JB655573 SX655573 ACT655573 AMP655573 AWL655573 BGH655573 BQD655573 BZZ655573 CJV655573 CTR655573 DDN655573 DNJ655573 DXF655573 EHB655573 EQX655573 FAT655573 FKP655573 FUL655573 GEH655573 GOD655573 GXZ655573 HHV655573 HRR655573 IBN655573 ILJ655573 IVF655573 JFB655573 JOX655573 JYT655573 KIP655573 KSL655573 LCH655573 LMD655573 LVZ655573 MFV655573 MPR655573 MZN655573 NJJ655573 NTF655573 ODB655573 OMX655573 OWT655573 PGP655573 PQL655573 QAH655573 QKD655573 QTZ655573 RDV655573 RNR655573 RXN655573 SHJ655573 SRF655573 TBB655573 TKX655573 TUT655573 UEP655573 UOL655573 UYH655573 VID655573 VRZ655573 WBV655573 WLR655573 WVN655573 G721109 JB721109 SX721109 ACT721109 AMP721109 AWL721109 BGH721109 BQD721109 BZZ721109 CJV721109 CTR721109 DDN721109 DNJ721109 DXF721109 EHB721109 EQX721109 FAT721109 FKP721109 FUL721109 GEH721109 GOD721109 GXZ721109 HHV721109 HRR721109 IBN721109 ILJ721109 IVF721109 JFB721109 JOX721109 JYT721109 KIP721109 KSL721109 LCH721109 LMD721109 LVZ721109 MFV721109 MPR721109 MZN721109 NJJ721109 NTF721109 ODB721109 OMX721109 OWT721109 PGP721109 PQL721109 QAH721109 QKD721109 QTZ721109 RDV721109 RNR721109 RXN721109 SHJ721109 SRF721109 TBB721109 TKX721109 TUT721109 UEP721109 UOL721109 UYH721109 VID721109 VRZ721109 WBV721109 WLR721109 WVN721109 G786645 JB786645 SX786645 ACT786645 AMP786645 AWL786645 BGH786645 BQD786645 BZZ786645 CJV786645 CTR786645 DDN786645 DNJ786645 DXF786645 EHB786645 EQX786645 FAT786645 FKP786645 FUL786645 GEH786645 GOD786645 GXZ786645 HHV786645 HRR786645 IBN786645 ILJ786645 IVF786645 JFB786645 JOX786645 JYT786645 KIP786645 KSL786645 LCH786645 LMD786645 LVZ786645 MFV786645 MPR786645 MZN786645 NJJ786645 NTF786645 ODB786645 OMX786645 OWT786645 PGP786645 PQL786645 QAH786645 QKD786645 QTZ786645 RDV786645 RNR786645 RXN786645 SHJ786645 SRF786645 TBB786645 TKX786645 TUT786645 UEP786645 UOL786645 UYH786645 VID786645 VRZ786645 WBV786645 WLR786645 WVN786645 G852181 JB852181 SX852181 ACT852181 AMP852181 AWL852181 BGH852181 BQD852181 BZZ852181 CJV852181 CTR852181 DDN852181 DNJ852181 DXF852181 EHB852181 EQX852181 FAT852181 FKP852181 FUL852181 GEH852181 GOD852181 GXZ852181 HHV852181 HRR852181 IBN852181 ILJ852181 IVF852181 JFB852181 JOX852181 JYT852181 KIP852181 KSL852181 LCH852181 LMD852181 LVZ852181 MFV852181 MPR852181 MZN852181 NJJ852181 NTF852181 ODB852181 OMX852181 OWT852181 PGP852181 PQL852181 QAH852181 QKD852181 QTZ852181 RDV852181 RNR852181 RXN852181 SHJ852181 SRF852181 TBB852181 TKX852181 TUT852181 UEP852181 UOL852181 UYH852181 VID852181 VRZ852181 WBV852181 WLR852181 WVN852181 G917717 JB917717 SX917717 ACT917717 AMP917717 AWL917717 BGH917717 BQD917717 BZZ917717 CJV917717 CTR917717 DDN917717 DNJ917717 DXF917717 EHB917717 EQX917717 FAT917717 FKP917717 FUL917717 GEH917717 GOD917717 GXZ917717 HHV917717 HRR917717 IBN917717 ILJ917717 IVF917717 JFB917717 JOX917717 JYT917717 KIP917717 KSL917717 LCH917717 LMD917717 LVZ917717 MFV917717 MPR917717 MZN917717 NJJ917717 NTF917717 ODB917717 OMX917717 OWT917717 PGP917717 PQL917717 QAH917717 QKD917717 QTZ917717 RDV917717 RNR917717 RXN917717 SHJ917717 SRF917717 TBB917717 TKX917717 TUT917717 UEP917717 UOL917717 UYH917717 VID917717 VRZ917717 WBV917717 WLR917717 WVN917717 G983253 JB983253 SX983253 ACT983253 AMP983253 AWL983253 BGH983253 BQD983253 BZZ983253 CJV983253 CTR983253 DDN983253 DNJ983253 DXF983253 EHB983253 EQX983253 FAT983253 FKP983253 FUL983253 GEH983253 GOD983253 GXZ983253 HHV983253 HRR983253 IBN983253 ILJ983253 IVF983253 JFB983253 JOX983253 JYT983253 KIP983253 KSL983253 LCH983253 LMD983253 LVZ983253 MFV983253 MPR983253 MZN983253 NJJ983253 NTF983253 ODB983253 OMX983253 OWT983253 PGP983253 PQL983253 QAH983253 QKD983253 QTZ983253 RDV983253 RNR983253 RXN983253 SHJ983253 SRF983253 TBB983253 TKX983253 TUT983253 UEP983253 UOL983253 UYH983253 VID983253 VRZ983253 WBV983253 WLR983253 WVN983253 G65802 JB65802 SX65802 ACT65802 AMP65802 AWL65802 BGH65802 BQD65802 BZZ65802 CJV65802 CTR65802 DDN65802 DNJ65802 DXF65802 EHB65802 EQX65802 FAT65802 FKP65802 FUL65802 GEH65802 GOD65802 GXZ65802 HHV65802 HRR65802 IBN65802 ILJ65802 IVF65802 JFB65802 JOX65802 JYT65802 KIP65802 KSL65802 LCH65802 LMD65802 LVZ65802 MFV65802 MPR65802 MZN65802 NJJ65802 NTF65802 ODB65802 OMX65802 OWT65802 PGP65802 PQL65802 QAH65802 QKD65802 QTZ65802 RDV65802 RNR65802 RXN65802 SHJ65802 SRF65802 TBB65802 TKX65802 TUT65802 UEP65802 UOL65802 UYH65802 VID65802 VRZ65802 WBV65802 WLR65802 WVN65802 G131338 JB131338 SX131338 ACT131338 AMP131338 AWL131338 BGH131338 BQD131338 BZZ131338 CJV131338 CTR131338 DDN131338 DNJ131338 DXF131338 EHB131338 EQX131338 FAT131338 FKP131338 FUL131338 GEH131338 GOD131338 GXZ131338 HHV131338 HRR131338 IBN131338 ILJ131338 IVF131338 JFB131338 JOX131338 JYT131338 KIP131338 KSL131338 LCH131338 LMD131338 LVZ131338 MFV131338 MPR131338 MZN131338 NJJ131338 NTF131338 ODB131338 OMX131338 OWT131338 PGP131338 PQL131338 QAH131338 QKD131338 QTZ131338 RDV131338 RNR131338 RXN131338 SHJ131338 SRF131338 TBB131338 TKX131338 TUT131338 UEP131338 UOL131338 UYH131338 VID131338 VRZ131338 WBV131338 WLR131338 WVN131338 G196874 JB196874 SX196874 ACT196874 AMP196874 AWL196874 BGH196874 BQD196874 BZZ196874 CJV196874 CTR196874 DDN196874 DNJ196874 DXF196874 EHB196874 EQX196874 FAT196874 FKP196874 FUL196874 GEH196874 GOD196874 GXZ196874 HHV196874 HRR196874 IBN196874 ILJ196874 IVF196874 JFB196874 JOX196874 JYT196874 KIP196874 KSL196874 LCH196874 LMD196874 LVZ196874 MFV196874 MPR196874 MZN196874 NJJ196874 NTF196874 ODB196874 OMX196874 OWT196874 PGP196874 PQL196874 QAH196874 QKD196874 QTZ196874 RDV196874 RNR196874 RXN196874 SHJ196874 SRF196874 TBB196874 TKX196874 TUT196874 UEP196874 UOL196874 UYH196874 VID196874 VRZ196874 WBV196874 WLR196874 WVN196874 G262410 JB262410 SX262410 ACT262410 AMP262410 AWL262410 BGH262410 BQD262410 BZZ262410 CJV262410 CTR262410 DDN262410 DNJ262410 DXF262410 EHB262410 EQX262410 FAT262410 FKP262410 FUL262410 GEH262410 GOD262410 GXZ262410 HHV262410 HRR262410 IBN262410 ILJ262410 IVF262410 JFB262410 JOX262410 JYT262410 KIP262410 KSL262410 LCH262410 LMD262410 LVZ262410 MFV262410 MPR262410 MZN262410 NJJ262410 NTF262410 ODB262410 OMX262410 OWT262410 PGP262410 PQL262410 QAH262410 QKD262410 QTZ262410 RDV262410 RNR262410 RXN262410 SHJ262410 SRF262410 TBB262410 TKX262410 TUT262410 UEP262410 UOL262410 UYH262410 VID262410 VRZ262410 WBV262410 WLR262410 WVN262410 G327946 JB327946 SX327946 ACT327946 AMP327946 AWL327946 BGH327946 BQD327946 BZZ327946 CJV327946 CTR327946 DDN327946 DNJ327946 DXF327946 EHB327946 EQX327946 FAT327946 FKP327946 FUL327946 GEH327946 GOD327946 GXZ327946 HHV327946 HRR327946 IBN327946 ILJ327946 IVF327946 JFB327946 JOX327946 JYT327946 KIP327946 KSL327946 LCH327946 LMD327946 LVZ327946 MFV327946 MPR327946 MZN327946 NJJ327946 NTF327946 ODB327946 OMX327946 OWT327946 PGP327946 PQL327946 QAH327946 QKD327946 QTZ327946 RDV327946 RNR327946 RXN327946 SHJ327946 SRF327946 TBB327946 TKX327946 TUT327946 UEP327946 UOL327946 UYH327946 VID327946 VRZ327946 WBV327946 WLR327946 WVN327946 G393482 JB393482 SX393482 ACT393482 AMP393482 AWL393482 BGH393482 BQD393482 BZZ393482 CJV393482 CTR393482 DDN393482 DNJ393482 DXF393482 EHB393482 EQX393482 FAT393482 FKP393482 FUL393482 GEH393482 GOD393482 GXZ393482 HHV393482 HRR393482 IBN393482 ILJ393482 IVF393482 JFB393482 JOX393482 JYT393482 KIP393482 KSL393482 LCH393482 LMD393482 LVZ393482 MFV393482 MPR393482 MZN393482 NJJ393482 NTF393482 ODB393482 OMX393482 OWT393482 PGP393482 PQL393482 QAH393482 QKD393482 QTZ393482 RDV393482 RNR393482 RXN393482 SHJ393482 SRF393482 TBB393482 TKX393482 TUT393482 UEP393482 UOL393482 UYH393482 VID393482 VRZ393482 WBV393482 WLR393482 WVN393482 G459018 JB459018 SX459018 ACT459018 AMP459018 AWL459018 BGH459018 BQD459018 BZZ459018 CJV459018 CTR459018 DDN459018 DNJ459018 DXF459018 EHB459018 EQX459018 FAT459018 FKP459018 FUL459018 GEH459018 GOD459018 GXZ459018 HHV459018 HRR459018 IBN459018 ILJ459018 IVF459018 JFB459018 JOX459018 JYT459018 KIP459018 KSL459018 LCH459018 LMD459018 LVZ459018 MFV459018 MPR459018 MZN459018 NJJ459018 NTF459018 ODB459018 OMX459018 OWT459018 PGP459018 PQL459018 QAH459018 QKD459018 QTZ459018 RDV459018 RNR459018 RXN459018 SHJ459018 SRF459018 TBB459018 TKX459018 TUT459018 UEP459018 UOL459018 UYH459018 VID459018 VRZ459018 WBV459018 WLR459018 WVN459018 G524554 JB524554 SX524554 ACT524554 AMP524554 AWL524554 BGH524554 BQD524554 BZZ524554 CJV524554 CTR524554 DDN524554 DNJ524554 DXF524554 EHB524554 EQX524554 FAT524554 FKP524554 FUL524554 GEH524554 GOD524554 GXZ524554 HHV524554 HRR524554 IBN524554 ILJ524554 IVF524554 JFB524554 JOX524554 JYT524554 KIP524554 KSL524554 LCH524554 LMD524554 LVZ524554 MFV524554 MPR524554 MZN524554 NJJ524554 NTF524554 ODB524554 OMX524554 OWT524554 PGP524554 PQL524554 QAH524554 QKD524554 QTZ524554 RDV524554 RNR524554 RXN524554 SHJ524554 SRF524554 TBB524554 TKX524554 TUT524554 UEP524554 UOL524554 UYH524554 VID524554 VRZ524554 WBV524554 WLR524554 WVN524554 G590090 JB590090 SX590090 ACT590090 AMP590090 AWL590090 BGH590090 BQD590090 BZZ590090 CJV590090 CTR590090 DDN590090 DNJ590090 DXF590090 EHB590090 EQX590090 FAT590090 FKP590090 FUL590090 GEH590090 GOD590090 GXZ590090 HHV590090 HRR590090 IBN590090 ILJ590090 IVF590090 JFB590090 JOX590090 JYT590090 KIP590090 KSL590090 LCH590090 LMD590090 LVZ590090 MFV590090 MPR590090 MZN590090 NJJ590090 NTF590090 ODB590090 OMX590090 OWT590090 PGP590090 PQL590090 QAH590090 QKD590090 QTZ590090 RDV590090 RNR590090 RXN590090 SHJ590090 SRF590090 TBB590090 TKX590090 TUT590090 UEP590090 UOL590090 UYH590090 VID590090 VRZ590090 WBV590090 WLR590090 WVN590090 G655626 JB655626 SX655626 ACT655626 AMP655626 AWL655626 BGH655626 BQD655626 BZZ655626 CJV655626 CTR655626 DDN655626 DNJ655626 DXF655626 EHB655626 EQX655626 FAT655626 FKP655626 FUL655626 GEH655626 GOD655626 GXZ655626 HHV655626 HRR655626 IBN655626 ILJ655626 IVF655626 JFB655626 JOX655626 JYT655626 KIP655626 KSL655626 LCH655626 LMD655626 LVZ655626 MFV655626 MPR655626 MZN655626 NJJ655626 NTF655626 ODB655626 OMX655626 OWT655626 PGP655626 PQL655626 QAH655626 QKD655626 QTZ655626 RDV655626 RNR655626 RXN655626 SHJ655626 SRF655626 TBB655626 TKX655626 TUT655626 UEP655626 UOL655626 UYH655626 VID655626 VRZ655626 WBV655626 WLR655626 WVN655626 G721162 JB721162 SX721162 ACT721162 AMP721162 AWL721162 BGH721162 BQD721162 BZZ721162 CJV721162 CTR721162 DDN721162 DNJ721162 DXF721162 EHB721162 EQX721162 FAT721162 FKP721162 FUL721162 GEH721162 GOD721162 GXZ721162 HHV721162 HRR721162 IBN721162 ILJ721162 IVF721162 JFB721162 JOX721162 JYT721162 KIP721162 KSL721162 LCH721162 LMD721162 LVZ721162 MFV721162 MPR721162 MZN721162 NJJ721162 NTF721162 ODB721162 OMX721162 OWT721162 PGP721162 PQL721162 QAH721162 QKD721162 QTZ721162 RDV721162 RNR721162 RXN721162 SHJ721162 SRF721162 TBB721162 TKX721162 TUT721162 UEP721162 UOL721162 UYH721162 VID721162 VRZ721162 WBV721162 WLR721162 WVN721162 G786698 JB786698 SX786698 ACT786698 AMP786698 AWL786698 BGH786698 BQD786698 BZZ786698 CJV786698 CTR786698 DDN786698 DNJ786698 DXF786698 EHB786698 EQX786698 FAT786698 FKP786698 FUL786698 GEH786698 GOD786698 GXZ786698 HHV786698 HRR786698 IBN786698 ILJ786698 IVF786698 JFB786698 JOX786698 JYT786698 KIP786698 KSL786698 LCH786698 LMD786698 LVZ786698 MFV786698 MPR786698 MZN786698 NJJ786698 NTF786698 ODB786698 OMX786698 OWT786698 PGP786698 PQL786698 QAH786698 QKD786698 QTZ786698 RDV786698 RNR786698 RXN786698 SHJ786698 SRF786698 TBB786698 TKX786698 TUT786698 UEP786698 UOL786698 UYH786698 VID786698 VRZ786698 WBV786698 WLR786698 WVN786698 G852234 JB852234 SX852234 ACT852234 AMP852234 AWL852234 BGH852234 BQD852234 BZZ852234 CJV852234 CTR852234 DDN852234 DNJ852234 DXF852234 EHB852234 EQX852234 FAT852234 FKP852234 FUL852234 GEH852234 GOD852234 GXZ852234 HHV852234 HRR852234 IBN852234 ILJ852234 IVF852234 JFB852234 JOX852234 JYT852234 KIP852234 KSL852234 LCH852234 LMD852234 LVZ852234 MFV852234 MPR852234 MZN852234 NJJ852234 NTF852234 ODB852234 OMX852234 OWT852234 PGP852234 PQL852234 QAH852234 QKD852234 QTZ852234 RDV852234 RNR852234 RXN852234 SHJ852234 SRF852234 TBB852234 TKX852234 TUT852234 UEP852234 UOL852234 UYH852234 VID852234 VRZ852234 WBV852234 WLR852234 WVN852234 G917770 JB917770 SX917770 ACT917770 AMP917770 AWL917770 BGH917770 BQD917770 BZZ917770 CJV917770 CTR917770 DDN917770 DNJ917770 DXF917770 EHB917770 EQX917770 FAT917770 FKP917770 FUL917770 GEH917770 GOD917770 GXZ917770 HHV917770 HRR917770 IBN917770 ILJ917770 IVF917770 JFB917770 JOX917770 JYT917770 KIP917770 KSL917770 LCH917770 LMD917770 LVZ917770 MFV917770 MPR917770 MZN917770 NJJ917770 NTF917770 ODB917770 OMX917770 OWT917770 PGP917770 PQL917770 QAH917770 QKD917770 QTZ917770 RDV917770 RNR917770 RXN917770 SHJ917770 SRF917770 TBB917770 TKX917770 TUT917770 UEP917770 UOL917770 UYH917770 VID917770 VRZ917770 WBV917770 WLR917770 WVN917770 G983306 JB983306 SX983306 ACT983306 AMP983306 AWL983306 BGH983306 BQD983306 BZZ983306 CJV983306 CTR983306 DDN983306 DNJ983306 DXF983306 EHB983306 EQX983306 FAT983306 FKP983306 FUL983306 GEH983306 GOD983306 GXZ983306 HHV983306 HRR983306 IBN983306 ILJ983306 IVF983306 JFB983306 JOX983306 JYT983306 KIP983306 KSL983306 LCH983306 LMD983306 LVZ983306 MFV983306 MPR983306 MZN983306 NJJ983306 NTF983306 ODB983306 OMX983306 OWT983306 PGP983306 PQL983306 QAH983306 QKD983306 QTZ983306 RDV983306 RNR983306 RXN983306 SHJ983306 SRF983306 TBB983306 TKX983306 TUT983306 UEP983306 UOL983306 UYH983306 VID983306 VRZ983306 WBV983306 WLR983306 WVN983306 RDV226 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G65770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G131306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G196842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G262378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G327914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G393450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G458986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G524522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G590058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G655594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G721130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G786666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G852202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G917738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G983274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G65787 JB65787 SX65787 ACT65787 AMP65787 AWL65787 BGH65787 BQD65787 BZZ65787 CJV65787 CTR65787 DDN65787 DNJ65787 DXF65787 EHB65787 EQX65787 FAT65787 FKP65787 FUL65787 GEH65787 GOD65787 GXZ65787 HHV65787 HRR65787 IBN65787 ILJ65787 IVF65787 JFB65787 JOX65787 JYT65787 KIP65787 KSL65787 LCH65787 LMD65787 LVZ65787 MFV65787 MPR65787 MZN65787 NJJ65787 NTF65787 ODB65787 OMX65787 OWT65787 PGP65787 PQL65787 QAH65787 QKD65787 QTZ65787 RDV65787 RNR65787 RXN65787 SHJ65787 SRF65787 TBB65787 TKX65787 TUT65787 UEP65787 UOL65787 UYH65787 VID65787 VRZ65787 WBV65787 WLR65787 WVN65787 G131323 JB131323 SX131323 ACT131323 AMP131323 AWL131323 BGH131323 BQD131323 BZZ131323 CJV131323 CTR131323 DDN131323 DNJ131323 DXF131323 EHB131323 EQX131323 FAT131323 FKP131323 FUL131323 GEH131323 GOD131323 GXZ131323 HHV131323 HRR131323 IBN131323 ILJ131323 IVF131323 JFB131323 JOX131323 JYT131323 KIP131323 KSL131323 LCH131323 LMD131323 LVZ131323 MFV131323 MPR131323 MZN131323 NJJ131323 NTF131323 ODB131323 OMX131323 OWT131323 PGP131323 PQL131323 QAH131323 QKD131323 QTZ131323 RDV131323 RNR131323 RXN131323 SHJ131323 SRF131323 TBB131323 TKX131323 TUT131323 UEP131323 UOL131323 UYH131323 VID131323 VRZ131323 WBV131323 WLR131323 WVN131323 G196859 JB196859 SX196859 ACT196859 AMP196859 AWL196859 BGH196859 BQD196859 BZZ196859 CJV196859 CTR196859 DDN196859 DNJ196859 DXF196859 EHB196859 EQX196859 FAT196859 FKP196859 FUL196859 GEH196859 GOD196859 GXZ196859 HHV196859 HRR196859 IBN196859 ILJ196859 IVF196859 JFB196859 JOX196859 JYT196859 KIP196859 KSL196859 LCH196859 LMD196859 LVZ196859 MFV196859 MPR196859 MZN196859 NJJ196859 NTF196859 ODB196859 OMX196859 OWT196859 PGP196859 PQL196859 QAH196859 QKD196859 QTZ196859 RDV196859 RNR196859 RXN196859 SHJ196859 SRF196859 TBB196859 TKX196859 TUT196859 UEP196859 UOL196859 UYH196859 VID196859 VRZ196859 WBV196859 WLR196859 WVN196859 G262395 JB262395 SX262395 ACT262395 AMP262395 AWL262395 BGH262395 BQD262395 BZZ262395 CJV262395 CTR262395 DDN262395 DNJ262395 DXF262395 EHB262395 EQX262395 FAT262395 FKP262395 FUL262395 GEH262395 GOD262395 GXZ262395 HHV262395 HRR262395 IBN262395 ILJ262395 IVF262395 JFB262395 JOX262395 JYT262395 KIP262395 KSL262395 LCH262395 LMD262395 LVZ262395 MFV262395 MPR262395 MZN262395 NJJ262395 NTF262395 ODB262395 OMX262395 OWT262395 PGP262395 PQL262395 QAH262395 QKD262395 QTZ262395 RDV262395 RNR262395 RXN262395 SHJ262395 SRF262395 TBB262395 TKX262395 TUT262395 UEP262395 UOL262395 UYH262395 VID262395 VRZ262395 WBV262395 WLR262395 WVN262395 G327931 JB327931 SX327931 ACT327931 AMP327931 AWL327931 BGH327931 BQD327931 BZZ327931 CJV327931 CTR327931 DDN327931 DNJ327931 DXF327931 EHB327931 EQX327931 FAT327931 FKP327931 FUL327931 GEH327931 GOD327931 GXZ327931 HHV327931 HRR327931 IBN327931 ILJ327931 IVF327931 JFB327931 JOX327931 JYT327931 KIP327931 KSL327931 LCH327931 LMD327931 LVZ327931 MFV327931 MPR327931 MZN327931 NJJ327931 NTF327931 ODB327931 OMX327931 OWT327931 PGP327931 PQL327931 QAH327931 QKD327931 QTZ327931 RDV327931 RNR327931 RXN327931 SHJ327931 SRF327931 TBB327931 TKX327931 TUT327931 UEP327931 UOL327931 UYH327931 VID327931 VRZ327931 WBV327931 WLR327931 WVN327931 G393467 JB393467 SX393467 ACT393467 AMP393467 AWL393467 BGH393467 BQD393467 BZZ393467 CJV393467 CTR393467 DDN393467 DNJ393467 DXF393467 EHB393467 EQX393467 FAT393467 FKP393467 FUL393467 GEH393467 GOD393467 GXZ393467 HHV393467 HRR393467 IBN393467 ILJ393467 IVF393467 JFB393467 JOX393467 JYT393467 KIP393467 KSL393467 LCH393467 LMD393467 LVZ393467 MFV393467 MPR393467 MZN393467 NJJ393467 NTF393467 ODB393467 OMX393467 OWT393467 PGP393467 PQL393467 QAH393467 QKD393467 QTZ393467 RDV393467 RNR393467 RXN393467 SHJ393467 SRF393467 TBB393467 TKX393467 TUT393467 UEP393467 UOL393467 UYH393467 VID393467 VRZ393467 WBV393467 WLR393467 WVN393467 G459003 JB459003 SX459003 ACT459003 AMP459003 AWL459003 BGH459003 BQD459003 BZZ459003 CJV459003 CTR459003 DDN459003 DNJ459003 DXF459003 EHB459003 EQX459003 FAT459003 FKP459003 FUL459003 GEH459003 GOD459003 GXZ459003 HHV459003 HRR459003 IBN459003 ILJ459003 IVF459003 JFB459003 JOX459003 JYT459003 KIP459003 KSL459003 LCH459003 LMD459003 LVZ459003 MFV459003 MPR459003 MZN459003 NJJ459003 NTF459003 ODB459003 OMX459003 OWT459003 PGP459003 PQL459003 QAH459003 QKD459003 QTZ459003 RDV459003 RNR459003 RXN459003 SHJ459003 SRF459003 TBB459003 TKX459003 TUT459003 UEP459003 UOL459003 UYH459003 VID459003 VRZ459003 WBV459003 WLR459003 WVN459003 G524539 JB524539 SX524539 ACT524539 AMP524539 AWL524539 BGH524539 BQD524539 BZZ524539 CJV524539 CTR524539 DDN524539 DNJ524539 DXF524539 EHB524539 EQX524539 FAT524539 FKP524539 FUL524539 GEH524539 GOD524539 GXZ524539 HHV524539 HRR524539 IBN524539 ILJ524539 IVF524539 JFB524539 JOX524539 JYT524539 KIP524539 KSL524539 LCH524539 LMD524539 LVZ524539 MFV524539 MPR524539 MZN524539 NJJ524539 NTF524539 ODB524539 OMX524539 OWT524539 PGP524539 PQL524539 QAH524539 QKD524539 QTZ524539 RDV524539 RNR524539 RXN524539 SHJ524539 SRF524539 TBB524539 TKX524539 TUT524539 UEP524539 UOL524539 UYH524539 VID524539 VRZ524539 WBV524539 WLR524539 WVN524539 G590075 JB590075 SX590075 ACT590075 AMP590075 AWL590075 BGH590075 BQD590075 BZZ590075 CJV590075 CTR590075 DDN590075 DNJ590075 DXF590075 EHB590075 EQX590075 FAT590075 FKP590075 FUL590075 GEH590075 GOD590075 GXZ590075 HHV590075 HRR590075 IBN590075 ILJ590075 IVF590075 JFB590075 JOX590075 JYT590075 KIP590075 KSL590075 LCH590075 LMD590075 LVZ590075 MFV590075 MPR590075 MZN590075 NJJ590075 NTF590075 ODB590075 OMX590075 OWT590075 PGP590075 PQL590075 QAH590075 QKD590075 QTZ590075 RDV590075 RNR590075 RXN590075 SHJ590075 SRF590075 TBB590075 TKX590075 TUT590075 UEP590075 UOL590075 UYH590075 VID590075 VRZ590075 WBV590075 WLR590075 WVN590075 G655611 JB655611 SX655611 ACT655611 AMP655611 AWL655611 BGH655611 BQD655611 BZZ655611 CJV655611 CTR655611 DDN655611 DNJ655611 DXF655611 EHB655611 EQX655611 FAT655611 FKP655611 FUL655611 GEH655611 GOD655611 GXZ655611 HHV655611 HRR655611 IBN655611 ILJ655611 IVF655611 JFB655611 JOX655611 JYT655611 KIP655611 KSL655611 LCH655611 LMD655611 LVZ655611 MFV655611 MPR655611 MZN655611 NJJ655611 NTF655611 ODB655611 OMX655611 OWT655611 PGP655611 PQL655611 QAH655611 QKD655611 QTZ655611 RDV655611 RNR655611 RXN655611 SHJ655611 SRF655611 TBB655611 TKX655611 TUT655611 UEP655611 UOL655611 UYH655611 VID655611 VRZ655611 WBV655611 WLR655611 WVN655611 G721147 JB721147 SX721147 ACT721147 AMP721147 AWL721147 BGH721147 BQD721147 BZZ721147 CJV721147 CTR721147 DDN721147 DNJ721147 DXF721147 EHB721147 EQX721147 FAT721147 FKP721147 FUL721147 GEH721147 GOD721147 GXZ721147 HHV721147 HRR721147 IBN721147 ILJ721147 IVF721147 JFB721147 JOX721147 JYT721147 KIP721147 KSL721147 LCH721147 LMD721147 LVZ721147 MFV721147 MPR721147 MZN721147 NJJ721147 NTF721147 ODB721147 OMX721147 OWT721147 PGP721147 PQL721147 QAH721147 QKD721147 QTZ721147 RDV721147 RNR721147 RXN721147 SHJ721147 SRF721147 TBB721147 TKX721147 TUT721147 UEP721147 UOL721147 UYH721147 VID721147 VRZ721147 WBV721147 WLR721147 WVN721147 G786683 JB786683 SX786683 ACT786683 AMP786683 AWL786683 BGH786683 BQD786683 BZZ786683 CJV786683 CTR786683 DDN786683 DNJ786683 DXF786683 EHB786683 EQX786683 FAT786683 FKP786683 FUL786683 GEH786683 GOD786683 GXZ786683 HHV786683 HRR786683 IBN786683 ILJ786683 IVF786683 JFB786683 JOX786683 JYT786683 KIP786683 KSL786683 LCH786683 LMD786683 LVZ786683 MFV786683 MPR786683 MZN786683 NJJ786683 NTF786683 ODB786683 OMX786683 OWT786683 PGP786683 PQL786683 QAH786683 QKD786683 QTZ786683 RDV786683 RNR786683 RXN786683 SHJ786683 SRF786683 TBB786683 TKX786683 TUT786683 UEP786683 UOL786683 UYH786683 VID786683 VRZ786683 WBV786683 WLR786683 WVN786683 G852219 JB852219 SX852219 ACT852219 AMP852219 AWL852219 BGH852219 BQD852219 BZZ852219 CJV852219 CTR852219 DDN852219 DNJ852219 DXF852219 EHB852219 EQX852219 FAT852219 FKP852219 FUL852219 GEH852219 GOD852219 GXZ852219 HHV852219 HRR852219 IBN852219 ILJ852219 IVF852219 JFB852219 JOX852219 JYT852219 KIP852219 KSL852219 LCH852219 LMD852219 LVZ852219 MFV852219 MPR852219 MZN852219 NJJ852219 NTF852219 ODB852219 OMX852219 OWT852219 PGP852219 PQL852219 QAH852219 QKD852219 QTZ852219 RDV852219 RNR852219 RXN852219 SHJ852219 SRF852219 TBB852219 TKX852219 TUT852219 UEP852219 UOL852219 UYH852219 VID852219 VRZ852219 WBV852219 WLR852219 WVN852219 G917755 JB917755 SX917755 ACT917755 AMP917755 AWL917755 BGH917755 BQD917755 BZZ917755 CJV917755 CTR917755 DDN917755 DNJ917755 DXF917755 EHB917755 EQX917755 FAT917755 FKP917755 FUL917755 GEH917755 GOD917755 GXZ917755 HHV917755 HRR917755 IBN917755 ILJ917755 IVF917755 JFB917755 JOX917755 JYT917755 KIP917755 KSL917755 LCH917755 LMD917755 LVZ917755 MFV917755 MPR917755 MZN917755 NJJ917755 NTF917755 ODB917755 OMX917755 OWT917755 PGP917755 PQL917755 QAH917755 QKD917755 QTZ917755 RDV917755 RNR917755 RXN917755 SHJ917755 SRF917755 TBB917755 TKX917755 TUT917755 UEP917755 UOL917755 UYH917755 VID917755 VRZ917755 WBV917755 WLR917755 WVN917755 G983291 JB983291 SX983291 ACT983291 AMP983291 AWL983291 BGH983291 BQD983291 BZZ983291 CJV983291 CTR983291 DDN983291 DNJ983291 DXF983291 EHB983291 EQX983291 FAT983291 FKP983291 FUL983291 GEH983291 GOD983291 GXZ983291 HHV983291 HRR983291 IBN983291 ILJ983291 IVF983291 JFB983291 JOX983291 JYT983291 KIP983291 KSL983291 LCH983291 LMD983291 LVZ983291 MFV983291 MPR983291 MZN983291 NJJ983291 NTF983291 ODB983291 OMX983291 OWT983291 PGP983291 PQL983291 QAH983291 QKD983291 QTZ983291 RDV983291 RNR983291 RXN983291 SHJ983291 SRF983291 TBB983291 TKX983291 TUT983291 UEP983291 UOL983291 UYH983291 VID983291 VRZ983291 WBV983291 WLR983291 WVN983291 G65757 JB65757 SX65757 ACT65757 AMP65757 AWL65757 BGH65757 BQD65757 BZZ65757 CJV65757 CTR65757 DDN65757 DNJ65757 DXF65757 EHB65757 EQX65757 FAT65757 FKP65757 FUL65757 GEH65757 GOD65757 GXZ65757 HHV65757 HRR65757 IBN65757 ILJ65757 IVF65757 JFB65757 JOX65757 JYT65757 KIP65757 KSL65757 LCH65757 LMD65757 LVZ65757 MFV65757 MPR65757 MZN65757 NJJ65757 NTF65757 ODB65757 OMX65757 OWT65757 PGP65757 PQL65757 QAH65757 QKD65757 QTZ65757 RDV65757 RNR65757 RXN65757 SHJ65757 SRF65757 TBB65757 TKX65757 TUT65757 UEP65757 UOL65757 UYH65757 VID65757 VRZ65757 WBV65757 WLR65757 WVN65757 G131293 JB131293 SX131293 ACT131293 AMP131293 AWL131293 BGH131293 BQD131293 BZZ131293 CJV131293 CTR131293 DDN131293 DNJ131293 DXF131293 EHB131293 EQX131293 FAT131293 FKP131293 FUL131293 GEH131293 GOD131293 GXZ131293 HHV131293 HRR131293 IBN131293 ILJ131293 IVF131293 JFB131293 JOX131293 JYT131293 KIP131293 KSL131293 LCH131293 LMD131293 LVZ131293 MFV131293 MPR131293 MZN131293 NJJ131293 NTF131293 ODB131293 OMX131293 OWT131293 PGP131293 PQL131293 QAH131293 QKD131293 QTZ131293 RDV131293 RNR131293 RXN131293 SHJ131293 SRF131293 TBB131293 TKX131293 TUT131293 UEP131293 UOL131293 UYH131293 VID131293 VRZ131293 WBV131293 WLR131293 WVN131293 G196829 JB196829 SX196829 ACT196829 AMP196829 AWL196829 BGH196829 BQD196829 BZZ196829 CJV196829 CTR196829 DDN196829 DNJ196829 DXF196829 EHB196829 EQX196829 FAT196829 FKP196829 FUL196829 GEH196829 GOD196829 GXZ196829 HHV196829 HRR196829 IBN196829 ILJ196829 IVF196829 JFB196829 JOX196829 JYT196829 KIP196829 KSL196829 LCH196829 LMD196829 LVZ196829 MFV196829 MPR196829 MZN196829 NJJ196829 NTF196829 ODB196829 OMX196829 OWT196829 PGP196829 PQL196829 QAH196829 QKD196829 QTZ196829 RDV196829 RNR196829 RXN196829 SHJ196829 SRF196829 TBB196829 TKX196829 TUT196829 UEP196829 UOL196829 UYH196829 VID196829 VRZ196829 WBV196829 WLR196829 WVN196829 G262365 JB262365 SX262365 ACT262365 AMP262365 AWL262365 BGH262365 BQD262365 BZZ262365 CJV262365 CTR262365 DDN262365 DNJ262365 DXF262365 EHB262365 EQX262365 FAT262365 FKP262365 FUL262365 GEH262365 GOD262365 GXZ262365 HHV262365 HRR262365 IBN262365 ILJ262365 IVF262365 JFB262365 JOX262365 JYT262365 KIP262365 KSL262365 LCH262365 LMD262365 LVZ262365 MFV262365 MPR262365 MZN262365 NJJ262365 NTF262365 ODB262365 OMX262365 OWT262365 PGP262365 PQL262365 QAH262365 QKD262365 QTZ262365 RDV262365 RNR262365 RXN262365 SHJ262365 SRF262365 TBB262365 TKX262365 TUT262365 UEP262365 UOL262365 UYH262365 VID262365 VRZ262365 WBV262365 WLR262365 WVN262365 G327901 JB327901 SX327901 ACT327901 AMP327901 AWL327901 BGH327901 BQD327901 BZZ327901 CJV327901 CTR327901 DDN327901 DNJ327901 DXF327901 EHB327901 EQX327901 FAT327901 FKP327901 FUL327901 GEH327901 GOD327901 GXZ327901 HHV327901 HRR327901 IBN327901 ILJ327901 IVF327901 JFB327901 JOX327901 JYT327901 KIP327901 KSL327901 LCH327901 LMD327901 LVZ327901 MFV327901 MPR327901 MZN327901 NJJ327901 NTF327901 ODB327901 OMX327901 OWT327901 PGP327901 PQL327901 QAH327901 QKD327901 QTZ327901 RDV327901 RNR327901 RXN327901 SHJ327901 SRF327901 TBB327901 TKX327901 TUT327901 UEP327901 UOL327901 UYH327901 VID327901 VRZ327901 WBV327901 WLR327901 WVN327901 G393437 JB393437 SX393437 ACT393437 AMP393437 AWL393437 BGH393437 BQD393437 BZZ393437 CJV393437 CTR393437 DDN393437 DNJ393437 DXF393437 EHB393437 EQX393437 FAT393437 FKP393437 FUL393437 GEH393437 GOD393437 GXZ393437 HHV393437 HRR393437 IBN393437 ILJ393437 IVF393437 JFB393437 JOX393437 JYT393437 KIP393437 KSL393437 LCH393437 LMD393437 LVZ393437 MFV393437 MPR393437 MZN393437 NJJ393437 NTF393437 ODB393437 OMX393437 OWT393437 PGP393437 PQL393437 QAH393437 QKD393437 QTZ393437 RDV393437 RNR393437 RXN393437 SHJ393437 SRF393437 TBB393437 TKX393437 TUT393437 UEP393437 UOL393437 UYH393437 VID393437 VRZ393437 WBV393437 WLR393437 WVN393437 G458973 JB458973 SX458973 ACT458973 AMP458973 AWL458973 BGH458973 BQD458973 BZZ458973 CJV458973 CTR458973 DDN458973 DNJ458973 DXF458973 EHB458973 EQX458973 FAT458973 FKP458973 FUL458973 GEH458973 GOD458973 GXZ458973 HHV458973 HRR458973 IBN458973 ILJ458973 IVF458973 JFB458973 JOX458973 JYT458973 KIP458973 KSL458973 LCH458973 LMD458973 LVZ458973 MFV458973 MPR458973 MZN458973 NJJ458973 NTF458973 ODB458973 OMX458973 OWT458973 PGP458973 PQL458973 QAH458973 QKD458973 QTZ458973 RDV458973 RNR458973 RXN458973 SHJ458973 SRF458973 TBB458973 TKX458973 TUT458973 UEP458973 UOL458973 UYH458973 VID458973 VRZ458973 WBV458973 WLR458973 WVN458973 G524509 JB524509 SX524509 ACT524509 AMP524509 AWL524509 BGH524509 BQD524509 BZZ524509 CJV524509 CTR524509 DDN524509 DNJ524509 DXF524509 EHB524509 EQX524509 FAT524509 FKP524509 FUL524509 GEH524509 GOD524509 GXZ524509 HHV524509 HRR524509 IBN524509 ILJ524509 IVF524509 JFB524509 JOX524509 JYT524509 KIP524509 KSL524509 LCH524509 LMD524509 LVZ524509 MFV524509 MPR524509 MZN524509 NJJ524509 NTF524509 ODB524509 OMX524509 OWT524509 PGP524509 PQL524509 QAH524509 QKD524509 QTZ524509 RDV524509 RNR524509 RXN524509 SHJ524509 SRF524509 TBB524509 TKX524509 TUT524509 UEP524509 UOL524509 UYH524509 VID524509 VRZ524509 WBV524509 WLR524509 WVN524509 G590045 JB590045 SX590045 ACT590045 AMP590045 AWL590045 BGH590045 BQD590045 BZZ590045 CJV590045 CTR590045 DDN590045 DNJ590045 DXF590045 EHB590045 EQX590045 FAT590045 FKP590045 FUL590045 GEH590045 GOD590045 GXZ590045 HHV590045 HRR590045 IBN590045 ILJ590045 IVF590045 JFB590045 JOX590045 JYT590045 KIP590045 KSL590045 LCH590045 LMD590045 LVZ590045 MFV590045 MPR590045 MZN590045 NJJ590045 NTF590045 ODB590045 OMX590045 OWT590045 PGP590045 PQL590045 QAH590045 QKD590045 QTZ590045 RDV590045 RNR590045 RXN590045 SHJ590045 SRF590045 TBB590045 TKX590045 TUT590045 UEP590045 UOL590045 UYH590045 VID590045 VRZ590045 WBV590045 WLR590045 WVN590045 G655581 JB655581 SX655581 ACT655581 AMP655581 AWL655581 BGH655581 BQD655581 BZZ655581 CJV655581 CTR655581 DDN655581 DNJ655581 DXF655581 EHB655581 EQX655581 FAT655581 FKP655581 FUL655581 GEH655581 GOD655581 GXZ655581 HHV655581 HRR655581 IBN655581 ILJ655581 IVF655581 JFB655581 JOX655581 JYT655581 KIP655581 KSL655581 LCH655581 LMD655581 LVZ655581 MFV655581 MPR655581 MZN655581 NJJ655581 NTF655581 ODB655581 OMX655581 OWT655581 PGP655581 PQL655581 QAH655581 QKD655581 QTZ655581 RDV655581 RNR655581 RXN655581 SHJ655581 SRF655581 TBB655581 TKX655581 TUT655581 UEP655581 UOL655581 UYH655581 VID655581 VRZ655581 WBV655581 WLR655581 WVN655581 G721117 JB721117 SX721117 ACT721117 AMP721117 AWL721117 BGH721117 BQD721117 BZZ721117 CJV721117 CTR721117 DDN721117 DNJ721117 DXF721117 EHB721117 EQX721117 FAT721117 FKP721117 FUL721117 GEH721117 GOD721117 GXZ721117 HHV721117 HRR721117 IBN721117 ILJ721117 IVF721117 JFB721117 JOX721117 JYT721117 KIP721117 KSL721117 LCH721117 LMD721117 LVZ721117 MFV721117 MPR721117 MZN721117 NJJ721117 NTF721117 ODB721117 OMX721117 OWT721117 PGP721117 PQL721117 QAH721117 QKD721117 QTZ721117 RDV721117 RNR721117 RXN721117 SHJ721117 SRF721117 TBB721117 TKX721117 TUT721117 UEP721117 UOL721117 UYH721117 VID721117 VRZ721117 WBV721117 WLR721117 WVN721117 G786653 JB786653 SX786653 ACT786653 AMP786653 AWL786653 BGH786653 BQD786653 BZZ786653 CJV786653 CTR786653 DDN786653 DNJ786653 DXF786653 EHB786653 EQX786653 FAT786653 FKP786653 FUL786653 GEH786653 GOD786653 GXZ786653 HHV786653 HRR786653 IBN786653 ILJ786653 IVF786653 JFB786653 JOX786653 JYT786653 KIP786653 KSL786653 LCH786653 LMD786653 LVZ786653 MFV786653 MPR786653 MZN786653 NJJ786653 NTF786653 ODB786653 OMX786653 OWT786653 PGP786653 PQL786653 QAH786653 QKD786653 QTZ786653 RDV786653 RNR786653 RXN786653 SHJ786653 SRF786653 TBB786653 TKX786653 TUT786653 UEP786653 UOL786653 UYH786653 VID786653 VRZ786653 WBV786653 WLR786653 WVN786653 G852189 JB852189 SX852189 ACT852189 AMP852189 AWL852189 BGH852189 BQD852189 BZZ852189 CJV852189 CTR852189 DDN852189 DNJ852189 DXF852189 EHB852189 EQX852189 FAT852189 FKP852189 FUL852189 GEH852189 GOD852189 GXZ852189 HHV852189 HRR852189 IBN852189 ILJ852189 IVF852189 JFB852189 JOX852189 JYT852189 KIP852189 KSL852189 LCH852189 LMD852189 LVZ852189 MFV852189 MPR852189 MZN852189 NJJ852189 NTF852189 ODB852189 OMX852189 OWT852189 PGP852189 PQL852189 QAH852189 QKD852189 QTZ852189 RDV852189 RNR852189 RXN852189 SHJ852189 SRF852189 TBB852189 TKX852189 TUT852189 UEP852189 UOL852189 UYH852189 VID852189 VRZ852189 WBV852189 WLR852189 WVN852189 G917725 JB917725 SX917725 ACT917725 AMP917725 AWL917725 BGH917725 BQD917725 BZZ917725 CJV917725 CTR917725 DDN917725 DNJ917725 DXF917725 EHB917725 EQX917725 FAT917725 FKP917725 FUL917725 GEH917725 GOD917725 GXZ917725 HHV917725 HRR917725 IBN917725 ILJ917725 IVF917725 JFB917725 JOX917725 JYT917725 KIP917725 KSL917725 LCH917725 LMD917725 LVZ917725 MFV917725 MPR917725 MZN917725 NJJ917725 NTF917725 ODB917725 OMX917725 OWT917725 PGP917725 PQL917725 QAH917725 QKD917725 QTZ917725 RDV917725 RNR917725 RXN917725 SHJ917725 SRF917725 TBB917725 TKX917725 TUT917725 UEP917725 UOL917725 UYH917725 VID917725 VRZ917725 WBV917725 WLR917725 WVN917725 G983261 JB983261 SX983261 ACT983261 AMP983261 AWL983261 BGH983261 BQD983261 BZZ983261 CJV983261 CTR983261 DDN983261 DNJ983261 DXF983261 EHB983261 EQX983261 FAT983261 FKP983261 FUL983261 GEH983261 GOD983261 GXZ983261 HHV983261 HRR983261 IBN983261 ILJ983261 IVF983261 JFB983261 JOX983261 JYT983261 KIP983261 KSL983261 LCH983261 LMD983261 LVZ983261 MFV983261 MPR983261 MZN983261 NJJ983261 NTF983261 ODB983261 OMX983261 OWT983261 PGP983261 PQL983261 QAH983261 QKD983261 QTZ983261 RDV983261 RNR983261 RXN983261 SHJ983261 SRF983261 TBB983261 TKX983261 TUT983261 UEP983261 UOL983261 UYH983261 VID983261 VRZ983261 WBV983261 WLR983261 WVN983261 G65728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G131264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G196800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G262336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G327872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G393408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G458944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G524480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G590016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G655552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G721088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G786624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G852160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G917696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G983232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G65736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G131272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G196808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G262344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G327880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G393416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G458952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G524488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G590024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G655560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G721096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G786632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G852168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G917704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G983240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G65539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G131075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G196611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G262147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G327683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G393219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G458755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G524291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G589827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G655363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G720899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G786435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G851971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G917507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G983043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G65547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G131083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G196619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G262155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G327691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G393227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G458763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G524299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G589835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G655371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G720907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G786443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G851979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G917515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G983051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UYH226 JB151 SX151 ACT151 AMP151 AWL151 BGH151 BQD151 BZZ151 CJV151 CTR151 DDN151 DNJ151 DXF151 EHB151 EQX151 FAT151 FKP151 FUL151 GEH151 GOD151 GXZ151 HHV151 HRR151 IBN151 ILJ151 IVF151 JFB151 JOX151 JYT151 KIP151 KSL151 LCH151 LMD151 LVZ151 MFV151 MPR151 MZN151 NJJ151 NTF151 ODB151 OMX151 OWT151 PGP151 PQL151 QAH151 QKD151 QTZ151 RDV151 RNR151 RXN151 SHJ151 SRF151 TBB151 TKX151 TUT151 UEP151 UOL151 UYH151 VID151 VRZ151 WBV151 WLR151 WVN151 G65555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G131091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G196627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G262163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G327699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G393235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G458771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G524307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G589843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G655379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G720915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G786451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G851987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G917523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G983059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WVN181 WLR181 WBV181 VRZ181 VID181 UYH181 UOL181 UEP181 TUT181 TKX181 TBB181 SRF181 SHJ181 RXN181 RNR181 RDV181 QTZ181 QKD181 QAH181 PQL181 PGP181 OWT181 OMX181 ODB181 NTF181 NJJ181 MZN181 MPR181 MFV181 LVZ181 LMD181 LCH181 KSL181 KIP181 JYT181 JOX181 JFB181 IVF181 ILJ181 IBN181 HRR181 HHV181 GXZ181 GOD181 GEH181 FUL181 FKP181 FAT181 EQX181 EHB181 DXF181 DNJ181 DDN181 CTR181 CJV181 BZZ181 BQD181 BGH181 AWL181 AMP181 ACT181 SX181 JB181 TUT226 TKX226 JB189 SX189 ACT189 AMP189 AWL189 BGH189 BQD189 BZZ189 CJV189 CTR189 DDN189 DNJ189 DXF189 EHB189 EQX189 FAT189 FKP189 FUL189 GEH189 GOD189 GXZ189 HHV189 HRR189 IBN189 ILJ189 IVF189 JFB189 JOX189 JYT189 KIP189 KSL189 LCH189 LMD189 LVZ189 MFV189 MPR189 MZN189 NJJ189 NTF189 ODB189 OMX189 OWT189 PGP189 PQL189 QAH189 QKD189 QTZ189 RDV189 RNR189 RXN189 SHJ189 SRF189 TBB189 TKX189 TUT189 UEP189 UOL189 UYH189 VID189 VRZ189 WBV189 WLR189 WVN189 TBB226 JB197 SX197 ACT197 AMP197 AWL197 BGH197 BQD197 BZZ197 CJV197 CTR197 DDN197 DNJ197 DXF197 EHB197 EQX197 FAT197 FKP197 FUL197 GEH197 GOD197 GXZ197 HHV197 HRR197 IBN197 ILJ197 IVF197 JFB197 JOX197 JYT197 KIP197 KSL197 LCH197 LMD197 LVZ197 MFV197 MPR197 MZN197 NJJ197 NTF197 ODB197 OMX197 OWT197 PGP197 PQL197 QAH197 QKD197 QTZ197 RDV197 RNR197 RXN197 SHJ197 SRF197 TBB197 TKX197 TUT197 UEP197 UOL197 UYH197 VID197 VRZ197 WBV197 WLR197 WVN197 SRF226 JB205 SX205 ACT205 AMP205 AWL205 BGH205 BQD205 BZZ205 CJV205 CTR205 DDN205 DNJ205 DXF205 EHB205 EQX205 FAT205 FKP205 FUL205 GEH205 GOD205 GXZ205 HHV205 HRR205 IBN205 ILJ205 IVF205 JFB205 JOX205 JYT205 KIP205 KSL205 LCH205 LMD205 LVZ205 MFV205 MPR205 MZN205 NJJ205 NTF205 ODB205 OMX205 OWT205 PGP205 PQL205 QAH205 QKD205 QTZ205 RDV205 RNR205 RXN205 SHJ205 SRF205 TBB205 TKX205 TUT205 UEP205 UOL205 UYH205 VID205 VRZ205 WBV205 WLR205 WVN205 RXN226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5">
    <tabColor rgb="FFFF0000"/>
  </sheetPr>
  <dimension ref="A1:BX273"/>
  <sheetViews>
    <sheetView showWhiteSpace="0" zoomScale="60" zoomScaleNormal="60" zoomScalePageLayoutView="120" workbookViewId="0">
      <selection activeCell="W23" sqref="W23"/>
    </sheetView>
  </sheetViews>
  <sheetFormatPr defaultRowHeight="24.75"/>
  <cols>
    <col min="1" max="1" width="4.85546875" style="25" customWidth="1"/>
    <col min="2" max="2" width="63" style="26" customWidth="1"/>
    <col min="3" max="3" width="12" style="27" customWidth="1"/>
    <col min="4" max="4" width="13.140625" style="27" customWidth="1"/>
    <col min="5" max="5" width="14" style="27" customWidth="1"/>
    <col min="6" max="6" width="10.85546875" style="28" customWidth="1"/>
    <col min="7" max="7" width="15" style="28" customWidth="1"/>
    <col min="8" max="8" width="15.7109375" style="28" customWidth="1"/>
    <col min="9" max="9" width="20.42578125" style="29" customWidth="1"/>
    <col min="10" max="10" width="2.7109375" style="30" customWidth="1"/>
    <col min="11" max="11" width="3.140625" style="30" customWidth="1"/>
    <col min="12" max="12" width="32.42578125" style="30" customWidth="1"/>
    <col min="13" max="13" width="11.42578125" style="30" customWidth="1"/>
    <col min="14" max="14" width="13.5703125" style="31" customWidth="1"/>
    <col min="15" max="15" width="30.28515625" style="28" customWidth="1"/>
    <col min="16" max="16" width="10.140625" style="28" customWidth="1"/>
    <col min="17" max="17" width="20" style="28" customWidth="1"/>
    <col min="18" max="18" width="6.7109375" style="30" customWidth="1"/>
    <col min="19" max="19" width="8.85546875" style="28" customWidth="1"/>
    <col min="20" max="20" width="9.85546875" style="29" customWidth="1"/>
    <col min="21" max="21" width="8.85546875" style="28" customWidth="1"/>
    <col min="22" max="22" width="54.7109375" style="29" customWidth="1"/>
    <col min="23" max="23" width="10.85546875" style="30" customWidth="1"/>
    <col min="24" max="24" width="8.7109375" style="30" customWidth="1"/>
    <col min="25" max="25" width="12.28515625" style="30" customWidth="1"/>
    <col min="26" max="26" width="8.85546875" style="28" customWidth="1"/>
    <col min="27" max="27" width="9.85546875" style="29" customWidth="1"/>
    <col min="28" max="28" width="8.85546875" style="28" customWidth="1"/>
    <col min="29" max="29" width="54.7109375" style="29" customWidth="1"/>
    <col min="30" max="30" width="10.85546875" style="29" customWidth="1"/>
    <col min="31" max="31" width="8.7109375" style="29" customWidth="1"/>
    <col min="32" max="32" width="13.28515625" style="29" customWidth="1"/>
    <col min="33" max="33" width="8.85546875" style="28" customWidth="1"/>
    <col min="34" max="34" width="9.85546875" style="29" customWidth="1"/>
    <col min="35" max="35" width="8.85546875" style="28" customWidth="1"/>
    <col min="36" max="36" width="54.7109375" style="29" customWidth="1"/>
    <col min="37" max="37" width="12.140625" style="30" customWidth="1"/>
    <col min="38" max="38" width="8.7109375" style="30" customWidth="1"/>
    <col min="39" max="39" width="11.28515625" style="30" customWidth="1"/>
    <col min="40" max="40" width="8.85546875" style="28" customWidth="1"/>
    <col min="41" max="41" width="9.140625" style="29"/>
    <col min="42" max="42" width="8.85546875" style="28" customWidth="1"/>
    <col min="43" max="43" width="54.7109375" style="29" customWidth="1"/>
    <col min="44" max="44" width="13.7109375" style="30" customWidth="1"/>
    <col min="45" max="45" width="8.7109375" style="30" customWidth="1"/>
    <col min="46" max="46" width="14.7109375" style="30" customWidth="1"/>
    <col min="47" max="47" width="8.85546875" style="28" customWidth="1"/>
    <col min="48" max="48" width="9.85546875" style="29" customWidth="1"/>
    <col min="49" max="49" width="8.85546875" style="28" customWidth="1"/>
    <col min="50" max="50" width="54.7109375" style="29" customWidth="1"/>
    <col min="51" max="51" width="12.42578125" style="30" customWidth="1"/>
    <col min="52" max="52" width="8.7109375" style="30" customWidth="1"/>
    <col min="53" max="53" width="13.42578125" style="30" customWidth="1"/>
    <col min="54" max="54" width="8.85546875" style="28" customWidth="1"/>
    <col min="55" max="55" width="9.140625" style="29"/>
    <col min="56" max="56" width="8.85546875" style="28" customWidth="1"/>
    <col min="57" max="57" width="54.7109375" style="29" customWidth="1"/>
    <col min="58" max="58" width="10.7109375" style="29" customWidth="1"/>
    <col min="59" max="59" width="8.7109375" style="29" customWidth="1"/>
    <col min="60" max="60" width="13" style="29" customWidth="1"/>
    <col min="61" max="61" width="8.85546875" style="28" customWidth="1"/>
    <col min="62" max="62" width="9.140625" style="29"/>
    <col min="63" max="63" width="8.85546875" style="28" customWidth="1"/>
    <col min="64" max="64" width="54.7109375" style="29" customWidth="1"/>
    <col min="65" max="65" width="10.85546875" style="30" customWidth="1"/>
    <col min="66" max="66" width="8.7109375" style="30" customWidth="1"/>
    <col min="67" max="67" width="13" style="30" customWidth="1"/>
    <col min="68" max="68" width="8.85546875" style="28" customWidth="1"/>
    <col min="69" max="69" width="9.85546875" style="29" customWidth="1"/>
    <col min="70" max="70" width="8.85546875" style="28" customWidth="1"/>
    <col min="71" max="256" width="9.140625" style="29"/>
    <col min="257" max="257" width="63" style="29" customWidth="1"/>
    <col min="258" max="260" width="17.140625" style="29" customWidth="1"/>
    <col min="261" max="264" width="15" style="29" customWidth="1"/>
    <col min="265" max="265" width="13.140625" style="29" customWidth="1"/>
    <col min="266" max="266" width="8.7109375" style="29" customWidth="1"/>
    <col min="267" max="267" width="12.85546875" style="29" customWidth="1"/>
    <col min="268" max="268" width="8.85546875" style="29" customWidth="1"/>
    <col min="269" max="269" width="9.85546875" style="29" customWidth="1"/>
    <col min="270" max="270" width="8.85546875" style="29" customWidth="1"/>
    <col min="271" max="271" width="54.7109375" style="29" customWidth="1"/>
    <col min="272" max="272" width="10.85546875" style="29" customWidth="1"/>
    <col min="273" max="273" width="8.7109375" style="29" customWidth="1"/>
    <col min="274" max="274" width="12.140625" style="29" customWidth="1"/>
    <col min="275" max="275" width="8.85546875" style="29" customWidth="1"/>
    <col min="276" max="276" width="9.85546875" style="29" customWidth="1"/>
    <col min="277" max="277" width="8.85546875" style="29" customWidth="1"/>
    <col min="278" max="278" width="54.7109375" style="29" customWidth="1"/>
    <col min="279" max="279" width="10.85546875" style="29" customWidth="1"/>
    <col min="280" max="280" width="8.7109375" style="29" customWidth="1"/>
    <col min="281" max="281" width="12.28515625" style="29" customWidth="1"/>
    <col min="282" max="282" width="8.85546875" style="29" customWidth="1"/>
    <col min="283" max="283" width="9.85546875" style="29" customWidth="1"/>
    <col min="284" max="284" width="8.85546875" style="29" customWidth="1"/>
    <col min="285" max="285" width="54.7109375" style="29" customWidth="1"/>
    <col min="286" max="286" width="10.85546875" style="29" customWidth="1"/>
    <col min="287" max="287" width="8.7109375" style="29" customWidth="1"/>
    <col min="288" max="288" width="13.28515625" style="29" customWidth="1"/>
    <col min="289" max="289" width="8.85546875" style="29" customWidth="1"/>
    <col min="290" max="290" width="9.85546875" style="29" customWidth="1"/>
    <col min="291" max="291" width="8.85546875" style="29" customWidth="1"/>
    <col min="292" max="292" width="54.7109375" style="29" customWidth="1"/>
    <col min="293" max="293" width="12.140625" style="29" customWidth="1"/>
    <col min="294" max="294" width="8.7109375" style="29" customWidth="1"/>
    <col min="295" max="295" width="11.28515625" style="29" customWidth="1"/>
    <col min="296" max="296" width="8.85546875" style="29" customWidth="1"/>
    <col min="297" max="297" width="9.140625" style="29"/>
    <col min="298" max="298" width="8.85546875" style="29" customWidth="1"/>
    <col min="299" max="299" width="54.7109375" style="29" customWidth="1"/>
    <col min="300" max="300" width="13.7109375" style="29" customWidth="1"/>
    <col min="301" max="301" width="8.7109375" style="29" customWidth="1"/>
    <col min="302" max="302" width="14.7109375" style="29" customWidth="1"/>
    <col min="303" max="303" width="8.85546875" style="29" customWidth="1"/>
    <col min="304" max="304" width="9.85546875" style="29" customWidth="1"/>
    <col min="305" max="305" width="8.85546875" style="29" customWidth="1"/>
    <col min="306" max="306" width="54.7109375" style="29" customWidth="1"/>
    <col min="307" max="307" width="12.42578125" style="29" customWidth="1"/>
    <col min="308" max="308" width="8.7109375" style="29" customWidth="1"/>
    <col min="309" max="309" width="13.42578125" style="29" customWidth="1"/>
    <col min="310" max="310" width="8.85546875" style="29" customWidth="1"/>
    <col min="311" max="311" width="9.140625" style="29"/>
    <col min="312" max="312" width="8.85546875" style="29" customWidth="1"/>
    <col min="313" max="313" width="54.7109375" style="29" customWidth="1"/>
    <col min="314" max="314" width="10.7109375" style="29" customWidth="1"/>
    <col min="315" max="315" width="8.7109375" style="29" customWidth="1"/>
    <col min="316" max="316" width="13" style="29" customWidth="1"/>
    <col min="317" max="317" width="8.85546875" style="29" customWidth="1"/>
    <col min="318" max="318" width="9.140625" style="29"/>
    <col min="319" max="319" width="8.85546875" style="29" customWidth="1"/>
    <col min="320" max="320" width="54.7109375" style="29" customWidth="1"/>
    <col min="321" max="321" width="10.85546875" style="29" customWidth="1"/>
    <col min="322" max="322" width="8.7109375" style="29" customWidth="1"/>
    <col min="323" max="323" width="13" style="29" customWidth="1"/>
    <col min="324" max="324" width="8.85546875" style="29" customWidth="1"/>
    <col min="325" max="325" width="9.85546875" style="29" customWidth="1"/>
    <col min="326" max="326" width="8.85546875" style="29" customWidth="1"/>
    <col min="327" max="512" width="9.140625" style="29"/>
    <col min="513" max="513" width="63" style="29" customWidth="1"/>
    <col min="514" max="516" width="17.140625" style="29" customWidth="1"/>
    <col min="517" max="520" width="15" style="29" customWidth="1"/>
    <col min="521" max="521" width="13.140625" style="29" customWidth="1"/>
    <col min="522" max="522" width="8.7109375" style="29" customWidth="1"/>
    <col min="523" max="523" width="12.85546875" style="29" customWidth="1"/>
    <col min="524" max="524" width="8.85546875" style="29" customWidth="1"/>
    <col min="525" max="525" width="9.85546875" style="29" customWidth="1"/>
    <col min="526" max="526" width="8.85546875" style="29" customWidth="1"/>
    <col min="527" max="527" width="54.7109375" style="29" customWidth="1"/>
    <col min="528" max="528" width="10.85546875" style="29" customWidth="1"/>
    <col min="529" max="529" width="8.7109375" style="29" customWidth="1"/>
    <col min="530" max="530" width="12.140625" style="29" customWidth="1"/>
    <col min="531" max="531" width="8.85546875" style="29" customWidth="1"/>
    <col min="532" max="532" width="9.85546875" style="29" customWidth="1"/>
    <col min="533" max="533" width="8.85546875" style="29" customWidth="1"/>
    <col min="534" max="534" width="54.7109375" style="29" customWidth="1"/>
    <col min="535" max="535" width="10.85546875" style="29" customWidth="1"/>
    <col min="536" max="536" width="8.7109375" style="29" customWidth="1"/>
    <col min="537" max="537" width="12.28515625" style="29" customWidth="1"/>
    <col min="538" max="538" width="8.85546875" style="29" customWidth="1"/>
    <col min="539" max="539" width="9.85546875" style="29" customWidth="1"/>
    <col min="540" max="540" width="8.85546875" style="29" customWidth="1"/>
    <col min="541" max="541" width="54.7109375" style="29" customWidth="1"/>
    <col min="542" max="542" width="10.85546875" style="29" customWidth="1"/>
    <col min="543" max="543" width="8.7109375" style="29" customWidth="1"/>
    <col min="544" max="544" width="13.28515625" style="29" customWidth="1"/>
    <col min="545" max="545" width="8.85546875" style="29" customWidth="1"/>
    <col min="546" max="546" width="9.85546875" style="29" customWidth="1"/>
    <col min="547" max="547" width="8.85546875" style="29" customWidth="1"/>
    <col min="548" max="548" width="54.7109375" style="29" customWidth="1"/>
    <col min="549" max="549" width="12.140625" style="29" customWidth="1"/>
    <col min="550" max="550" width="8.7109375" style="29" customWidth="1"/>
    <col min="551" max="551" width="11.28515625" style="29" customWidth="1"/>
    <col min="552" max="552" width="8.85546875" style="29" customWidth="1"/>
    <col min="553" max="553" width="9.140625" style="29"/>
    <col min="554" max="554" width="8.85546875" style="29" customWidth="1"/>
    <col min="555" max="555" width="54.7109375" style="29" customWidth="1"/>
    <col min="556" max="556" width="13.7109375" style="29" customWidth="1"/>
    <col min="557" max="557" width="8.7109375" style="29" customWidth="1"/>
    <col min="558" max="558" width="14.7109375" style="29" customWidth="1"/>
    <col min="559" max="559" width="8.85546875" style="29" customWidth="1"/>
    <col min="560" max="560" width="9.85546875" style="29" customWidth="1"/>
    <col min="561" max="561" width="8.85546875" style="29" customWidth="1"/>
    <col min="562" max="562" width="54.7109375" style="29" customWidth="1"/>
    <col min="563" max="563" width="12.42578125" style="29" customWidth="1"/>
    <col min="564" max="564" width="8.7109375" style="29" customWidth="1"/>
    <col min="565" max="565" width="13.42578125" style="29" customWidth="1"/>
    <col min="566" max="566" width="8.85546875" style="29" customWidth="1"/>
    <col min="567" max="567" width="9.140625" style="29"/>
    <col min="568" max="568" width="8.85546875" style="29" customWidth="1"/>
    <col min="569" max="569" width="54.7109375" style="29" customWidth="1"/>
    <col min="570" max="570" width="10.7109375" style="29" customWidth="1"/>
    <col min="571" max="571" width="8.7109375" style="29" customWidth="1"/>
    <col min="572" max="572" width="13" style="29" customWidth="1"/>
    <col min="573" max="573" width="8.85546875" style="29" customWidth="1"/>
    <col min="574" max="574" width="9.140625" style="29"/>
    <col min="575" max="575" width="8.85546875" style="29" customWidth="1"/>
    <col min="576" max="576" width="54.7109375" style="29" customWidth="1"/>
    <col min="577" max="577" width="10.85546875" style="29" customWidth="1"/>
    <col min="578" max="578" width="8.7109375" style="29" customWidth="1"/>
    <col min="579" max="579" width="13" style="29" customWidth="1"/>
    <col min="580" max="580" width="8.85546875" style="29" customWidth="1"/>
    <col min="581" max="581" width="9.85546875" style="29" customWidth="1"/>
    <col min="582" max="582" width="8.85546875" style="29" customWidth="1"/>
    <col min="583" max="768" width="9.140625" style="29"/>
    <col min="769" max="769" width="63" style="29" customWidth="1"/>
    <col min="770" max="772" width="17.140625" style="29" customWidth="1"/>
    <col min="773" max="776" width="15" style="29" customWidth="1"/>
    <col min="777" max="777" width="13.140625" style="29" customWidth="1"/>
    <col min="778" max="778" width="8.7109375" style="29" customWidth="1"/>
    <col min="779" max="779" width="12.85546875" style="29" customWidth="1"/>
    <col min="780" max="780" width="8.85546875" style="29" customWidth="1"/>
    <col min="781" max="781" width="9.85546875" style="29" customWidth="1"/>
    <col min="782" max="782" width="8.85546875" style="29" customWidth="1"/>
    <col min="783" max="783" width="54.7109375" style="29" customWidth="1"/>
    <col min="784" max="784" width="10.85546875" style="29" customWidth="1"/>
    <col min="785" max="785" width="8.7109375" style="29" customWidth="1"/>
    <col min="786" max="786" width="12.140625" style="29" customWidth="1"/>
    <col min="787" max="787" width="8.85546875" style="29" customWidth="1"/>
    <col min="788" max="788" width="9.85546875" style="29" customWidth="1"/>
    <col min="789" max="789" width="8.85546875" style="29" customWidth="1"/>
    <col min="790" max="790" width="54.7109375" style="29" customWidth="1"/>
    <col min="791" max="791" width="10.85546875" style="29" customWidth="1"/>
    <col min="792" max="792" width="8.7109375" style="29" customWidth="1"/>
    <col min="793" max="793" width="12.28515625" style="29" customWidth="1"/>
    <col min="794" max="794" width="8.85546875" style="29" customWidth="1"/>
    <col min="795" max="795" width="9.85546875" style="29" customWidth="1"/>
    <col min="796" max="796" width="8.85546875" style="29" customWidth="1"/>
    <col min="797" max="797" width="54.7109375" style="29" customWidth="1"/>
    <col min="798" max="798" width="10.85546875" style="29" customWidth="1"/>
    <col min="799" max="799" width="8.7109375" style="29" customWidth="1"/>
    <col min="800" max="800" width="13.28515625" style="29" customWidth="1"/>
    <col min="801" max="801" width="8.85546875" style="29" customWidth="1"/>
    <col min="802" max="802" width="9.85546875" style="29" customWidth="1"/>
    <col min="803" max="803" width="8.85546875" style="29" customWidth="1"/>
    <col min="804" max="804" width="54.7109375" style="29" customWidth="1"/>
    <col min="805" max="805" width="12.140625" style="29" customWidth="1"/>
    <col min="806" max="806" width="8.7109375" style="29" customWidth="1"/>
    <col min="807" max="807" width="11.28515625" style="29" customWidth="1"/>
    <col min="808" max="808" width="8.85546875" style="29" customWidth="1"/>
    <col min="809" max="809" width="9.140625" style="29"/>
    <col min="810" max="810" width="8.85546875" style="29" customWidth="1"/>
    <col min="811" max="811" width="54.7109375" style="29" customWidth="1"/>
    <col min="812" max="812" width="13.7109375" style="29" customWidth="1"/>
    <col min="813" max="813" width="8.7109375" style="29" customWidth="1"/>
    <col min="814" max="814" width="14.7109375" style="29" customWidth="1"/>
    <col min="815" max="815" width="8.85546875" style="29" customWidth="1"/>
    <col min="816" max="816" width="9.85546875" style="29" customWidth="1"/>
    <col min="817" max="817" width="8.85546875" style="29" customWidth="1"/>
    <col min="818" max="818" width="54.7109375" style="29" customWidth="1"/>
    <col min="819" max="819" width="12.42578125" style="29" customWidth="1"/>
    <col min="820" max="820" width="8.7109375" style="29" customWidth="1"/>
    <col min="821" max="821" width="13.42578125" style="29" customWidth="1"/>
    <col min="822" max="822" width="8.85546875" style="29" customWidth="1"/>
    <col min="823" max="823" width="9.140625" style="29"/>
    <col min="824" max="824" width="8.85546875" style="29" customWidth="1"/>
    <col min="825" max="825" width="54.7109375" style="29" customWidth="1"/>
    <col min="826" max="826" width="10.7109375" style="29" customWidth="1"/>
    <col min="827" max="827" width="8.7109375" style="29" customWidth="1"/>
    <col min="828" max="828" width="13" style="29" customWidth="1"/>
    <col min="829" max="829" width="8.85546875" style="29" customWidth="1"/>
    <col min="830" max="830" width="9.140625" style="29"/>
    <col min="831" max="831" width="8.85546875" style="29" customWidth="1"/>
    <col min="832" max="832" width="54.7109375" style="29" customWidth="1"/>
    <col min="833" max="833" width="10.85546875" style="29" customWidth="1"/>
    <col min="834" max="834" width="8.7109375" style="29" customWidth="1"/>
    <col min="835" max="835" width="13" style="29" customWidth="1"/>
    <col min="836" max="836" width="8.85546875" style="29" customWidth="1"/>
    <col min="837" max="837" width="9.85546875" style="29" customWidth="1"/>
    <col min="838" max="838" width="8.85546875" style="29" customWidth="1"/>
    <col min="839" max="1024" width="9.140625" style="29"/>
    <col min="1025" max="1025" width="63" style="29" customWidth="1"/>
    <col min="1026" max="1028" width="17.140625" style="29" customWidth="1"/>
    <col min="1029" max="1032" width="15" style="29" customWidth="1"/>
    <col min="1033" max="1033" width="13.140625" style="29" customWidth="1"/>
    <col min="1034" max="1034" width="8.7109375" style="29" customWidth="1"/>
    <col min="1035" max="1035" width="12.85546875" style="29" customWidth="1"/>
    <col min="1036" max="1036" width="8.85546875" style="29" customWidth="1"/>
    <col min="1037" max="1037" width="9.85546875" style="29" customWidth="1"/>
    <col min="1038" max="1038" width="8.85546875" style="29" customWidth="1"/>
    <col min="1039" max="1039" width="54.7109375" style="29" customWidth="1"/>
    <col min="1040" max="1040" width="10.85546875" style="29" customWidth="1"/>
    <col min="1041" max="1041" width="8.7109375" style="29" customWidth="1"/>
    <col min="1042" max="1042" width="12.140625" style="29" customWidth="1"/>
    <col min="1043" max="1043" width="8.85546875" style="29" customWidth="1"/>
    <col min="1044" max="1044" width="9.85546875" style="29" customWidth="1"/>
    <col min="1045" max="1045" width="8.85546875" style="29" customWidth="1"/>
    <col min="1046" max="1046" width="54.7109375" style="29" customWidth="1"/>
    <col min="1047" max="1047" width="10.85546875" style="29" customWidth="1"/>
    <col min="1048" max="1048" width="8.7109375" style="29" customWidth="1"/>
    <col min="1049" max="1049" width="12.28515625" style="29" customWidth="1"/>
    <col min="1050" max="1050" width="8.85546875" style="29" customWidth="1"/>
    <col min="1051" max="1051" width="9.85546875" style="29" customWidth="1"/>
    <col min="1052" max="1052" width="8.85546875" style="29" customWidth="1"/>
    <col min="1053" max="1053" width="54.7109375" style="29" customWidth="1"/>
    <col min="1054" max="1054" width="10.85546875" style="29" customWidth="1"/>
    <col min="1055" max="1055" width="8.7109375" style="29" customWidth="1"/>
    <col min="1056" max="1056" width="13.28515625" style="29" customWidth="1"/>
    <col min="1057" max="1057" width="8.85546875" style="29" customWidth="1"/>
    <col min="1058" max="1058" width="9.85546875" style="29" customWidth="1"/>
    <col min="1059" max="1059" width="8.85546875" style="29" customWidth="1"/>
    <col min="1060" max="1060" width="54.7109375" style="29" customWidth="1"/>
    <col min="1061" max="1061" width="12.140625" style="29" customWidth="1"/>
    <col min="1062" max="1062" width="8.7109375" style="29" customWidth="1"/>
    <col min="1063" max="1063" width="11.28515625" style="29" customWidth="1"/>
    <col min="1064" max="1064" width="8.85546875" style="29" customWidth="1"/>
    <col min="1065" max="1065" width="9.140625" style="29"/>
    <col min="1066" max="1066" width="8.85546875" style="29" customWidth="1"/>
    <col min="1067" max="1067" width="54.7109375" style="29" customWidth="1"/>
    <col min="1068" max="1068" width="13.7109375" style="29" customWidth="1"/>
    <col min="1069" max="1069" width="8.7109375" style="29" customWidth="1"/>
    <col min="1070" max="1070" width="14.7109375" style="29" customWidth="1"/>
    <col min="1071" max="1071" width="8.85546875" style="29" customWidth="1"/>
    <col min="1072" max="1072" width="9.85546875" style="29" customWidth="1"/>
    <col min="1073" max="1073" width="8.85546875" style="29" customWidth="1"/>
    <col min="1074" max="1074" width="54.7109375" style="29" customWidth="1"/>
    <col min="1075" max="1075" width="12.42578125" style="29" customWidth="1"/>
    <col min="1076" max="1076" width="8.7109375" style="29" customWidth="1"/>
    <col min="1077" max="1077" width="13.42578125" style="29" customWidth="1"/>
    <col min="1078" max="1078" width="8.85546875" style="29" customWidth="1"/>
    <col min="1079" max="1079" width="9.140625" style="29"/>
    <col min="1080" max="1080" width="8.85546875" style="29" customWidth="1"/>
    <col min="1081" max="1081" width="54.7109375" style="29" customWidth="1"/>
    <col min="1082" max="1082" width="10.7109375" style="29" customWidth="1"/>
    <col min="1083" max="1083" width="8.7109375" style="29" customWidth="1"/>
    <col min="1084" max="1084" width="13" style="29" customWidth="1"/>
    <col min="1085" max="1085" width="8.85546875" style="29" customWidth="1"/>
    <col min="1086" max="1086" width="9.140625" style="29"/>
    <col min="1087" max="1087" width="8.85546875" style="29" customWidth="1"/>
    <col min="1088" max="1088" width="54.7109375" style="29" customWidth="1"/>
    <col min="1089" max="1089" width="10.85546875" style="29" customWidth="1"/>
    <col min="1090" max="1090" width="8.7109375" style="29" customWidth="1"/>
    <col min="1091" max="1091" width="13" style="29" customWidth="1"/>
    <col min="1092" max="1092" width="8.85546875" style="29" customWidth="1"/>
    <col min="1093" max="1093" width="9.85546875" style="29" customWidth="1"/>
    <col min="1094" max="1094" width="8.85546875" style="29" customWidth="1"/>
    <col min="1095" max="1280" width="9.140625" style="29"/>
    <col min="1281" max="1281" width="63" style="29" customWidth="1"/>
    <col min="1282" max="1284" width="17.140625" style="29" customWidth="1"/>
    <col min="1285" max="1288" width="15" style="29" customWidth="1"/>
    <col min="1289" max="1289" width="13.140625" style="29" customWidth="1"/>
    <col min="1290" max="1290" width="8.7109375" style="29" customWidth="1"/>
    <col min="1291" max="1291" width="12.85546875" style="29" customWidth="1"/>
    <col min="1292" max="1292" width="8.85546875" style="29" customWidth="1"/>
    <col min="1293" max="1293" width="9.85546875" style="29" customWidth="1"/>
    <col min="1294" max="1294" width="8.85546875" style="29" customWidth="1"/>
    <col min="1295" max="1295" width="54.7109375" style="29" customWidth="1"/>
    <col min="1296" max="1296" width="10.85546875" style="29" customWidth="1"/>
    <col min="1297" max="1297" width="8.7109375" style="29" customWidth="1"/>
    <col min="1298" max="1298" width="12.140625" style="29" customWidth="1"/>
    <col min="1299" max="1299" width="8.85546875" style="29" customWidth="1"/>
    <col min="1300" max="1300" width="9.85546875" style="29" customWidth="1"/>
    <col min="1301" max="1301" width="8.85546875" style="29" customWidth="1"/>
    <col min="1302" max="1302" width="54.7109375" style="29" customWidth="1"/>
    <col min="1303" max="1303" width="10.85546875" style="29" customWidth="1"/>
    <col min="1304" max="1304" width="8.7109375" style="29" customWidth="1"/>
    <col min="1305" max="1305" width="12.28515625" style="29" customWidth="1"/>
    <col min="1306" max="1306" width="8.85546875" style="29" customWidth="1"/>
    <col min="1307" max="1307" width="9.85546875" style="29" customWidth="1"/>
    <col min="1308" max="1308" width="8.85546875" style="29" customWidth="1"/>
    <col min="1309" max="1309" width="54.7109375" style="29" customWidth="1"/>
    <col min="1310" max="1310" width="10.85546875" style="29" customWidth="1"/>
    <col min="1311" max="1311" width="8.7109375" style="29" customWidth="1"/>
    <col min="1312" max="1312" width="13.28515625" style="29" customWidth="1"/>
    <col min="1313" max="1313" width="8.85546875" style="29" customWidth="1"/>
    <col min="1314" max="1314" width="9.85546875" style="29" customWidth="1"/>
    <col min="1315" max="1315" width="8.85546875" style="29" customWidth="1"/>
    <col min="1316" max="1316" width="54.7109375" style="29" customWidth="1"/>
    <col min="1317" max="1317" width="12.140625" style="29" customWidth="1"/>
    <col min="1318" max="1318" width="8.7109375" style="29" customWidth="1"/>
    <col min="1319" max="1319" width="11.28515625" style="29" customWidth="1"/>
    <col min="1320" max="1320" width="8.85546875" style="29" customWidth="1"/>
    <col min="1321" max="1321" width="9.140625" style="29"/>
    <col min="1322" max="1322" width="8.85546875" style="29" customWidth="1"/>
    <col min="1323" max="1323" width="54.7109375" style="29" customWidth="1"/>
    <col min="1324" max="1324" width="13.7109375" style="29" customWidth="1"/>
    <col min="1325" max="1325" width="8.7109375" style="29" customWidth="1"/>
    <col min="1326" max="1326" width="14.7109375" style="29" customWidth="1"/>
    <col min="1327" max="1327" width="8.85546875" style="29" customWidth="1"/>
    <col min="1328" max="1328" width="9.85546875" style="29" customWidth="1"/>
    <col min="1329" max="1329" width="8.85546875" style="29" customWidth="1"/>
    <col min="1330" max="1330" width="54.7109375" style="29" customWidth="1"/>
    <col min="1331" max="1331" width="12.42578125" style="29" customWidth="1"/>
    <col min="1332" max="1332" width="8.7109375" style="29" customWidth="1"/>
    <col min="1333" max="1333" width="13.42578125" style="29" customWidth="1"/>
    <col min="1334" max="1334" width="8.85546875" style="29" customWidth="1"/>
    <col min="1335" max="1335" width="9.140625" style="29"/>
    <col min="1336" max="1336" width="8.85546875" style="29" customWidth="1"/>
    <col min="1337" max="1337" width="54.7109375" style="29" customWidth="1"/>
    <col min="1338" max="1338" width="10.7109375" style="29" customWidth="1"/>
    <col min="1339" max="1339" width="8.7109375" style="29" customWidth="1"/>
    <col min="1340" max="1340" width="13" style="29" customWidth="1"/>
    <col min="1341" max="1341" width="8.85546875" style="29" customWidth="1"/>
    <col min="1342" max="1342" width="9.140625" style="29"/>
    <col min="1343" max="1343" width="8.85546875" style="29" customWidth="1"/>
    <col min="1344" max="1344" width="54.7109375" style="29" customWidth="1"/>
    <col min="1345" max="1345" width="10.85546875" style="29" customWidth="1"/>
    <col min="1346" max="1346" width="8.7109375" style="29" customWidth="1"/>
    <col min="1347" max="1347" width="13" style="29" customWidth="1"/>
    <col min="1348" max="1348" width="8.85546875" style="29" customWidth="1"/>
    <col min="1349" max="1349" width="9.85546875" style="29" customWidth="1"/>
    <col min="1350" max="1350" width="8.85546875" style="29" customWidth="1"/>
    <col min="1351" max="1536" width="9.140625" style="29"/>
    <col min="1537" max="1537" width="63" style="29" customWidth="1"/>
    <col min="1538" max="1540" width="17.140625" style="29" customWidth="1"/>
    <col min="1541" max="1544" width="15" style="29" customWidth="1"/>
    <col min="1545" max="1545" width="13.140625" style="29" customWidth="1"/>
    <col min="1546" max="1546" width="8.7109375" style="29" customWidth="1"/>
    <col min="1547" max="1547" width="12.85546875" style="29" customWidth="1"/>
    <col min="1548" max="1548" width="8.85546875" style="29" customWidth="1"/>
    <col min="1549" max="1549" width="9.85546875" style="29" customWidth="1"/>
    <col min="1550" max="1550" width="8.85546875" style="29" customWidth="1"/>
    <col min="1551" max="1551" width="54.7109375" style="29" customWidth="1"/>
    <col min="1552" max="1552" width="10.85546875" style="29" customWidth="1"/>
    <col min="1553" max="1553" width="8.7109375" style="29" customWidth="1"/>
    <col min="1554" max="1554" width="12.140625" style="29" customWidth="1"/>
    <col min="1555" max="1555" width="8.85546875" style="29" customWidth="1"/>
    <col min="1556" max="1556" width="9.85546875" style="29" customWidth="1"/>
    <col min="1557" max="1557" width="8.85546875" style="29" customWidth="1"/>
    <col min="1558" max="1558" width="54.7109375" style="29" customWidth="1"/>
    <col min="1559" max="1559" width="10.85546875" style="29" customWidth="1"/>
    <col min="1560" max="1560" width="8.7109375" style="29" customWidth="1"/>
    <col min="1561" max="1561" width="12.28515625" style="29" customWidth="1"/>
    <col min="1562" max="1562" width="8.85546875" style="29" customWidth="1"/>
    <col min="1563" max="1563" width="9.85546875" style="29" customWidth="1"/>
    <col min="1564" max="1564" width="8.85546875" style="29" customWidth="1"/>
    <col min="1565" max="1565" width="54.7109375" style="29" customWidth="1"/>
    <col min="1566" max="1566" width="10.85546875" style="29" customWidth="1"/>
    <col min="1567" max="1567" width="8.7109375" style="29" customWidth="1"/>
    <col min="1568" max="1568" width="13.28515625" style="29" customWidth="1"/>
    <col min="1569" max="1569" width="8.85546875" style="29" customWidth="1"/>
    <col min="1570" max="1570" width="9.85546875" style="29" customWidth="1"/>
    <col min="1571" max="1571" width="8.85546875" style="29" customWidth="1"/>
    <col min="1572" max="1572" width="54.7109375" style="29" customWidth="1"/>
    <col min="1573" max="1573" width="12.140625" style="29" customWidth="1"/>
    <col min="1574" max="1574" width="8.7109375" style="29" customWidth="1"/>
    <col min="1575" max="1575" width="11.28515625" style="29" customWidth="1"/>
    <col min="1576" max="1576" width="8.85546875" style="29" customWidth="1"/>
    <col min="1577" max="1577" width="9.140625" style="29"/>
    <col min="1578" max="1578" width="8.85546875" style="29" customWidth="1"/>
    <col min="1579" max="1579" width="54.7109375" style="29" customWidth="1"/>
    <col min="1580" max="1580" width="13.7109375" style="29" customWidth="1"/>
    <col min="1581" max="1581" width="8.7109375" style="29" customWidth="1"/>
    <col min="1582" max="1582" width="14.7109375" style="29" customWidth="1"/>
    <col min="1583" max="1583" width="8.85546875" style="29" customWidth="1"/>
    <col min="1584" max="1584" width="9.85546875" style="29" customWidth="1"/>
    <col min="1585" max="1585" width="8.85546875" style="29" customWidth="1"/>
    <col min="1586" max="1586" width="54.7109375" style="29" customWidth="1"/>
    <col min="1587" max="1587" width="12.42578125" style="29" customWidth="1"/>
    <col min="1588" max="1588" width="8.7109375" style="29" customWidth="1"/>
    <col min="1589" max="1589" width="13.42578125" style="29" customWidth="1"/>
    <col min="1590" max="1590" width="8.85546875" style="29" customWidth="1"/>
    <col min="1591" max="1591" width="9.140625" style="29"/>
    <col min="1592" max="1592" width="8.85546875" style="29" customWidth="1"/>
    <col min="1593" max="1593" width="54.7109375" style="29" customWidth="1"/>
    <col min="1594" max="1594" width="10.7109375" style="29" customWidth="1"/>
    <col min="1595" max="1595" width="8.7109375" style="29" customWidth="1"/>
    <col min="1596" max="1596" width="13" style="29" customWidth="1"/>
    <col min="1597" max="1597" width="8.85546875" style="29" customWidth="1"/>
    <col min="1598" max="1598" width="9.140625" style="29"/>
    <col min="1599" max="1599" width="8.85546875" style="29" customWidth="1"/>
    <col min="1600" max="1600" width="54.7109375" style="29" customWidth="1"/>
    <col min="1601" max="1601" width="10.85546875" style="29" customWidth="1"/>
    <col min="1602" max="1602" width="8.7109375" style="29" customWidth="1"/>
    <col min="1603" max="1603" width="13" style="29" customWidth="1"/>
    <col min="1604" max="1604" width="8.85546875" style="29" customWidth="1"/>
    <col min="1605" max="1605" width="9.85546875" style="29" customWidth="1"/>
    <col min="1606" max="1606" width="8.85546875" style="29" customWidth="1"/>
    <col min="1607" max="1792" width="9.140625" style="29"/>
    <col min="1793" max="1793" width="63" style="29" customWidth="1"/>
    <col min="1794" max="1796" width="17.140625" style="29" customWidth="1"/>
    <col min="1797" max="1800" width="15" style="29" customWidth="1"/>
    <col min="1801" max="1801" width="13.140625" style="29" customWidth="1"/>
    <col min="1802" max="1802" width="8.7109375" style="29" customWidth="1"/>
    <col min="1803" max="1803" width="12.85546875" style="29" customWidth="1"/>
    <col min="1804" max="1804" width="8.85546875" style="29" customWidth="1"/>
    <col min="1805" max="1805" width="9.85546875" style="29" customWidth="1"/>
    <col min="1806" max="1806" width="8.85546875" style="29" customWidth="1"/>
    <col min="1807" max="1807" width="54.7109375" style="29" customWidth="1"/>
    <col min="1808" max="1808" width="10.85546875" style="29" customWidth="1"/>
    <col min="1809" max="1809" width="8.7109375" style="29" customWidth="1"/>
    <col min="1810" max="1810" width="12.140625" style="29" customWidth="1"/>
    <col min="1811" max="1811" width="8.85546875" style="29" customWidth="1"/>
    <col min="1812" max="1812" width="9.85546875" style="29" customWidth="1"/>
    <col min="1813" max="1813" width="8.85546875" style="29" customWidth="1"/>
    <col min="1814" max="1814" width="54.7109375" style="29" customWidth="1"/>
    <col min="1815" max="1815" width="10.85546875" style="29" customWidth="1"/>
    <col min="1816" max="1816" width="8.7109375" style="29" customWidth="1"/>
    <col min="1817" max="1817" width="12.28515625" style="29" customWidth="1"/>
    <col min="1818" max="1818" width="8.85546875" style="29" customWidth="1"/>
    <col min="1819" max="1819" width="9.85546875" style="29" customWidth="1"/>
    <col min="1820" max="1820" width="8.85546875" style="29" customWidth="1"/>
    <col min="1821" max="1821" width="54.7109375" style="29" customWidth="1"/>
    <col min="1822" max="1822" width="10.85546875" style="29" customWidth="1"/>
    <col min="1823" max="1823" width="8.7109375" style="29" customWidth="1"/>
    <col min="1824" max="1824" width="13.28515625" style="29" customWidth="1"/>
    <col min="1825" max="1825" width="8.85546875" style="29" customWidth="1"/>
    <col min="1826" max="1826" width="9.85546875" style="29" customWidth="1"/>
    <col min="1827" max="1827" width="8.85546875" style="29" customWidth="1"/>
    <col min="1828" max="1828" width="54.7109375" style="29" customWidth="1"/>
    <col min="1829" max="1829" width="12.140625" style="29" customWidth="1"/>
    <col min="1830" max="1830" width="8.7109375" style="29" customWidth="1"/>
    <col min="1831" max="1831" width="11.28515625" style="29" customWidth="1"/>
    <col min="1832" max="1832" width="8.85546875" style="29" customWidth="1"/>
    <col min="1833" max="1833" width="9.140625" style="29"/>
    <col min="1834" max="1834" width="8.85546875" style="29" customWidth="1"/>
    <col min="1835" max="1835" width="54.7109375" style="29" customWidth="1"/>
    <col min="1836" max="1836" width="13.7109375" style="29" customWidth="1"/>
    <col min="1837" max="1837" width="8.7109375" style="29" customWidth="1"/>
    <col min="1838" max="1838" width="14.7109375" style="29" customWidth="1"/>
    <col min="1839" max="1839" width="8.85546875" style="29" customWidth="1"/>
    <col min="1840" max="1840" width="9.85546875" style="29" customWidth="1"/>
    <col min="1841" max="1841" width="8.85546875" style="29" customWidth="1"/>
    <col min="1842" max="1842" width="54.7109375" style="29" customWidth="1"/>
    <col min="1843" max="1843" width="12.42578125" style="29" customWidth="1"/>
    <col min="1844" max="1844" width="8.7109375" style="29" customWidth="1"/>
    <col min="1845" max="1845" width="13.42578125" style="29" customWidth="1"/>
    <col min="1846" max="1846" width="8.85546875" style="29" customWidth="1"/>
    <col min="1847" max="1847" width="9.140625" style="29"/>
    <col min="1848" max="1848" width="8.85546875" style="29" customWidth="1"/>
    <col min="1849" max="1849" width="54.7109375" style="29" customWidth="1"/>
    <col min="1850" max="1850" width="10.7109375" style="29" customWidth="1"/>
    <col min="1851" max="1851" width="8.7109375" style="29" customWidth="1"/>
    <col min="1852" max="1852" width="13" style="29" customWidth="1"/>
    <col min="1853" max="1853" width="8.85546875" style="29" customWidth="1"/>
    <col min="1854" max="1854" width="9.140625" style="29"/>
    <col min="1855" max="1855" width="8.85546875" style="29" customWidth="1"/>
    <col min="1856" max="1856" width="54.7109375" style="29" customWidth="1"/>
    <col min="1857" max="1857" width="10.85546875" style="29" customWidth="1"/>
    <col min="1858" max="1858" width="8.7109375" style="29" customWidth="1"/>
    <col min="1859" max="1859" width="13" style="29" customWidth="1"/>
    <col min="1860" max="1860" width="8.85546875" style="29" customWidth="1"/>
    <col min="1861" max="1861" width="9.85546875" style="29" customWidth="1"/>
    <col min="1862" max="1862" width="8.85546875" style="29" customWidth="1"/>
    <col min="1863" max="2048" width="9.140625" style="29"/>
    <col min="2049" max="2049" width="63" style="29" customWidth="1"/>
    <col min="2050" max="2052" width="17.140625" style="29" customWidth="1"/>
    <col min="2053" max="2056" width="15" style="29" customWidth="1"/>
    <col min="2057" max="2057" width="13.140625" style="29" customWidth="1"/>
    <col min="2058" max="2058" width="8.7109375" style="29" customWidth="1"/>
    <col min="2059" max="2059" width="12.85546875" style="29" customWidth="1"/>
    <col min="2060" max="2060" width="8.85546875" style="29" customWidth="1"/>
    <col min="2061" max="2061" width="9.85546875" style="29" customWidth="1"/>
    <col min="2062" max="2062" width="8.85546875" style="29" customWidth="1"/>
    <col min="2063" max="2063" width="54.7109375" style="29" customWidth="1"/>
    <col min="2064" max="2064" width="10.85546875" style="29" customWidth="1"/>
    <col min="2065" max="2065" width="8.7109375" style="29" customWidth="1"/>
    <col min="2066" max="2066" width="12.140625" style="29" customWidth="1"/>
    <col min="2067" max="2067" width="8.85546875" style="29" customWidth="1"/>
    <col min="2068" max="2068" width="9.85546875" style="29" customWidth="1"/>
    <col min="2069" max="2069" width="8.85546875" style="29" customWidth="1"/>
    <col min="2070" max="2070" width="54.7109375" style="29" customWidth="1"/>
    <col min="2071" max="2071" width="10.85546875" style="29" customWidth="1"/>
    <col min="2072" max="2072" width="8.7109375" style="29" customWidth="1"/>
    <col min="2073" max="2073" width="12.28515625" style="29" customWidth="1"/>
    <col min="2074" max="2074" width="8.85546875" style="29" customWidth="1"/>
    <col min="2075" max="2075" width="9.85546875" style="29" customWidth="1"/>
    <col min="2076" max="2076" width="8.85546875" style="29" customWidth="1"/>
    <col min="2077" max="2077" width="54.7109375" style="29" customWidth="1"/>
    <col min="2078" max="2078" width="10.85546875" style="29" customWidth="1"/>
    <col min="2079" max="2079" width="8.7109375" style="29" customWidth="1"/>
    <col min="2080" max="2080" width="13.28515625" style="29" customWidth="1"/>
    <col min="2081" max="2081" width="8.85546875" style="29" customWidth="1"/>
    <col min="2082" max="2082" width="9.85546875" style="29" customWidth="1"/>
    <col min="2083" max="2083" width="8.85546875" style="29" customWidth="1"/>
    <col min="2084" max="2084" width="54.7109375" style="29" customWidth="1"/>
    <col min="2085" max="2085" width="12.140625" style="29" customWidth="1"/>
    <col min="2086" max="2086" width="8.7109375" style="29" customWidth="1"/>
    <col min="2087" max="2087" width="11.28515625" style="29" customWidth="1"/>
    <col min="2088" max="2088" width="8.85546875" style="29" customWidth="1"/>
    <col min="2089" max="2089" width="9.140625" style="29"/>
    <col min="2090" max="2090" width="8.85546875" style="29" customWidth="1"/>
    <col min="2091" max="2091" width="54.7109375" style="29" customWidth="1"/>
    <col min="2092" max="2092" width="13.7109375" style="29" customWidth="1"/>
    <col min="2093" max="2093" width="8.7109375" style="29" customWidth="1"/>
    <col min="2094" max="2094" width="14.7109375" style="29" customWidth="1"/>
    <col min="2095" max="2095" width="8.85546875" style="29" customWidth="1"/>
    <col min="2096" max="2096" width="9.85546875" style="29" customWidth="1"/>
    <col min="2097" max="2097" width="8.85546875" style="29" customWidth="1"/>
    <col min="2098" max="2098" width="54.7109375" style="29" customWidth="1"/>
    <col min="2099" max="2099" width="12.42578125" style="29" customWidth="1"/>
    <col min="2100" max="2100" width="8.7109375" style="29" customWidth="1"/>
    <col min="2101" max="2101" width="13.42578125" style="29" customWidth="1"/>
    <col min="2102" max="2102" width="8.85546875" style="29" customWidth="1"/>
    <col min="2103" max="2103" width="9.140625" style="29"/>
    <col min="2104" max="2104" width="8.85546875" style="29" customWidth="1"/>
    <col min="2105" max="2105" width="54.7109375" style="29" customWidth="1"/>
    <col min="2106" max="2106" width="10.7109375" style="29" customWidth="1"/>
    <col min="2107" max="2107" width="8.7109375" style="29" customWidth="1"/>
    <col min="2108" max="2108" width="13" style="29" customWidth="1"/>
    <col min="2109" max="2109" width="8.85546875" style="29" customWidth="1"/>
    <col min="2110" max="2110" width="9.140625" style="29"/>
    <col min="2111" max="2111" width="8.85546875" style="29" customWidth="1"/>
    <col min="2112" max="2112" width="54.7109375" style="29" customWidth="1"/>
    <col min="2113" max="2113" width="10.85546875" style="29" customWidth="1"/>
    <col min="2114" max="2114" width="8.7109375" style="29" customWidth="1"/>
    <col min="2115" max="2115" width="13" style="29" customWidth="1"/>
    <col min="2116" max="2116" width="8.85546875" style="29" customWidth="1"/>
    <col min="2117" max="2117" width="9.85546875" style="29" customWidth="1"/>
    <col min="2118" max="2118" width="8.85546875" style="29" customWidth="1"/>
    <col min="2119" max="2304" width="9.140625" style="29"/>
    <col min="2305" max="2305" width="63" style="29" customWidth="1"/>
    <col min="2306" max="2308" width="17.140625" style="29" customWidth="1"/>
    <col min="2309" max="2312" width="15" style="29" customWidth="1"/>
    <col min="2313" max="2313" width="13.140625" style="29" customWidth="1"/>
    <col min="2314" max="2314" width="8.7109375" style="29" customWidth="1"/>
    <col min="2315" max="2315" width="12.85546875" style="29" customWidth="1"/>
    <col min="2316" max="2316" width="8.85546875" style="29" customWidth="1"/>
    <col min="2317" max="2317" width="9.85546875" style="29" customWidth="1"/>
    <col min="2318" max="2318" width="8.85546875" style="29" customWidth="1"/>
    <col min="2319" max="2319" width="54.7109375" style="29" customWidth="1"/>
    <col min="2320" max="2320" width="10.85546875" style="29" customWidth="1"/>
    <col min="2321" max="2321" width="8.7109375" style="29" customWidth="1"/>
    <col min="2322" max="2322" width="12.140625" style="29" customWidth="1"/>
    <col min="2323" max="2323" width="8.85546875" style="29" customWidth="1"/>
    <col min="2324" max="2324" width="9.85546875" style="29" customWidth="1"/>
    <col min="2325" max="2325" width="8.85546875" style="29" customWidth="1"/>
    <col min="2326" max="2326" width="54.7109375" style="29" customWidth="1"/>
    <col min="2327" max="2327" width="10.85546875" style="29" customWidth="1"/>
    <col min="2328" max="2328" width="8.7109375" style="29" customWidth="1"/>
    <col min="2329" max="2329" width="12.28515625" style="29" customWidth="1"/>
    <col min="2330" max="2330" width="8.85546875" style="29" customWidth="1"/>
    <col min="2331" max="2331" width="9.85546875" style="29" customWidth="1"/>
    <col min="2332" max="2332" width="8.85546875" style="29" customWidth="1"/>
    <col min="2333" max="2333" width="54.7109375" style="29" customWidth="1"/>
    <col min="2334" max="2334" width="10.85546875" style="29" customWidth="1"/>
    <col min="2335" max="2335" width="8.7109375" style="29" customWidth="1"/>
    <col min="2336" max="2336" width="13.28515625" style="29" customWidth="1"/>
    <col min="2337" max="2337" width="8.85546875" style="29" customWidth="1"/>
    <col min="2338" max="2338" width="9.85546875" style="29" customWidth="1"/>
    <col min="2339" max="2339" width="8.85546875" style="29" customWidth="1"/>
    <col min="2340" max="2340" width="54.7109375" style="29" customWidth="1"/>
    <col min="2341" max="2341" width="12.140625" style="29" customWidth="1"/>
    <col min="2342" max="2342" width="8.7109375" style="29" customWidth="1"/>
    <col min="2343" max="2343" width="11.28515625" style="29" customWidth="1"/>
    <col min="2344" max="2344" width="8.85546875" style="29" customWidth="1"/>
    <col min="2345" max="2345" width="9.140625" style="29"/>
    <col min="2346" max="2346" width="8.85546875" style="29" customWidth="1"/>
    <col min="2347" max="2347" width="54.7109375" style="29" customWidth="1"/>
    <col min="2348" max="2348" width="13.7109375" style="29" customWidth="1"/>
    <col min="2349" max="2349" width="8.7109375" style="29" customWidth="1"/>
    <col min="2350" max="2350" width="14.7109375" style="29" customWidth="1"/>
    <col min="2351" max="2351" width="8.85546875" style="29" customWidth="1"/>
    <col min="2352" max="2352" width="9.85546875" style="29" customWidth="1"/>
    <col min="2353" max="2353" width="8.85546875" style="29" customWidth="1"/>
    <col min="2354" max="2354" width="54.7109375" style="29" customWidth="1"/>
    <col min="2355" max="2355" width="12.42578125" style="29" customWidth="1"/>
    <col min="2356" max="2356" width="8.7109375" style="29" customWidth="1"/>
    <col min="2357" max="2357" width="13.42578125" style="29" customWidth="1"/>
    <col min="2358" max="2358" width="8.85546875" style="29" customWidth="1"/>
    <col min="2359" max="2359" width="9.140625" style="29"/>
    <col min="2360" max="2360" width="8.85546875" style="29" customWidth="1"/>
    <col min="2361" max="2361" width="54.7109375" style="29" customWidth="1"/>
    <col min="2362" max="2362" width="10.7109375" style="29" customWidth="1"/>
    <col min="2363" max="2363" width="8.7109375" style="29" customWidth="1"/>
    <col min="2364" max="2364" width="13" style="29" customWidth="1"/>
    <col min="2365" max="2365" width="8.85546875" style="29" customWidth="1"/>
    <col min="2366" max="2366" width="9.140625" style="29"/>
    <col min="2367" max="2367" width="8.85546875" style="29" customWidth="1"/>
    <col min="2368" max="2368" width="54.7109375" style="29" customWidth="1"/>
    <col min="2369" max="2369" width="10.85546875" style="29" customWidth="1"/>
    <col min="2370" max="2370" width="8.7109375" style="29" customWidth="1"/>
    <col min="2371" max="2371" width="13" style="29" customWidth="1"/>
    <col min="2372" max="2372" width="8.85546875" style="29" customWidth="1"/>
    <col min="2373" max="2373" width="9.85546875" style="29" customWidth="1"/>
    <col min="2374" max="2374" width="8.85546875" style="29" customWidth="1"/>
    <col min="2375" max="2560" width="9.140625" style="29"/>
    <col min="2561" max="2561" width="63" style="29" customWidth="1"/>
    <col min="2562" max="2564" width="17.140625" style="29" customWidth="1"/>
    <col min="2565" max="2568" width="15" style="29" customWidth="1"/>
    <col min="2569" max="2569" width="13.140625" style="29" customWidth="1"/>
    <col min="2570" max="2570" width="8.7109375" style="29" customWidth="1"/>
    <col min="2571" max="2571" width="12.85546875" style="29" customWidth="1"/>
    <col min="2572" max="2572" width="8.85546875" style="29" customWidth="1"/>
    <col min="2573" max="2573" width="9.85546875" style="29" customWidth="1"/>
    <col min="2574" max="2574" width="8.85546875" style="29" customWidth="1"/>
    <col min="2575" max="2575" width="54.7109375" style="29" customWidth="1"/>
    <col min="2576" max="2576" width="10.85546875" style="29" customWidth="1"/>
    <col min="2577" max="2577" width="8.7109375" style="29" customWidth="1"/>
    <col min="2578" max="2578" width="12.140625" style="29" customWidth="1"/>
    <col min="2579" max="2579" width="8.85546875" style="29" customWidth="1"/>
    <col min="2580" max="2580" width="9.85546875" style="29" customWidth="1"/>
    <col min="2581" max="2581" width="8.85546875" style="29" customWidth="1"/>
    <col min="2582" max="2582" width="54.7109375" style="29" customWidth="1"/>
    <col min="2583" max="2583" width="10.85546875" style="29" customWidth="1"/>
    <col min="2584" max="2584" width="8.7109375" style="29" customWidth="1"/>
    <col min="2585" max="2585" width="12.28515625" style="29" customWidth="1"/>
    <col min="2586" max="2586" width="8.85546875" style="29" customWidth="1"/>
    <col min="2587" max="2587" width="9.85546875" style="29" customWidth="1"/>
    <col min="2588" max="2588" width="8.85546875" style="29" customWidth="1"/>
    <col min="2589" max="2589" width="54.7109375" style="29" customWidth="1"/>
    <col min="2590" max="2590" width="10.85546875" style="29" customWidth="1"/>
    <col min="2591" max="2591" width="8.7109375" style="29" customWidth="1"/>
    <col min="2592" max="2592" width="13.28515625" style="29" customWidth="1"/>
    <col min="2593" max="2593" width="8.85546875" style="29" customWidth="1"/>
    <col min="2594" max="2594" width="9.85546875" style="29" customWidth="1"/>
    <col min="2595" max="2595" width="8.85546875" style="29" customWidth="1"/>
    <col min="2596" max="2596" width="54.7109375" style="29" customWidth="1"/>
    <col min="2597" max="2597" width="12.140625" style="29" customWidth="1"/>
    <col min="2598" max="2598" width="8.7109375" style="29" customWidth="1"/>
    <col min="2599" max="2599" width="11.28515625" style="29" customWidth="1"/>
    <col min="2600" max="2600" width="8.85546875" style="29" customWidth="1"/>
    <col min="2601" max="2601" width="9.140625" style="29"/>
    <col min="2602" max="2602" width="8.85546875" style="29" customWidth="1"/>
    <col min="2603" max="2603" width="54.7109375" style="29" customWidth="1"/>
    <col min="2604" max="2604" width="13.7109375" style="29" customWidth="1"/>
    <col min="2605" max="2605" width="8.7109375" style="29" customWidth="1"/>
    <col min="2606" max="2606" width="14.7109375" style="29" customWidth="1"/>
    <col min="2607" max="2607" width="8.85546875" style="29" customWidth="1"/>
    <col min="2608" max="2608" width="9.85546875" style="29" customWidth="1"/>
    <col min="2609" max="2609" width="8.85546875" style="29" customWidth="1"/>
    <col min="2610" max="2610" width="54.7109375" style="29" customWidth="1"/>
    <col min="2611" max="2611" width="12.42578125" style="29" customWidth="1"/>
    <col min="2612" max="2612" width="8.7109375" style="29" customWidth="1"/>
    <col min="2613" max="2613" width="13.42578125" style="29" customWidth="1"/>
    <col min="2614" max="2614" width="8.85546875" style="29" customWidth="1"/>
    <col min="2615" max="2615" width="9.140625" style="29"/>
    <col min="2616" max="2616" width="8.85546875" style="29" customWidth="1"/>
    <col min="2617" max="2617" width="54.7109375" style="29" customWidth="1"/>
    <col min="2618" max="2618" width="10.7109375" style="29" customWidth="1"/>
    <col min="2619" max="2619" width="8.7109375" style="29" customWidth="1"/>
    <col min="2620" max="2620" width="13" style="29" customWidth="1"/>
    <col min="2621" max="2621" width="8.85546875" style="29" customWidth="1"/>
    <col min="2622" max="2622" width="9.140625" style="29"/>
    <col min="2623" max="2623" width="8.85546875" style="29" customWidth="1"/>
    <col min="2624" max="2624" width="54.7109375" style="29" customWidth="1"/>
    <col min="2625" max="2625" width="10.85546875" style="29" customWidth="1"/>
    <col min="2626" max="2626" width="8.7109375" style="29" customWidth="1"/>
    <col min="2627" max="2627" width="13" style="29" customWidth="1"/>
    <col min="2628" max="2628" width="8.85546875" style="29" customWidth="1"/>
    <col min="2629" max="2629" width="9.85546875" style="29" customWidth="1"/>
    <col min="2630" max="2630" width="8.85546875" style="29" customWidth="1"/>
    <col min="2631" max="2816" width="9.140625" style="29"/>
    <col min="2817" max="2817" width="63" style="29" customWidth="1"/>
    <col min="2818" max="2820" width="17.140625" style="29" customWidth="1"/>
    <col min="2821" max="2824" width="15" style="29" customWidth="1"/>
    <col min="2825" max="2825" width="13.140625" style="29" customWidth="1"/>
    <col min="2826" max="2826" width="8.7109375" style="29" customWidth="1"/>
    <col min="2827" max="2827" width="12.85546875" style="29" customWidth="1"/>
    <col min="2828" max="2828" width="8.85546875" style="29" customWidth="1"/>
    <col min="2829" max="2829" width="9.85546875" style="29" customWidth="1"/>
    <col min="2830" max="2830" width="8.85546875" style="29" customWidth="1"/>
    <col min="2831" max="2831" width="54.7109375" style="29" customWidth="1"/>
    <col min="2832" max="2832" width="10.85546875" style="29" customWidth="1"/>
    <col min="2833" max="2833" width="8.7109375" style="29" customWidth="1"/>
    <col min="2834" max="2834" width="12.140625" style="29" customWidth="1"/>
    <col min="2835" max="2835" width="8.85546875" style="29" customWidth="1"/>
    <col min="2836" max="2836" width="9.85546875" style="29" customWidth="1"/>
    <col min="2837" max="2837" width="8.85546875" style="29" customWidth="1"/>
    <col min="2838" max="2838" width="54.7109375" style="29" customWidth="1"/>
    <col min="2839" max="2839" width="10.85546875" style="29" customWidth="1"/>
    <col min="2840" max="2840" width="8.7109375" style="29" customWidth="1"/>
    <col min="2841" max="2841" width="12.28515625" style="29" customWidth="1"/>
    <col min="2842" max="2842" width="8.85546875" style="29" customWidth="1"/>
    <col min="2843" max="2843" width="9.85546875" style="29" customWidth="1"/>
    <col min="2844" max="2844" width="8.85546875" style="29" customWidth="1"/>
    <col min="2845" max="2845" width="54.7109375" style="29" customWidth="1"/>
    <col min="2846" max="2846" width="10.85546875" style="29" customWidth="1"/>
    <col min="2847" max="2847" width="8.7109375" style="29" customWidth="1"/>
    <col min="2848" max="2848" width="13.28515625" style="29" customWidth="1"/>
    <col min="2849" max="2849" width="8.85546875" style="29" customWidth="1"/>
    <col min="2850" max="2850" width="9.85546875" style="29" customWidth="1"/>
    <col min="2851" max="2851" width="8.85546875" style="29" customWidth="1"/>
    <col min="2852" max="2852" width="54.7109375" style="29" customWidth="1"/>
    <col min="2853" max="2853" width="12.140625" style="29" customWidth="1"/>
    <col min="2854" max="2854" width="8.7109375" style="29" customWidth="1"/>
    <col min="2855" max="2855" width="11.28515625" style="29" customWidth="1"/>
    <col min="2856" max="2856" width="8.85546875" style="29" customWidth="1"/>
    <col min="2857" max="2857" width="9.140625" style="29"/>
    <col min="2858" max="2858" width="8.85546875" style="29" customWidth="1"/>
    <col min="2859" max="2859" width="54.7109375" style="29" customWidth="1"/>
    <col min="2860" max="2860" width="13.7109375" style="29" customWidth="1"/>
    <col min="2861" max="2861" width="8.7109375" style="29" customWidth="1"/>
    <col min="2862" max="2862" width="14.7109375" style="29" customWidth="1"/>
    <col min="2863" max="2863" width="8.85546875" style="29" customWidth="1"/>
    <col min="2864" max="2864" width="9.85546875" style="29" customWidth="1"/>
    <col min="2865" max="2865" width="8.85546875" style="29" customWidth="1"/>
    <col min="2866" max="2866" width="54.7109375" style="29" customWidth="1"/>
    <col min="2867" max="2867" width="12.42578125" style="29" customWidth="1"/>
    <col min="2868" max="2868" width="8.7109375" style="29" customWidth="1"/>
    <col min="2869" max="2869" width="13.42578125" style="29" customWidth="1"/>
    <col min="2870" max="2870" width="8.85546875" style="29" customWidth="1"/>
    <col min="2871" max="2871" width="9.140625" style="29"/>
    <col min="2872" max="2872" width="8.85546875" style="29" customWidth="1"/>
    <col min="2873" max="2873" width="54.7109375" style="29" customWidth="1"/>
    <col min="2874" max="2874" width="10.7109375" style="29" customWidth="1"/>
    <col min="2875" max="2875" width="8.7109375" style="29" customWidth="1"/>
    <col min="2876" max="2876" width="13" style="29" customWidth="1"/>
    <col min="2877" max="2877" width="8.85546875" style="29" customWidth="1"/>
    <col min="2878" max="2878" width="9.140625" style="29"/>
    <col min="2879" max="2879" width="8.85546875" style="29" customWidth="1"/>
    <col min="2880" max="2880" width="54.7109375" style="29" customWidth="1"/>
    <col min="2881" max="2881" width="10.85546875" style="29" customWidth="1"/>
    <col min="2882" max="2882" width="8.7109375" style="29" customWidth="1"/>
    <col min="2883" max="2883" width="13" style="29" customWidth="1"/>
    <col min="2884" max="2884" width="8.85546875" style="29" customWidth="1"/>
    <col min="2885" max="2885" width="9.85546875" style="29" customWidth="1"/>
    <col min="2886" max="2886" width="8.85546875" style="29" customWidth="1"/>
    <col min="2887" max="3072" width="9.140625" style="29"/>
    <col min="3073" max="3073" width="63" style="29" customWidth="1"/>
    <col min="3074" max="3076" width="17.140625" style="29" customWidth="1"/>
    <col min="3077" max="3080" width="15" style="29" customWidth="1"/>
    <col min="3081" max="3081" width="13.140625" style="29" customWidth="1"/>
    <col min="3082" max="3082" width="8.7109375" style="29" customWidth="1"/>
    <col min="3083" max="3083" width="12.85546875" style="29" customWidth="1"/>
    <col min="3084" max="3084" width="8.85546875" style="29" customWidth="1"/>
    <col min="3085" max="3085" width="9.85546875" style="29" customWidth="1"/>
    <col min="3086" max="3086" width="8.85546875" style="29" customWidth="1"/>
    <col min="3087" max="3087" width="54.7109375" style="29" customWidth="1"/>
    <col min="3088" max="3088" width="10.85546875" style="29" customWidth="1"/>
    <col min="3089" max="3089" width="8.7109375" style="29" customWidth="1"/>
    <col min="3090" max="3090" width="12.140625" style="29" customWidth="1"/>
    <col min="3091" max="3091" width="8.85546875" style="29" customWidth="1"/>
    <col min="3092" max="3092" width="9.85546875" style="29" customWidth="1"/>
    <col min="3093" max="3093" width="8.85546875" style="29" customWidth="1"/>
    <col min="3094" max="3094" width="54.7109375" style="29" customWidth="1"/>
    <col min="3095" max="3095" width="10.85546875" style="29" customWidth="1"/>
    <col min="3096" max="3096" width="8.7109375" style="29" customWidth="1"/>
    <col min="3097" max="3097" width="12.28515625" style="29" customWidth="1"/>
    <col min="3098" max="3098" width="8.85546875" style="29" customWidth="1"/>
    <col min="3099" max="3099" width="9.85546875" style="29" customWidth="1"/>
    <col min="3100" max="3100" width="8.85546875" style="29" customWidth="1"/>
    <col min="3101" max="3101" width="54.7109375" style="29" customWidth="1"/>
    <col min="3102" max="3102" width="10.85546875" style="29" customWidth="1"/>
    <col min="3103" max="3103" width="8.7109375" style="29" customWidth="1"/>
    <col min="3104" max="3104" width="13.28515625" style="29" customWidth="1"/>
    <col min="3105" max="3105" width="8.85546875" style="29" customWidth="1"/>
    <col min="3106" max="3106" width="9.85546875" style="29" customWidth="1"/>
    <col min="3107" max="3107" width="8.85546875" style="29" customWidth="1"/>
    <col min="3108" max="3108" width="54.7109375" style="29" customWidth="1"/>
    <col min="3109" max="3109" width="12.140625" style="29" customWidth="1"/>
    <col min="3110" max="3110" width="8.7109375" style="29" customWidth="1"/>
    <col min="3111" max="3111" width="11.28515625" style="29" customWidth="1"/>
    <col min="3112" max="3112" width="8.85546875" style="29" customWidth="1"/>
    <col min="3113" max="3113" width="9.140625" style="29"/>
    <col min="3114" max="3114" width="8.85546875" style="29" customWidth="1"/>
    <col min="3115" max="3115" width="54.7109375" style="29" customWidth="1"/>
    <col min="3116" max="3116" width="13.7109375" style="29" customWidth="1"/>
    <col min="3117" max="3117" width="8.7109375" style="29" customWidth="1"/>
    <col min="3118" max="3118" width="14.7109375" style="29" customWidth="1"/>
    <col min="3119" max="3119" width="8.85546875" style="29" customWidth="1"/>
    <col min="3120" max="3120" width="9.85546875" style="29" customWidth="1"/>
    <col min="3121" max="3121" width="8.85546875" style="29" customWidth="1"/>
    <col min="3122" max="3122" width="54.7109375" style="29" customWidth="1"/>
    <col min="3123" max="3123" width="12.42578125" style="29" customWidth="1"/>
    <col min="3124" max="3124" width="8.7109375" style="29" customWidth="1"/>
    <col min="3125" max="3125" width="13.42578125" style="29" customWidth="1"/>
    <col min="3126" max="3126" width="8.85546875" style="29" customWidth="1"/>
    <col min="3127" max="3127" width="9.140625" style="29"/>
    <col min="3128" max="3128" width="8.85546875" style="29" customWidth="1"/>
    <col min="3129" max="3129" width="54.7109375" style="29" customWidth="1"/>
    <col min="3130" max="3130" width="10.7109375" style="29" customWidth="1"/>
    <col min="3131" max="3131" width="8.7109375" style="29" customWidth="1"/>
    <col min="3132" max="3132" width="13" style="29" customWidth="1"/>
    <col min="3133" max="3133" width="8.85546875" style="29" customWidth="1"/>
    <col min="3134" max="3134" width="9.140625" style="29"/>
    <col min="3135" max="3135" width="8.85546875" style="29" customWidth="1"/>
    <col min="3136" max="3136" width="54.7109375" style="29" customWidth="1"/>
    <col min="3137" max="3137" width="10.85546875" style="29" customWidth="1"/>
    <col min="3138" max="3138" width="8.7109375" style="29" customWidth="1"/>
    <col min="3139" max="3139" width="13" style="29" customWidth="1"/>
    <col min="3140" max="3140" width="8.85546875" style="29" customWidth="1"/>
    <col min="3141" max="3141" width="9.85546875" style="29" customWidth="1"/>
    <col min="3142" max="3142" width="8.85546875" style="29" customWidth="1"/>
    <col min="3143" max="3328" width="9.140625" style="29"/>
    <col min="3329" max="3329" width="63" style="29" customWidth="1"/>
    <col min="3330" max="3332" width="17.140625" style="29" customWidth="1"/>
    <col min="3333" max="3336" width="15" style="29" customWidth="1"/>
    <col min="3337" max="3337" width="13.140625" style="29" customWidth="1"/>
    <col min="3338" max="3338" width="8.7109375" style="29" customWidth="1"/>
    <col min="3339" max="3339" width="12.85546875" style="29" customWidth="1"/>
    <col min="3340" max="3340" width="8.85546875" style="29" customWidth="1"/>
    <col min="3341" max="3341" width="9.85546875" style="29" customWidth="1"/>
    <col min="3342" max="3342" width="8.85546875" style="29" customWidth="1"/>
    <col min="3343" max="3343" width="54.7109375" style="29" customWidth="1"/>
    <col min="3344" max="3344" width="10.85546875" style="29" customWidth="1"/>
    <col min="3345" max="3345" width="8.7109375" style="29" customWidth="1"/>
    <col min="3346" max="3346" width="12.140625" style="29" customWidth="1"/>
    <col min="3347" max="3347" width="8.85546875" style="29" customWidth="1"/>
    <col min="3348" max="3348" width="9.85546875" style="29" customWidth="1"/>
    <col min="3349" max="3349" width="8.85546875" style="29" customWidth="1"/>
    <col min="3350" max="3350" width="54.7109375" style="29" customWidth="1"/>
    <col min="3351" max="3351" width="10.85546875" style="29" customWidth="1"/>
    <col min="3352" max="3352" width="8.7109375" style="29" customWidth="1"/>
    <col min="3353" max="3353" width="12.28515625" style="29" customWidth="1"/>
    <col min="3354" max="3354" width="8.85546875" style="29" customWidth="1"/>
    <col min="3355" max="3355" width="9.85546875" style="29" customWidth="1"/>
    <col min="3356" max="3356" width="8.85546875" style="29" customWidth="1"/>
    <col min="3357" max="3357" width="54.7109375" style="29" customWidth="1"/>
    <col min="3358" max="3358" width="10.85546875" style="29" customWidth="1"/>
    <col min="3359" max="3359" width="8.7109375" style="29" customWidth="1"/>
    <col min="3360" max="3360" width="13.28515625" style="29" customWidth="1"/>
    <col min="3361" max="3361" width="8.85546875" style="29" customWidth="1"/>
    <col min="3362" max="3362" width="9.85546875" style="29" customWidth="1"/>
    <col min="3363" max="3363" width="8.85546875" style="29" customWidth="1"/>
    <col min="3364" max="3364" width="54.7109375" style="29" customWidth="1"/>
    <col min="3365" max="3365" width="12.140625" style="29" customWidth="1"/>
    <col min="3366" max="3366" width="8.7109375" style="29" customWidth="1"/>
    <col min="3367" max="3367" width="11.28515625" style="29" customWidth="1"/>
    <col min="3368" max="3368" width="8.85546875" style="29" customWidth="1"/>
    <col min="3369" max="3369" width="9.140625" style="29"/>
    <col min="3370" max="3370" width="8.85546875" style="29" customWidth="1"/>
    <col min="3371" max="3371" width="54.7109375" style="29" customWidth="1"/>
    <col min="3372" max="3372" width="13.7109375" style="29" customWidth="1"/>
    <col min="3373" max="3373" width="8.7109375" style="29" customWidth="1"/>
    <col min="3374" max="3374" width="14.7109375" style="29" customWidth="1"/>
    <col min="3375" max="3375" width="8.85546875" style="29" customWidth="1"/>
    <col min="3376" max="3376" width="9.85546875" style="29" customWidth="1"/>
    <col min="3377" max="3377" width="8.85546875" style="29" customWidth="1"/>
    <col min="3378" max="3378" width="54.7109375" style="29" customWidth="1"/>
    <col min="3379" max="3379" width="12.42578125" style="29" customWidth="1"/>
    <col min="3380" max="3380" width="8.7109375" style="29" customWidth="1"/>
    <col min="3381" max="3381" width="13.42578125" style="29" customWidth="1"/>
    <col min="3382" max="3382" width="8.85546875" style="29" customWidth="1"/>
    <col min="3383" max="3383" width="9.140625" style="29"/>
    <col min="3384" max="3384" width="8.85546875" style="29" customWidth="1"/>
    <col min="3385" max="3385" width="54.7109375" style="29" customWidth="1"/>
    <col min="3386" max="3386" width="10.7109375" style="29" customWidth="1"/>
    <col min="3387" max="3387" width="8.7109375" style="29" customWidth="1"/>
    <col min="3388" max="3388" width="13" style="29" customWidth="1"/>
    <col min="3389" max="3389" width="8.85546875" style="29" customWidth="1"/>
    <col min="3390" max="3390" width="9.140625" style="29"/>
    <col min="3391" max="3391" width="8.85546875" style="29" customWidth="1"/>
    <col min="3392" max="3392" width="54.7109375" style="29" customWidth="1"/>
    <col min="3393" max="3393" width="10.85546875" style="29" customWidth="1"/>
    <col min="3394" max="3394" width="8.7109375" style="29" customWidth="1"/>
    <col min="3395" max="3395" width="13" style="29" customWidth="1"/>
    <col min="3396" max="3396" width="8.85546875" style="29" customWidth="1"/>
    <col min="3397" max="3397" width="9.85546875" style="29" customWidth="1"/>
    <col min="3398" max="3398" width="8.85546875" style="29" customWidth="1"/>
    <col min="3399" max="3584" width="9.140625" style="29"/>
    <col min="3585" max="3585" width="63" style="29" customWidth="1"/>
    <col min="3586" max="3588" width="17.140625" style="29" customWidth="1"/>
    <col min="3589" max="3592" width="15" style="29" customWidth="1"/>
    <col min="3593" max="3593" width="13.140625" style="29" customWidth="1"/>
    <col min="3594" max="3594" width="8.7109375" style="29" customWidth="1"/>
    <col min="3595" max="3595" width="12.85546875" style="29" customWidth="1"/>
    <col min="3596" max="3596" width="8.85546875" style="29" customWidth="1"/>
    <col min="3597" max="3597" width="9.85546875" style="29" customWidth="1"/>
    <col min="3598" max="3598" width="8.85546875" style="29" customWidth="1"/>
    <col min="3599" max="3599" width="54.7109375" style="29" customWidth="1"/>
    <col min="3600" max="3600" width="10.85546875" style="29" customWidth="1"/>
    <col min="3601" max="3601" width="8.7109375" style="29" customWidth="1"/>
    <col min="3602" max="3602" width="12.140625" style="29" customWidth="1"/>
    <col min="3603" max="3603" width="8.85546875" style="29" customWidth="1"/>
    <col min="3604" max="3604" width="9.85546875" style="29" customWidth="1"/>
    <col min="3605" max="3605" width="8.85546875" style="29" customWidth="1"/>
    <col min="3606" max="3606" width="54.7109375" style="29" customWidth="1"/>
    <col min="3607" max="3607" width="10.85546875" style="29" customWidth="1"/>
    <col min="3608" max="3608" width="8.7109375" style="29" customWidth="1"/>
    <col min="3609" max="3609" width="12.28515625" style="29" customWidth="1"/>
    <col min="3610" max="3610" width="8.85546875" style="29" customWidth="1"/>
    <col min="3611" max="3611" width="9.85546875" style="29" customWidth="1"/>
    <col min="3612" max="3612" width="8.85546875" style="29" customWidth="1"/>
    <col min="3613" max="3613" width="54.7109375" style="29" customWidth="1"/>
    <col min="3614" max="3614" width="10.85546875" style="29" customWidth="1"/>
    <col min="3615" max="3615" width="8.7109375" style="29" customWidth="1"/>
    <col min="3616" max="3616" width="13.28515625" style="29" customWidth="1"/>
    <col min="3617" max="3617" width="8.85546875" style="29" customWidth="1"/>
    <col min="3618" max="3618" width="9.85546875" style="29" customWidth="1"/>
    <col min="3619" max="3619" width="8.85546875" style="29" customWidth="1"/>
    <col min="3620" max="3620" width="54.7109375" style="29" customWidth="1"/>
    <col min="3621" max="3621" width="12.140625" style="29" customWidth="1"/>
    <col min="3622" max="3622" width="8.7109375" style="29" customWidth="1"/>
    <col min="3623" max="3623" width="11.28515625" style="29" customWidth="1"/>
    <col min="3624" max="3624" width="8.85546875" style="29" customWidth="1"/>
    <col min="3625" max="3625" width="9.140625" style="29"/>
    <col min="3626" max="3626" width="8.85546875" style="29" customWidth="1"/>
    <col min="3627" max="3627" width="54.7109375" style="29" customWidth="1"/>
    <col min="3628" max="3628" width="13.7109375" style="29" customWidth="1"/>
    <col min="3629" max="3629" width="8.7109375" style="29" customWidth="1"/>
    <col min="3630" max="3630" width="14.7109375" style="29" customWidth="1"/>
    <col min="3631" max="3631" width="8.85546875" style="29" customWidth="1"/>
    <col min="3632" max="3632" width="9.85546875" style="29" customWidth="1"/>
    <col min="3633" max="3633" width="8.85546875" style="29" customWidth="1"/>
    <col min="3634" max="3634" width="54.7109375" style="29" customWidth="1"/>
    <col min="3635" max="3635" width="12.42578125" style="29" customWidth="1"/>
    <col min="3636" max="3636" width="8.7109375" style="29" customWidth="1"/>
    <col min="3637" max="3637" width="13.42578125" style="29" customWidth="1"/>
    <col min="3638" max="3638" width="8.85546875" style="29" customWidth="1"/>
    <col min="3639" max="3639" width="9.140625" style="29"/>
    <col min="3640" max="3640" width="8.85546875" style="29" customWidth="1"/>
    <col min="3641" max="3641" width="54.7109375" style="29" customWidth="1"/>
    <col min="3642" max="3642" width="10.7109375" style="29" customWidth="1"/>
    <col min="3643" max="3643" width="8.7109375" style="29" customWidth="1"/>
    <col min="3644" max="3644" width="13" style="29" customWidth="1"/>
    <col min="3645" max="3645" width="8.85546875" style="29" customWidth="1"/>
    <col min="3646" max="3646" width="9.140625" style="29"/>
    <col min="3647" max="3647" width="8.85546875" style="29" customWidth="1"/>
    <col min="3648" max="3648" width="54.7109375" style="29" customWidth="1"/>
    <col min="3649" max="3649" width="10.85546875" style="29" customWidth="1"/>
    <col min="3650" max="3650" width="8.7109375" style="29" customWidth="1"/>
    <col min="3651" max="3651" width="13" style="29" customWidth="1"/>
    <col min="3652" max="3652" width="8.85546875" style="29" customWidth="1"/>
    <col min="3653" max="3653" width="9.85546875" style="29" customWidth="1"/>
    <col min="3654" max="3654" width="8.85546875" style="29" customWidth="1"/>
    <col min="3655" max="3840" width="9.140625" style="29"/>
    <col min="3841" max="3841" width="63" style="29" customWidth="1"/>
    <col min="3842" max="3844" width="17.140625" style="29" customWidth="1"/>
    <col min="3845" max="3848" width="15" style="29" customWidth="1"/>
    <col min="3849" max="3849" width="13.140625" style="29" customWidth="1"/>
    <col min="3850" max="3850" width="8.7109375" style="29" customWidth="1"/>
    <col min="3851" max="3851" width="12.85546875" style="29" customWidth="1"/>
    <col min="3852" max="3852" width="8.85546875" style="29" customWidth="1"/>
    <col min="3853" max="3853" width="9.85546875" style="29" customWidth="1"/>
    <col min="3854" max="3854" width="8.85546875" style="29" customWidth="1"/>
    <col min="3855" max="3855" width="54.7109375" style="29" customWidth="1"/>
    <col min="3856" max="3856" width="10.85546875" style="29" customWidth="1"/>
    <col min="3857" max="3857" width="8.7109375" style="29" customWidth="1"/>
    <col min="3858" max="3858" width="12.140625" style="29" customWidth="1"/>
    <col min="3859" max="3859" width="8.85546875" style="29" customWidth="1"/>
    <col min="3860" max="3860" width="9.85546875" style="29" customWidth="1"/>
    <col min="3861" max="3861" width="8.85546875" style="29" customWidth="1"/>
    <col min="3862" max="3862" width="54.7109375" style="29" customWidth="1"/>
    <col min="3863" max="3863" width="10.85546875" style="29" customWidth="1"/>
    <col min="3864" max="3864" width="8.7109375" style="29" customWidth="1"/>
    <col min="3865" max="3865" width="12.28515625" style="29" customWidth="1"/>
    <col min="3866" max="3866" width="8.85546875" style="29" customWidth="1"/>
    <col min="3867" max="3867" width="9.85546875" style="29" customWidth="1"/>
    <col min="3868" max="3868" width="8.85546875" style="29" customWidth="1"/>
    <col min="3869" max="3869" width="54.7109375" style="29" customWidth="1"/>
    <col min="3870" max="3870" width="10.85546875" style="29" customWidth="1"/>
    <col min="3871" max="3871" width="8.7109375" style="29" customWidth="1"/>
    <col min="3872" max="3872" width="13.28515625" style="29" customWidth="1"/>
    <col min="3873" max="3873" width="8.85546875" style="29" customWidth="1"/>
    <col min="3874" max="3874" width="9.85546875" style="29" customWidth="1"/>
    <col min="3875" max="3875" width="8.85546875" style="29" customWidth="1"/>
    <col min="3876" max="3876" width="54.7109375" style="29" customWidth="1"/>
    <col min="3877" max="3877" width="12.140625" style="29" customWidth="1"/>
    <col min="3878" max="3878" width="8.7109375" style="29" customWidth="1"/>
    <col min="3879" max="3879" width="11.28515625" style="29" customWidth="1"/>
    <col min="3880" max="3880" width="8.85546875" style="29" customWidth="1"/>
    <col min="3881" max="3881" width="9.140625" style="29"/>
    <col min="3882" max="3882" width="8.85546875" style="29" customWidth="1"/>
    <col min="3883" max="3883" width="54.7109375" style="29" customWidth="1"/>
    <col min="3884" max="3884" width="13.7109375" style="29" customWidth="1"/>
    <col min="3885" max="3885" width="8.7109375" style="29" customWidth="1"/>
    <col min="3886" max="3886" width="14.7109375" style="29" customWidth="1"/>
    <col min="3887" max="3887" width="8.85546875" style="29" customWidth="1"/>
    <col min="3888" max="3888" width="9.85546875" style="29" customWidth="1"/>
    <col min="3889" max="3889" width="8.85546875" style="29" customWidth="1"/>
    <col min="3890" max="3890" width="54.7109375" style="29" customWidth="1"/>
    <col min="3891" max="3891" width="12.42578125" style="29" customWidth="1"/>
    <col min="3892" max="3892" width="8.7109375" style="29" customWidth="1"/>
    <col min="3893" max="3893" width="13.42578125" style="29" customWidth="1"/>
    <col min="3894" max="3894" width="8.85546875" style="29" customWidth="1"/>
    <col min="3895" max="3895" width="9.140625" style="29"/>
    <col min="3896" max="3896" width="8.85546875" style="29" customWidth="1"/>
    <col min="3897" max="3897" width="54.7109375" style="29" customWidth="1"/>
    <col min="3898" max="3898" width="10.7109375" style="29" customWidth="1"/>
    <col min="3899" max="3899" width="8.7109375" style="29" customWidth="1"/>
    <col min="3900" max="3900" width="13" style="29" customWidth="1"/>
    <col min="3901" max="3901" width="8.85546875" style="29" customWidth="1"/>
    <col min="3902" max="3902" width="9.140625" style="29"/>
    <col min="3903" max="3903" width="8.85546875" style="29" customWidth="1"/>
    <col min="3904" max="3904" width="54.7109375" style="29" customWidth="1"/>
    <col min="3905" max="3905" width="10.85546875" style="29" customWidth="1"/>
    <col min="3906" max="3906" width="8.7109375" style="29" customWidth="1"/>
    <col min="3907" max="3907" width="13" style="29" customWidth="1"/>
    <col min="3908" max="3908" width="8.85546875" style="29" customWidth="1"/>
    <col min="3909" max="3909" width="9.85546875" style="29" customWidth="1"/>
    <col min="3910" max="3910" width="8.85546875" style="29" customWidth="1"/>
    <col min="3911" max="4096" width="9.140625" style="29"/>
    <col min="4097" max="4097" width="63" style="29" customWidth="1"/>
    <col min="4098" max="4100" width="17.140625" style="29" customWidth="1"/>
    <col min="4101" max="4104" width="15" style="29" customWidth="1"/>
    <col min="4105" max="4105" width="13.140625" style="29" customWidth="1"/>
    <col min="4106" max="4106" width="8.7109375" style="29" customWidth="1"/>
    <col min="4107" max="4107" width="12.85546875" style="29" customWidth="1"/>
    <col min="4108" max="4108" width="8.85546875" style="29" customWidth="1"/>
    <col min="4109" max="4109" width="9.85546875" style="29" customWidth="1"/>
    <col min="4110" max="4110" width="8.85546875" style="29" customWidth="1"/>
    <col min="4111" max="4111" width="54.7109375" style="29" customWidth="1"/>
    <col min="4112" max="4112" width="10.85546875" style="29" customWidth="1"/>
    <col min="4113" max="4113" width="8.7109375" style="29" customWidth="1"/>
    <col min="4114" max="4114" width="12.140625" style="29" customWidth="1"/>
    <col min="4115" max="4115" width="8.85546875" style="29" customWidth="1"/>
    <col min="4116" max="4116" width="9.85546875" style="29" customWidth="1"/>
    <col min="4117" max="4117" width="8.85546875" style="29" customWidth="1"/>
    <col min="4118" max="4118" width="54.7109375" style="29" customWidth="1"/>
    <col min="4119" max="4119" width="10.85546875" style="29" customWidth="1"/>
    <col min="4120" max="4120" width="8.7109375" style="29" customWidth="1"/>
    <col min="4121" max="4121" width="12.28515625" style="29" customWidth="1"/>
    <col min="4122" max="4122" width="8.85546875" style="29" customWidth="1"/>
    <col min="4123" max="4123" width="9.85546875" style="29" customWidth="1"/>
    <col min="4124" max="4124" width="8.85546875" style="29" customWidth="1"/>
    <col min="4125" max="4125" width="54.7109375" style="29" customWidth="1"/>
    <col min="4126" max="4126" width="10.85546875" style="29" customWidth="1"/>
    <col min="4127" max="4127" width="8.7109375" style="29" customWidth="1"/>
    <col min="4128" max="4128" width="13.28515625" style="29" customWidth="1"/>
    <col min="4129" max="4129" width="8.85546875" style="29" customWidth="1"/>
    <col min="4130" max="4130" width="9.85546875" style="29" customWidth="1"/>
    <col min="4131" max="4131" width="8.85546875" style="29" customWidth="1"/>
    <col min="4132" max="4132" width="54.7109375" style="29" customWidth="1"/>
    <col min="4133" max="4133" width="12.140625" style="29" customWidth="1"/>
    <col min="4134" max="4134" width="8.7109375" style="29" customWidth="1"/>
    <col min="4135" max="4135" width="11.28515625" style="29" customWidth="1"/>
    <col min="4136" max="4136" width="8.85546875" style="29" customWidth="1"/>
    <col min="4137" max="4137" width="9.140625" style="29"/>
    <col min="4138" max="4138" width="8.85546875" style="29" customWidth="1"/>
    <col min="4139" max="4139" width="54.7109375" style="29" customWidth="1"/>
    <col min="4140" max="4140" width="13.7109375" style="29" customWidth="1"/>
    <col min="4141" max="4141" width="8.7109375" style="29" customWidth="1"/>
    <col min="4142" max="4142" width="14.7109375" style="29" customWidth="1"/>
    <col min="4143" max="4143" width="8.85546875" style="29" customWidth="1"/>
    <col min="4144" max="4144" width="9.85546875" style="29" customWidth="1"/>
    <col min="4145" max="4145" width="8.85546875" style="29" customWidth="1"/>
    <col min="4146" max="4146" width="54.7109375" style="29" customWidth="1"/>
    <col min="4147" max="4147" width="12.42578125" style="29" customWidth="1"/>
    <col min="4148" max="4148" width="8.7109375" style="29" customWidth="1"/>
    <col min="4149" max="4149" width="13.42578125" style="29" customWidth="1"/>
    <col min="4150" max="4150" width="8.85546875" style="29" customWidth="1"/>
    <col min="4151" max="4151" width="9.140625" style="29"/>
    <col min="4152" max="4152" width="8.85546875" style="29" customWidth="1"/>
    <col min="4153" max="4153" width="54.7109375" style="29" customWidth="1"/>
    <col min="4154" max="4154" width="10.7109375" style="29" customWidth="1"/>
    <col min="4155" max="4155" width="8.7109375" style="29" customWidth="1"/>
    <col min="4156" max="4156" width="13" style="29" customWidth="1"/>
    <col min="4157" max="4157" width="8.85546875" style="29" customWidth="1"/>
    <col min="4158" max="4158" width="9.140625" style="29"/>
    <col min="4159" max="4159" width="8.85546875" style="29" customWidth="1"/>
    <col min="4160" max="4160" width="54.7109375" style="29" customWidth="1"/>
    <col min="4161" max="4161" width="10.85546875" style="29" customWidth="1"/>
    <col min="4162" max="4162" width="8.7109375" style="29" customWidth="1"/>
    <col min="4163" max="4163" width="13" style="29" customWidth="1"/>
    <col min="4164" max="4164" width="8.85546875" style="29" customWidth="1"/>
    <col min="4165" max="4165" width="9.85546875" style="29" customWidth="1"/>
    <col min="4166" max="4166" width="8.85546875" style="29" customWidth="1"/>
    <col min="4167" max="4352" width="9.140625" style="29"/>
    <col min="4353" max="4353" width="63" style="29" customWidth="1"/>
    <col min="4354" max="4356" width="17.140625" style="29" customWidth="1"/>
    <col min="4357" max="4360" width="15" style="29" customWidth="1"/>
    <col min="4361" max="4361" width="13.140625" style="29" customWidth="1"/>
    <col min="4362" max="4362" width="8.7109375" style="29" customWidth="1"/>
    <col min="4363" max="4363" width="12.85546875" style="29" customWidth="1"/>
    <col min="4364" max="4364" width="8.85546875" style="29" customWidth="1"/>
    <col min="4365" max="4365" width="9.85546875" style="29" customWidth="1"/>
    <col min="4366" max="4366" width="8.85546875" style="29" customWidth="1"/>
    <col min="4367" max="4367" width="54.7109375" style="29" customWidth="1"/>
    <col min="4368" max="4368" width="10.85546875" style="29" customWidth="1"/>
    <col min="4369" max="4369" width="8.7109375" style="29" customWidth="1"/>
    <col min="4370" max="4370" width="12.140625" style="29" customWidth="1"/>
    <col min="4371" max="4371" width="8.85546875" style="29" customWidth="1"/>
    <col min="4372" max="4372" width="9.85546875" style="29" customWidth="1"/>
    <col min="4373" max="4373" width="8.85546875" style="29" customWidth="1"/>
    <col min="4374" max="4374" width="54.7109375" style="29" customWidth="1"/>
    <col min="4375" max="4375" width="10.85546875" style="29" customWidth="1"/>
    <col min="4376" max="4376" width="8.7109375" style="29" customWidth="1"/>
    <col min="4377" max="4377" width="12.28515625" style="29" customWidth="1"/>
    <col min="4378" max="4378" width="8.85546875" style="29" customWidth="1"/>
    <col min="4379" max="4379" width="9.85546875" style="29" customWidth="1"/>
    <col min="4380" max="4380" width="8.85546875" style="29" customWidth="1"/>
    <col min="4381" max="4381" width="54.7109375" style="29" customWidth="1"/>
    <col min="4382" max="4382" width="10.85546875" style="29" customWidth="1"/>
    <col min="4383" max="4383" width="8.7109375" style="29" customWidth="1"/>
    <col min="4384" max="4384" width="13.28515625" style="29" customWidth="1"/>
    <col min="4385" max="4385" width="8.85546875" style="29" customWidth="1"/>
    <col min="4386" max="4386" width="9.85546875" style="29" customWidth="1"/>
    <col min="4387" max="4387" width="8.85546875" style="29" customWidth="1"/>
    <col min="4388" max="4388" width="54.7109375" style="29" customWidth="1"/>
    <col min="4389" max="4389" width="12.140625" style="29" customWidth="1"/>
    <col min="4390" max="4390" width="8.7109375" style="29" customWidth="1"/>
    <col min="4391" max="4391" width="11.28515625" style="29" customWidth="1"/>
    <col min="4392" max="4392" width="8.85546875" style="29" customWidth="1"/>
    <col min="4393" max="4393" width="9.140625" style="29"/>
    <col min="4394" max="4394" width="8.85546875" style="29" customWidth="1"/>
    <col min="4395" max="4395" width="54.7109375" style="29" customWidth="1"/>
    <col min="4396" max="4396" width="13.7109375" style="29" customWidth="1"/>
    <col min="4397" max="4397" width="8.7109375" style="29" customWidth="1"/>
    <col min="4398" max="4398" width="14.7109375" style="29" customWidth="1"/>
    <col min="4399" max="4399" width="8.85546875" style="29" customWidth="1"/>
    <col min="4400" max="4400" width="9.85546875" style="29" customWidth="1"/>
    <col min="4401" max="4401" width="8.85546875" style="29" customWidth="1"/>
    <col min="4402" max="4402" width="54.7109375" style="29" customWidth="1"/>
    <col min="4403" max="4403" width="12.42578125" style="29" customWidth="1"/>
    <col min="4404" max="4404" width="8.7109375" style="29" customWidth="1"/>
    <col min="4405" max="4405" width="13.42578125" style="29" customWidth="1"/>
    <col min="4406" max="4406" width="8.85546875" style="29" customWidth="1"/>
    <col min="4407" max="4407" width="9.140625" style="29"/>
    <col min="4408" max="4408" width="8.85546875" style="29" customWidth="1"/>
    <col min="4409" max="4409" width="54.7109375" style="29" customWidth="1"/>
    <col min="4410" max="4410" width="10.7109375" style="29" customWidth="1"/>
    <col min="4411" max="4411" width="8.7109375" style="29" customWidth="1"/>
    <col min="4412" max="4412" width="13" style="29" customWidth="1"/>
    <col min="4413" max="4413" width="8.85546875" style="29" customWidth="1"/>
    <col min="4414" max="4414" width="9.140625" style="29"/>
    <col min="4415" max="4415" width="8.85546875" style="29" customWidth="1"/>
    <col min="4416" max="4416" width="54.7109375" style="29" customWidth="1"/>
    <col min="4417" max="4417" width="10.85546875" style="29" customWidth="1"/>
    <col min="4418" max="4418" width="8.7109375" style="29" customWidth="1"/>
    <col min="4419" max="4419" width="13" style="29" customWidth="1"/>
    <col min="4420" max="4420" width="8.85546875" style="29" customWidth="1"/>
    <col min="4421" max="4421" width="9.85546875" style="29" customWidth="1"/>
    <col min="4422" max="4422" width="8.85546875" style="29" customWidth="1"/>
    <col min="4423" max="4608" width="9.140625" style="29"/>
    <col min="4609" max="4609" width="63" style="29" customWidth="1"/>
    <col min="4610" max="4612" width="17.140625" style="29" customWidth="1"/>
    <col min="4613" max="4616" width="15" style="29" customWidth="1"/>
    <col min="4617" max="4617" width="13.140625" style="29" customWidth="1"/>
    <col min="4618" max="4618" width="8.7109375" style="29" customWidth="1"/>
    <col min="4619" max="4619" width="12.85546875" style="29" customWidth="1"/>
    <col min="4620" max="4620" width="8.85546875" style="29" customWidth="1"/>
    <col min="4621" max="4621" width="9.85546875" style="29" customWidth="1"/>
    <col min="4622" max="4622" width="8.85546875" style="29" customWidth="1"/>
    <col min="4623" max="4623" width="54.7109375" style="29" customWidth="1"/>
    <col min="4624" max="4624" width="10.85546875" style="29" customWidth="1"/>
    <col min="4625" max="4625" width="8.7109375" style="29" customWidth="1"/>
    <col min="4626" max="4626" width="12.140625" style="29" customWidth="1"/>
    <col min="4627" max="4627" width="8.85546875" style="29" customWidth="1"/>
    <col min="4628" max="4628" width="9.85546875" style="29" customWidth="1"/>
    <col min="4629" max="4629" width="8.85546875" style="29" customWidth="1"/>
    <col min="4630" max="4630" width="54.7109375" style="29" customWidth="1"/>
    <col min="4631" max="4631" width="10.85546875" style="29" customWidth="1"/>
    <col min="4632" max="4632" width="8.7109375" style="29" customWidth="1"/>
    <col min="4633" max="4633" width="12.28515625" style="29" customWidth="1"/>
    <col min="4634" max="4634" width="8.85546875" style="29" customWidth="1"/>
    <col min="4635" max="4635" width="9.85546875" style="29" customWidth="1"/>
    <col min="4636" max="4636" width="8.85546875" style="29" customWidth="1"/>
    <col min="4637" max="4637" width="54.7109375" style="29" customWidth="1"/>
    <col min="4638" max="4638" width="10.85546875" style="29" customWidth="1"/>
    <col min="4639" max="4639" width="8.7109375" style="29" customWidth="1"/>
    <col min="4640" max="4640" width="13.28515625" style="29" customWidth="1"/>
    <col min="4641" max="4641" width="8.85546875" style="29" customWidth="1"/>
    <col min="4642" max="4642" width="9.85546875" style="29" customWidth="1"/>
    <col min="4643" max="4643" width="8.85546875" style="29" customWidth="1"/>
    <col min="4644" max="4644" width="54.7109375" style="29" customWidth="1"/>
    <col min="4645" max="4645" width="12.140625" style="29" customWidth="1"/>
    <col min="4646" max="4646" width="8.7109375" style="29" customWidth="1"/>
    <col min="4647" max="4647" width="11.28515625" style="29" customWidth="1"/>
    <col min="4648" max="4648" width="8.85546875" style="29" customWidth="1"/>
    <col min="4649" max="4649" width="9.140625" style="29"/>
    <col min="4650" max="4650" width="8.85546875" style="29" customWidth="1"/>
    <col min="4651" max="4651" width="54.7109375" style="29" customWidth="1"/>
    <col min="4652" max="4652" width="13.7109375" style="29" customWidth="1"/>
    <col min="4653" max="4653" width="8.7109375" style="29" customWidth="1"/>
    <col min="4654" max="4654" width="14.7109375" style="29" customWidth="1"/>
    <col min="4655" max="4655" width="8.85546875" style="29" customWidth="1"/>
    <col min="4656" max="4656" width="9.85546875" style="29" customWidth="1"/>
    <col min="4657" max="4657" width="8.85546875" style="29" customWidth="1"/>
    <col min="4658" max="4658" width="54.7109375" style="29" customWidth="1"/>
    <col min="4659" max="4659" width="12.42578125" style="29" customWidth="1"/>
    <col min="4660" max="4660" width="8.7109375" style="29" customWidth="1"/>
    <col min="4661" max="4661" width="13.42578125" style="29" customWidth="1"/>
    <col min="4662" max="4662" width="8.85546875" style="29" customWidth="1"/>
    <col min="4663" max="4663" width="9.140625" style="29"/>
    <col min="4664" max="4664" width="8.85546875" style="29" customWidth="1"/>
    <col min="4665" max="4665" width="54.7109375" style="29" customWidth="1"/>
    <col min="4666" max="4666" width="10.7109375" style="29" customWidth="1"/>
    <col min="4667" max="4667" width="8.7109375" style="29" customWidth="1"/>
    <col min="4668" max="4668" width="13" style="29" customWidth="1"/>
    <col min="4669" max="4669" width="8.85546875" style="29" customWidth="1"/>
    <col min="4670" max="4670" width="9.140625" style="29"/>
    <col min="4671" max="4671" width="8.85546875" style="29" customWidth="1"/>
    <col min="4672" max="4672" width="54.7109375" style="29" customWidth="1"/>
    <col min="4673" max="4673" width="10.85546875" style="29" customWidth="1"/>
    <col min="4674" max="4674" width="8.7109375" style="29" customWidth="1"/>
    <col min="4675" max="4675" width="13" style="29" customWidth="1"/>
    <col min="4676" max="4676" width="8.85546875" style="29" customWidth="1"/>
    <col min="4677" max="4677" width="9.85546875" style="29" customWidth="1"/>
    <col min="4678" max="4678" width="8.85546875" style="29" customWidth="1"/>
    <col min="4679" max="4864" width="9.140625" style="29"/>
    <col min="4865" max="4865" width="63" style="29" customWidth="1"/>
    <col min="4866" max="4868" width="17.140625" style="29" customWidth="1"/>
    <col min="4869" max="4872" width="15" style="29" customWidth="1"/>
    <col min="4873" max="4873" width="13.140625" style="29" customWidth="1"/>
    <col min="4874" max="4874" width="8.7109375" style="29" customWidth="1"/>
    <col min="4875" max="4875" width="12.85546875" style="29" customWidth="1"/>
    <col min="4876" max="4876" width="8.85546875" style="29" customWidth="1"/>
    <col min="4877" max="4877" width="9.85546875" style="29" customWidth="1"/>
    <col min="4878" max="4878" width="8.85546875" style="29" customWidth="1"/>
    <col min="4879" max="4879" width="54.7109375" style="29" customWidth="1"/>
    <col min="4880" max="4880" width="10.85546875" style="29" customWidth="1"/>
    <col min="4881" max="4881" width="8.7109375" style="29" customWidth="1"/>
    <col min="4882" max="4882" width="12.140625" style="29" customWidth="1"/>
    <col min="4883" max="4883" width="8.85546875" style="29" customWidth="1"/>
    <col min="4884" max="4884" width="9.85546875" style="29" customWidth="1"/>
    <col min="4885" max="4885" width="8.85546875" style="29" customWidth="1"/>
    <col min="4886" max="4886" width="54.7109375" style="29" customWidth="1"/>
    <col min="4887" max="4887" width="10.85546875" style="29" customWidth="1"/>
    <col min="4888" max="4888" width="8.7109375" style="29" customWidth="1"/>
    <col min="4889" max="4889" width="12.28515625" style="29" customWidth="1"/>
    <col min="4890" max="4890" width="8.85546875" style="29" customWidth="1"/>
    <col min="4891" max="4891" width="9.85546875" style="29" customWidth="1"/>
    <col min="4892" max="4892" width="8.85546875" style="29" customWidth="1"/>
    <col min="4893" max="4893" width="54.7109375" style="29" customWidth="1"/>
    <col min="4894" max="4894" width="10.85546875" style="29" customWidth="1"/>
    <col min="4895" max="4895" width="8.7109375" style="29" customWidth="1"/>
    <col min="4896" max="4896" width="13.28515625" style="29" customWidth="1"/>
    <col min="4897" max="4897" width="8.85546875" style="29" customWidth="1"/>
    <col min="4898" max="4898" width="9.85546875" style="29" customWidth="1"/>
    <col min="4899" max="4899" width="8.85546875" style="29" customWidth="1"/>
    <col min="4900" max="4900" width="54.7109375" style="29" customWidth="1"/>
    <col min="4901" max="4901" width="12.140625" style="29" customWidth="1"/>
    <col min="4902" max="4902" width="8.7109375" style="29" customWidth="1"/>
    <col min="4903" max="4903" width="11.28515625" style="29" customWidth="1"/>
    <col min="4904" max="4904" width="8.85546875" style="29" customWidth="1"/>
    <col min="4905" max="4905" width="9.140625" style="29"/>
    <col min="4906" max="4906" width="8.85546875" style="29" customWidth="1"/>
    <col min="4907" max="4907" width="54.7109375" style="29" customWidth="1"/>
    <col min="4908" max="4908" width="13.7109375" style="29" customWidth="1"/>
    <col min="4909" max="4909" width="8.7109375" style="29" customWidth="1"/>
    <col min="4910" max="4910" width="14.7109375" style="29" customWidth="1"/>
    <col min="4911" max="4911" width="8.85546875" style="29" customWidth="1"/>
    <col min="4912" max="4912" width="9.85546875" style="29" customWidth="1"/>
    <col min="4913" max="4913" width="8.85546875" style="29" customWidth="1"/>
    <col min="4914" max="4914" width="54.7109375" style="29" customWidth="1"/>
    <col min="4915" max="4915" width="12.42578125" style="29" customWidth="1"/>
    <col min="4916" max="4916" width="8.7109375" style="29" customWidth="1"/>
    <col min="4917" max="4917" width="13.42578125" style="29" customWidth="1"/>
    <col min="4918" max="4918" width="8.85546875" style="29" customWidth="1"/>
    <col min="4919" max="4919" width="9.140625" style="29"/>
    <col min="4920" max="4920" width="8.85546875" style="29" customWidth="1"/>
    <col min="4921" max="4921" width="54.7109375" style="29" customWidth="1"/>
    <col min="4922" max="4922" width="10.7109375" style="29" customWidth="1"/>
    <col min="4923" max="4923" width="8.7109375" style="29" customWidth="1"/>
    <col min="4924" max="4924" width="13" style="29" customWidth="1"/>
    <col min="4925" max="4925" width="8.85546875" style="29" customWidth="1"/>
    <col min="4926" max="4926" width="9.140625" style="29"/>
    <col min="4927" max="4927" width="8.85546875" style="29" customWidth="1"/>
    <col min="4928" max="4928" width="54.7109375" style="29" customWidth="1"/>
    <col min="4929" max="4929" width="10.85546875" style="29" customWidth="1"/>
    <col min="4930" max="4930" width="8.7109375" style="29" customWidth="1"/>
    <col min="4931" max="4931" width="13" style="29" customWidth="1"/>
    <col min="4932" max="4932" width="8.85546875" style="29" customWidth="1"/>
    <col min="4933" max="4933" width="9.85546875" style="29" customWidth="1"/>
    <col min="4934" max="4934" width="8.85546875" style="29" customWidth="1"/>
    <col min="4935" max="5120" width="9.140625" style="29"/>
    <col min="5121" max="5121" width="63" style="29" customWidth="1"/>
    <col min="5122" max="5124" width="17.140625" style="29" customWidth="1"/>
    <col min="5125" max="5128" width="15" style="29" customWidth="1"/>
    <col min="5129" max="5129" width="13.140625" style="29" customWidth="1"/>
    <col min="5130" max="5130" width="8.7109375" style="29" customWidth="1"/>
    <col min="5131" max="5131" width="12.85546875" style="29" customWidth="1"/>
    <col min="5132" max="5132" width="8.85546875" style="29" customWidth="1"/>
    <col min="5133" max="5133" width="9.85546875" style="29" customWidth="1"/>
    <col min="5134" max="5134" width="8.85546875" style="29" customWidth="1"/>
    <col min="5135" max="5135" width="54.7109375" style="29" customWidth="1"/>
    <col min="5136" max="5136" width="10.85546875" style="29" customWidth="1"/>
    <col min="5137" max="5137" width="8.7109375" style="29" customWidth="1"/>
    <col min="5138" max="5138" width="12.140625" style="29" customWidth="1"/>
    <col min="5139" max="5139" width="8.85546875" style="29" customWidth="1"/>
    <col min="5140" max="5140" width="9.85546875" style="29" customWidth="1"/>
    <col min="5141" max="5141" width="8.85546875" style="29" customWidth="1"/>
    <col min="5142" max="5142" width="54.7109375" style="29" customWidth="1"/>
    <col min="5143" max="5143" width="10.85546875" style="29" customWidth="1"/>
    <col min="5144" max="5144" width="8.7109375" style="29" customWidth="1"/>
    <col min="5145" max="5145" width="12.28515625" style="29" customWidth="1"/>
    <col min="5146" max="5146" width="8.85546875" style="29" customWidth="1"/>
    <col min="5147" max="5147" width="9.85546875" style="29" customWidth="1"/>
    <col min="5148" max="5148" width="8.85546875" style="29" customWidth="1"/>
    <col min="5149" max="5149" width="54.7109375" style="29" customWidth="1"/>
    <col min="5150" max="5150" width="10.85546875" style="29" customWidth="1"/>
    <col min="5151" max="5151" width="8.7109375" style="29" customWidth="1"/>
    <col min="5152" max="5152" width="13.28515625" style="29" customWidth="1"/>
    <col min="5153" max="5153" width="8.85546875" style="29" customWidth="1"/>
    <col min="5154" max="5154" width="9.85546875" style="29" customWidth="1"/>
    <col min="5155" max="5155" width="8.85546875" style="29" customWidth="1"/>
    <col min="5156" max="5156" width="54.7109375" style="29" customWidth="1"/>
    <col min="5157" max="5157" width="12.140625" style="29" customWidth="1"/>
    <col min="5158" max="5158" width="8.7109375" style="29" customWidth="1"/>
    <col min="5159" max="5159" width="11.28515625" style="29" customWidth="1"/>
    <col min="5160" max="5160" width="8.85546875" style="29" customWidth="1"/>
    <col min="5161" max="5161" width="9.140625" style="29"/>
    <col min="5162" max="5162" width="8.85546875" style="29" customWidth="1"/>
    <col min="5163" max="5163" width="54.7109375" style="29" customWidth="1"/>
    <col min="5164" max="5164" width="13.7109375" style="29" customWidth="1"/>
    <col min="5165" max="5165" width="8.7109375" style="29" customWidth="1"/>
    <col min="5166" max="5166" width="14.7109375" style="29" customWidth="1"/>
    <col min="5167" max="5167" width="8.85546875" style="29" customWidth="1"/>
    <col min="5168" max="5168" width="9.85546875" style="29" customWidth="1"/>
    <col min="5169" max="5169" width="8.85546875" style="29" customWidth="1"/>
    <col min="5170" max="5170" width="54.7109375" style="29" customWidth="1"/>
    <col min="5171" max="5171" width="12.42578125" style="29" customWidth="1"/>
    <col min="5172" max="5172" width="8.7109375" style="29" customWidth="1"/>
    <col min="5173" max="5173" width="13.42578125" style="29" customWidth="1"/>
    <col min="5174" max="5174" width="8.85546875" style="29" customWidth="1"/>
    <col min="5175" max="5175" width="9.140625" style="29"/>
    <col min="5176" max="5176" width="8.85546875" style="29" customWidth="1"/>
    <col min="5177" max="5177" width="54.7109375" style="29" customWidth="1"/>
    <col min="5178" max="5178" width="10.7109375" style="29" customWidth="1"/>
    <col min="5179" max="5179" width="8.7109375" style="29" customWidth="1"/>
    <col min="5180" max="5180" width="13" style="29" customWidth="1"/>
    <col min="5181" max="5181" width="8.85546875" style="29" customWidth="1"/>
    <col min="5182" max="5182" width="9.140625" style="29"/>
    <col min="5183" max="5183" width="8.85546875" style="29" customWidth="1"/>
    <col min="5184" max="5184" width="54.7109375" style="29" customWidth="1"/>
    <col min="5185" max="5185" width="10.85546875" style="29" customWidth="1"/>
    <col min="5186" max="5186" width="8.7109375" style="29" customWidth="1"/>
    <col min="5187" max="5187" width="13" style="29" customWidth="1"/>
    <col min="5188" max="5188" width="8.85546875" style="29" customWidth="1"/>
    <col min="5189" max="5189" width="9.85546875" style="29" customWidth="1"/>
    <col min="5190" max="5190" width="8.85546875" style="29" customWidth="1"/>
    <col min="5191" max="5376" width="9.140625" style="29"/>
    <col min="5377" max="5377" width="63" style="29" customWidth="1"/>
    <col min="5378" max="5380" width="17.140625" style="29" customWidth="1"/>
    <col min="5381" max="5384" width="15" style="29" customWidth="1"/>
    <col min="5385" max="5385" width="13.140625" style="29" customWidth="1"/>
    <col min="5386" max="5386" width="8.7109375" style="29" customWidth="1"/>
    <col min="5387" max="5387" width="12.85546875" style="29" customWidth="1"/>
    <col min="5388" max="5388" width="8.85546875" style="29" customWidth="1"/>
    <col min="5389" max="5389" width="9.85546875" style="29" customWidth="1"/>
    <col min="5390" max="5390" width="8.85546875" style="29" customWidth="1"/>
    <col min="5391" max="5391" width="54.7109375" style="29" customWidth="1"/>
    <col min="5392" max="5392" width="10.85546875" style="29" customWidth="1"/>
    <col min="5393" max="5393" width="8.7109375" style="29" customWidth="1"/>
    <col min="5394" max="5394" width="12.140625" style="29" customWidth="1"/>
    <col min="5395" max="5395" width="8.85546875" style="29" customWidth="1"/>
    <col min="5396" max="5396" width="9.85546875" style="29" customWidth="1"/>
    <col min="5397" max="5397" width="8.85546875" style="29" customWidth="1"/>
    <col min="5398" max="5398" width="54.7109375" style="29" customWidth="1"/>
    <col min="5399" max="5399" width="10.85546875" style="29" customWidth="1"/>
    <col min="5400" max="5400" width="8.7109375" style="29" customWidth="1"/>
    <col min="5401" max="5401" width="12.28515625" style="29" customWidth="1"/>
    <col min="5402" max="5402" width="8.85546875" style="29" customWidth="1"/>
    <col min="5403" max="5403" width="9.85546875" style="29" customWidth="1"/>
    <col min="5404" max="5404" width="8.85546875" style="29" customWidth="1"/>
    <col min="5405" max="5405" width="54.7109375" style="29" customWidth="1"/>
    <col min="5406" max="5406" width="10.85546875" style="29" customWidth="1"/>
    <col min="5407" max="5407" width="8.7109375" style="29" customWidth="1"/>
    <col min="5408" max="5408" width="13.28515625" style="29" customWidth="1"/>
    <col min="5409" max="5409" width="8.85546875" style="29" customWidth="1"/>
    <col min="5410" max="5410" width="9.85546875" style="29" customWidth="1"/>
    <col min="5411" max="5411" width="8.85546875" style="29" customWidth="1"/>
    <col min="5412" max="5412" width="54.7109375" style="29" customWidth="1"/>
    <col min="5413" max="5413" width="12.140625" style="29" customWidth="1"/>
    <col min="5414" max="5414" width="8.7109375" style="29" customWidth="1"/>
    <col min="5415" max="5415" width="11.28515625" style="29" customWidth="1"/>
    <col min="5416" max="5416" width="8.85546875" style="29" customWidth="1"/>
    <col min="5417" max="5417" width="9.140625" style="29"/>
    <col min="5418" max="5418" width="8.85546875" style="29" customWidth="1"/>
    <col min="5419" max="5419" width="54.7109375" style="29" customWidth="1"/>
    <col min="5420" max="5420" width="13.7109375" style="29" customWidth="1"/>
    <col min="5421" max="5421" width="8.7109375" style="29" customWidth="1"/>
    <col min="5422" max="5422" width="14.7109375" style="29" customWidth="1"/>
    <col min="5423" max="5423" width="8.85546875" style="29" customWidth="1"/>
    <col min="5424" max="5424" width="9.85546875" style="29" customWidth="1"/>
    <col min="5425" max="5425" width="8.85546875" style="29" customWidth="1"/>
    <col min="5426" max="5426" width="54.7109375" style="29" customWidth="1"/>
    <col min="5427" max="5427" width="12.42578125" style="29" customWidth="1"/>
    <col min="5428" max="5428" width="8.7109375" style="29" customWidth="1"/>
    <col min="5429" max="5429" width="13.42578125" style="29" customWidth="1"/>
    <col min="5430" max="5430" width="8.85546875" style="29" customWidth="1"/>
    <col min="5431" max="5431" width="9.140625" style="29"/>
    <col min="5432" max="5432" width="8.85546875" style="29" customWidth="1"/>
    <col min="5433" max="5433" width="54.7109375" style="29" customWidth="1"/>
    <col min="5434" max="5434" width="10.7109375" style="29" customWidth="1"/>
    <col min="5435" max="5435" width="8.7109375" style="29" customWidth="1"/>
    <col min="5436" max="5436" width="13" style="29" customWidth="1"/>
    <col min="5437" max="5437" width="8.85546875" style="29" customWidth="1"/>
    <col min="5438" max="5438" width="9.140625" style="29"/>
    <col min="5439" max="5439" width="8.85546875" style="29" customWidth="1"/>
    <col min="5440" max="5440" width="54.7109375" style="29" customWidth="1"/>
    <col min="5441" max="5441" width="10.85546875" style="29" customWidth="1"/>
    <col min="5442" max="5442" width="8.7109375" style="29" customWidth="1"/>
    <col min="5443" max="5443" width="13" style="29" customWidth="1"/>
    <col min="5444" max="5444" width="8.85546875" style="29" customWidth="1"/>
    <col min="5445" max="5445" width="9.85546875" style="29" customWidth="1"/>
    <col min="5446" max="5446" width="8.85546875" style="29" customWidth="1"/>
    <col min="5447" max="5632" width="9.140625" style="29"/>
    <col min="5633" max="5633" width="63" style="29" customWidth="1"/>
    <col min="5634" max="5636" width="17.140625" style="29" customWidth="1"/>
    <col min="5637" max="5640" width="15" style="29" customWidth="1"/>
    <col min="5641" max="5641" width="13.140625" style="29" customWidth="1"/>
    <col min="5642" max="5642" width="8.7109375" style="29" customWidth="1"/>
    <col min="5643" max="5643" width="12.85546875" style="29" customWidth="1"/>
    <col min="5644" max="5644" width="8.85546875" style="29" customWidth="1"/>
    <col min="5645" max="5645" width="9.85546875" style="29" customWidth="1"/>
    <col min="5646" max="5646" width="8.85546875" style="29" customWidth="1"/>
    <col min="5647" max="5647" width="54.7109375" style="29" customWidth="1"/>
    <col min="5648" max="5648" width="10.85546875" style="29" customWidth="1"/>
    <col min="5649" max="5649" width="8.7109375" style="29" customWidth="1"/>
    <col min="5650" max="5650" width="12.140625" style="29" customWidth="1"/>
    <col min="5651" max="5651" width="8.85546875" style="29" customWidth="1"/>
    <col min="5652" max="5652" width="9.85546875" style="29" customWidth="1"/>
    <col min="5653" max="5653" width="8.85546875" style="29" customWidth="1"/>
    <col min="5654" max="5654" width="54.7109375" style="29" customWidth="1"/>
    <col min="5655" max="5655" width="10.85546875" style="29" customWidth="1"/>
    <col min="5656" max="5656" width="8.7109375" style="29" customWidth="1"/>
    <col min="5657" max="5657" width="12.28515625" style="29" customWidth="1"/>
    <col min="5658" max="5658" width="8.85546875" style="29" customWidth="1"/>
    <col min="5659" max="5659" width="9.85546875" style="29" customWidth="1"/>
    <col min="5660" max="5660" width="8.85546875" style="29" customWidth="1"/>
    <col min="5661" max="5661" width="54.7109375" style="29" customWidth="1"/>
    <col min="5662" max="5662" width="10.85546875" style="29" customWidth="1"/>
    <col min="5663" max="5663" width="8.7109375" style="29" customWidth="1"/>
    <col min="5664" max="5664" width="13.28515625" style="29" customWidth="1"/>
    <col min="5665" max="5665" width="8.85546875" style="29" customWidth="1"/>
    <col min="5666" max="5666" width="9.85546875" style="29" customWidth="1"/>
    <col min="5667" max="5667" width="8.85546875" style="29" customWidth="1"/>
    <col min="5668" max="5668" width="54.7109375" style="29" customWidth="1"/>
    <col min="5669" max="5669" width="12.140625" style="29" customWidth="1"/>
    <col min="5670" max="5670" width="8.7109375" style="29" customWidth="1"/>
    <col min="5671" max="5671" width="11.28515625" style="29" customWidth="1"/>
    <col min="5672" max="5672" width="8.85546875" style="29" customWidth="1"/>
    <col min="5673" max="5673" width="9.140625" style="29"/>
    <col min="5674" max="5674" width="8.85546875" style="29" customWidth="1"/>
    <col min="5675" max="5675" width="54.7109375" style="29" customWidth="1"/>
    <col min="5676" max="5676" width="13.7109375" style="29" customWidth="1"/>
    <col min="5677" max="5677" width="8.7109375" style="29" customWidth="1"/>
    <col min="5678" max="5678" width="14.7109375" style="29" customWidth="1"/>
    <col min="5679" max="5679" width="8.85546875" style="29" customWidth="1"/>
    <col min="5680" max="5680" width="9.85546875" style="29" customWidth="1"/>
    <col min="5681" max="5681" width="8.85546875" style="29" customWidth="1"/>
    <col min="5682" max="5682" width="54.7109375" style="29" customWidth="1"/>
    <col min="5683" max="5683" width="12.42578125" style="29" customWidth="1"/>
    <col min="5684" max="5684" width="8.7109375" style="29" customWidth="1"/>
    <col min="5685" max="5685" width="13.42578125" style="29" customWidth="1"/>
    <col min="5686" max="5686" width="8.85546875" style="29" customWidth="1"/>
    <col min="5687" max="5687" width="9.140625" style="29"/>
    <col min="5688" max="5688" width="8.85546875" style="29" customWidth="1"/>
    <col min="5689" max="5689" width="54.7109375" style="29" customWidth="1"/>
    <col min="5690" max="5690" width="10.7109375" style="29" customWidth="1"/>
    <col min="5691" max="5691" width="8.7109375" style="29" customWidth="1"/>
    <col min="5692" max="5692" width="13" style="29" customWidth="1"/>
    <col min="5693" max="5693" width="8.85546875" style="29" customWidth="1"/>
    <col min="5694" max="5694" width="9.140625" style="29"/>
    <col min="5695" max="5695" width="8.85546875" style="29" customWidth="1"/>
    <col min="5696" max="5696" width="54.7109375" style="29" customWidth="1"/>
    <col min="5697" max="5697" width="10.85546875" style="29" customWidth="1"/>
    <col min="5698" max="5698" width="8.7109375" style="29" customWidth="1"/>
    <col min="5699" max="5699" width="13" style="29" customWidth="1"/>
    <col min="5700" max="5700" width="8.85546875" style="29" customWidth="1"/>
    <col min="5701" max="5701" width="9.85546875" style="29" customWidth="1"/>
    <col min="5702" max="5702" width="8.85546875" style="29" customWidth="1"/>
    <col min="5703" max="5888" width="9.140625" style="29"/>
    <col min="5889" max="5889" width="63" style="29" customWidth="1"/>
    <col min="5890" max="5892" width="17.140625" style="29" customWidth="1"/>
    <col min="5893" max="5896" width="15" style="29" customWidth="1"/>
    <col min="5897" max="5897" width="13.140625" style="29" customWidth="1"/>
    <col min="5898" max="5898" width="8.7109375" style="29" customWidth="1"/>
    <col min="5899" max="5899" width="12.85546875" style="29" customWidth="1"/>
    <col min="5900" max="5900" width="8.85546875" style="29" customWidth="1"/>
    <col min="5901" max="5901" width="9.85546875" style="29" customWidth="1"/>
    <col min="5902" max="5902" width="8.85546875" style="29" customWidth="1"/>
    <col min="5903" max="5903" width="54.7109375" style="29" customWidth="1"/>
    <col min="5904" max="5904" width="10.85546875" style="29" customWidth="1"/>
    <col min="5905" max="5905" width="8.7109375" style="29" customWidth="1"/>
    <col min="5906" max="5906" width="12.140625" style="29" customWidth="1"/>
    <col min="5907" max="5907" width="8.85546875" style="29" customWidth="1"/>
    <col min="5908" max="5908" width="9.85546875" style="29" customWidth="1"/>
    <col min="5909" max="5909" width="8.85546875" style="29" customWidth="1"/>
    <col min="5910" max="5910" width="54.7109375" style="29" customWidth="1"/>
    <col min="5911" max="5911" width="10.85546875" style="29" customWidth="1"/>
    <col min="5912" max="5912" width="8.7109375" style="29" customWidth="1"/>
    <col min="5913" max="5913" width="12.28515625" style="29" customWidth="1"/>
    <col min="5914" max="5914" width="8.85546875" style="29" customWidth="1"/>
    <col min="5915" max="5915" width="9.85546875" style="29" customWidth="1"/>
    <col min="5916" max="5916" width="8.85546875" style="29" customWidth="1"/>
    <col min="5917" max="5917" width="54.7109375" style="29" customWidth="1"/>
    <col min="5918" max="5918" width="10.85546875" style="29" customWidth="1"/>
    <col min="5919" max="5919" width="8.7109375" style="29" customWidth="1"/>
    <col min="5920" max="5920" width="13.28515625" style="29" customWidth="1"/>
    <col min="5921" max="5921" width="8.85546875" style="29" customWidth="1"/>
    <col min="5922" max="5922" width="9.85546875" style="29" customWidth="1"/>
    <col min="5923" max="5923" width="8.85546875" style="29" customWidth="1"/>
    <col min="5924" max="5924" width="54.7109375" style="29" customWidth="1"/>
    <col min="5925" max="5925" width="12.140625" style="29" customWidth="1"/>
    <col min="5926" max="5926" width="8.7109375" style="29" customWidth="1"/>
    <col min="5927" max="5927" width="11.28515625" style="29" customWidth="1"/>
    <col min="5928" max="5928" width="8.85546875" style="29" customWidth="1"/>
    <col min="5929" max="5929" width="9.140625" style="29"/>
    <col min="5930" max="5930" width="8.85546875" style="29" customWidth="1"/>
    <col min="5931" max="5931" width="54.7109375" style="29" customWidth="1"/>
    <col min="5932" max="5932" width="13.7109375" style="29" customWidth="1"/>
    <col min="5933" max="5933" width="8.7109375" style="29" customWidth="1"/>
    <col min="5934" max="5934" width="14.7109375" style="29" customWidth="1"/>
    <col min="5935" max="5935" width="8.85546875" style="29" customWidth="1"/>
    <col min="5936" max="5936" width="9.85546875" style="29" customWidth="1"/>
    <col min="5937" max="5937" width="8.85546875" style="29" customWidth="1"/>
    <col min="5938" max="5938" width="54.7109375" style="29" customWidth="1"/>
    <col min="5939" max="5939" width="12.42578125" style="29" customWidth="1"/>
    <col min="5940" max="5940" width="8.7109375" style="29" customWidth="1"/>
    <col min="5941" max="5941" width="13.42578125" style="29" customWidth="1"/>
    <col min="5942" max="5942" width="8.85546875" style="29" customWidth="1"/>
    <col min="5943" max="5943" width="9.140625" style="29"/>
    <col min="5944" max="5944" width="8.85546875" style="29" customWidth="1"/>
    <col min="5945" max="5945" width="54.7109375" style="29" customWidth="1"/>
    <col min="5946" max="5946" width="10.7109375" style="29" customWidth="1"/>
    <col min="5947" max="5947" width="8.7109375" style="29" customWidth="1"/>
    <col min="5948" max="5948" width="13" style="29" customWidth="1"/>
    <col min="5949" max="5949" width="8.85546875" style="29" customWidth="1"/>
    <col min="5950" max="5950" width="9.140625" style="29"/>
    <col min="5951" max="5951" width="8.85546875" style="29" customWidth="1"/>
    <col min="5952" max="5952" width="54.7109375" style="29" customWidth="1"/>
    <col min="5953" max="5953" width="10.85546875" style="29" customWidth="1"/>
    <col min="5954" max="5954" width="8.7109375" style="29" customWidth="1"/>
    <col min="5955" max="5955" width="13" style="29" customWidth="1"/>
    <col min="5956" max="5956" width="8.85546875" style="29" customWidth="1"/>
    <col min="5957" max="5957" width="9.85546875" style="29" customWidth="1"/>
    <col min="5958" max="5958" width="8.85546875" style="29" customWidth="1"/>
    <col min="5959" max="6144" width="9.140625" style="29"/>
    <col min="6145" max="6145" width="63" style="29" customWidth="1"/>
    <col min="6146" max="6148" width="17.140625" style="29" customWidth="1"/>
    <col min="6149" max="6152" width="15" style="29" customWidth="1"/>
    <col min="6153" max="6153" width="13.140625" style="29" customWidth="1"/>
    <col min="6154" max="6154" width="8.7109375" style="29" customWidth="1"/>
    <col min="6155" max="6155" width="12.85546875" style="29" customWidth="1"/>
    <col min="6156" max="6156" width="8.85546875" style="29" customWidth="1"/>
    <col min="6157" max="6157" width="9.85546875" style="29" customWidth="1"/>
    <col min="6158" max="6158" width="8.85546875" style="29" customWidth="1"/>
    <col min="6159" max="6159" width="54.7109375" style="29" customWidth="1"/>
    <col min="6160" max="6160" width="10.85546875" style="29" customWidth="1"/>
    <col min="6161" max="6161" width="8.7109375" style="29" customWidth="1"/>
    <col min="6162" max="6162" width="12.140625" style="29" customWidth="1"/>
    <col min="6163" max="6163" width="8.85546875" style="29" customWidth="1"/>
    <col min="6164" max="6164" width="9.85546875" style="29" customWidth="1"/>
    <col min="6165" max="6165" width="8.85546875" style="29" customWidth="1"/>
    <col min="6166" max="6166" width="54.7109375" style="29" customWidth="1"/>
    <col min="6167" max="6167" width="10.85546875" style="29" customWidth="1"/>
    <col min="6168" max="6168" width="8.7109375" style="29" customWidth="1"/>
    <col min="6169" max="6169" width="12.28515625" style="29" customWidth="1"/>
    <col min="6170" max="6170" width="8.85546875" style="29" customWidth="1"/>
    <col min="6171" max="6171" width="9.85546875" style="29" customWidth="1"/>
    <col min="6172" max="6172" width="8.85546875" style="29" customWidth="1"/>
    <col min="6173" max="6173" width="54.7109375" style="29" customWidth="1"/>
    <col min="6174" max="6174" width="10.85546875" style="29" customWidth="1"/>
    <col min="6175" max="6175" width="8.7109375" style="29" customWidth="1"/>
    <col min="6176" max="6176" width="13.28515625" style="29" customWidth="1"/>
    <col min="6177" max="6177" width="8.85546875" style="29" customWidth="1"/>
    <col min="6178" max="6178" width="9.85546875" style="29" customWidth="1"/>
    <col min="6179" max="6179" width="8.85546875" style="29" customWidth="1"/>
    <col min="6180" max="6180" width="54.7109375" style="29" customWidth="1"/>
    <col min="6181" max="6181" width="12.140625" style="29" customWidth="1"/>
    <col min="6182" max="6182" width="8.7109375" style="29" customWidth="1"/>
    <col min="6183" max="6183" width="11.28515625" style="29" customWidth="1"/>
    <col min="6184" max="6184" width="8.85546875" style="29" customWidth="1"/>
    <col min="6185" max="6185" width="9.140625" style="29"/>
    <col min="6186" max="6186" width="8.85546875" style="29" customWidth="1"/>
    <col min="6187" max="6187" width="54.7109375" style="29" customWidth="1"/>
    <col min="6188" max="6188" width="13.7109375" style="29" customWidth="1"/>
    <col min="6189" max="6189" width="8.7109375" style="29" customWidth="1"/>
    <col min="6190" max="6190" width="14.7109375" style="29" customWidth="1"/>
    <col min="6191" max="6191" width="8.85546875" style="29" customWidth="1"/>
    <col min="6192" max="6192" width="9.85546875" style="29" customWidth="1"/>
    <col min="6193" max="6193" width="8.85546875" style="29" customWidth="1"/>
    <col min="6194" max="6194" width="54.7109375" style="29" customWidth="1"/>
    <col min="6195" max="6195" width="12.42578125" style="29" customWidth="1"/>
    <col min="6196" max="6196" width="8.7109375" style="29" customWidth="1"/>
    <col min="6197" max="6197" width="13.42578125" style="29" customWidth="1"/>
    <col min="6198" max="6198" width="8.85546875" style="29" customWidth="1"/>
    <col min="6199" max="6199" width="9.140625" style="29"/>
    <col min="6200" max="6200" width="8.85546875" style="29" customWidth="1"/>
    <col min="6201" max="6201" width="54.7109375" style="29" customWidth="1"/>
    <col min="6202" max="6202" width="10.7109375" style="29" customWidth="1"/>
    <col min="6203" max="6203" width="8.7109375" style="29" customWidth="1"/>
    <col min="6204" max="6204" width="13" style="29" customWidth="1"/>
    <col min="6205" max="6205" width="8.85546875" style="29" customWidth="1"/>
    <col min="6206" max="6206" width="9.140625" style="29"/>
    <col min="6207" max="6207" width="8.85546875" style="29" customWidth="1"/>
    <col min="6208" max="6208" width="54.7109375" style="29" customWidth="1"/>
    <col min="6209" max="6209" width="10.85546875" style="29" customWidth="1"/>
    <col min="6210" max="6210" width="8.7109375" style="29" customWidth="1"/>
    <col min="6211" max="6211" width="13" style="29" customWidth="1"/>
    <col min="6212" max="6212" width="8.85546875" style="29" customWidth="1"/>
    <col min="6213" max="6213" width="9.85546875" style="29" customWidth="1"/>
    <col min="6214" max="6214" width="8.85546875" style="29" customWidth="1"/>
    <col min="6215" max="6400" width="9.140625" style="29"/>
    <col min="6401" max="6401" width="63" style="29" customWidth="1"/>
    <col min="6402" max="6404" width="17.140625" style="29" customWidth="1"/>
    <col min="6405" max="6408" width="15" style="29" customWidth="1"/>
    <col min="6409" max="6409" width="13.140625" style="29" customWidth="1"/>
    <col min="6410" max="6410" width="8.7109375" style="29" customWidth="1"/>
    <col min="6411" max="6411" width="12.85546875" style="29" customWidth="1"/>
    <col min="6412" max="6412" width="8.85546875" style="29" customWidth="1"/>
    <col min="6413" max="6413" width="9.85546875" style="29" customWidth="1"/>
    <col min="6414" max="6414" width="8.85546875" style="29" customWidth="1"/>
    <col min="6415" max="6415" width="54.7109375" style="29" customWidth="1"/>
    <col min="6416" max="6416" width="10.85546875" style="29" customWidth="1"/>
    <col min="6417" max="6417" width="8.7109375" style="29" customWidth="1"/>
    <col min="6418" max="6418" width="12.140625" style="29" customWidth="1"/>
    <col min="6419" max="6419" width="8.85546875" style="29" customWidth="1"/>
    <col min="6420" max="6420" width="9.85546875" style="29" customWidth="1"/>
    <col min="6421" max="6421" width="8.85546875" style="29" customWidth="1"/>
    <col min="6422" max="6422" width="54.7109375" style="29" customWidth="1"/>
    <col min="6423" max="6423" width="10.85546875" style="29" customWidth="1"/>
    <col min="6424" max="6424" width="8.7109375" style="29" customWidth="1"/>
    <col min="6425" max="6425" width="12.28515625" style="29" customWidth="1"/>
    <col min="6426" max="6426" width="8.85546875" style="29" customWidth="1"/>
    <col min="6427" max="6427" width="9.85546875" style="29" customWidth="1"/>
    <col min="6428" max="6428" width="8.85546875" style="29" customWidth="1"/>
    <col min="6429" max="6429" width="54.7109375" style="29" customWidth="1"/>
    <col min="6430" max="6430" width="10.85546875" style="29" customWidth="1"/>
    <col min="6431" max="6431" width="8.7109375" style="29" customWidth="1"/>
    <col min="6432" max="6432" width="13.28515625" style="29" customWidth="1"/>
    <col min="6433" max="6433" width="8.85546875" style="29" customWidth="1"/>
    <col min="6434" max="6434" width="9.85546875" style="29" customWidth="1"/>
    <col min="6435" max="6435" width="8.85546875" style="29" customWidth="1"/>
    <col min="6436" max="6436" width="54.7109375" style="29" customWidth="1"/>
    <col min="6437" max="6437" width="12.140625" style="29" customWidth="1"/>
    <col min="6438" max="6438" width="8.7109375" style="29" customWidth="1"/>
    <col min="6439" max="6439" width="11.28515625" style="29" customWidth="1"/>
    <col min="6440" max="6440" width="8.85546875" style="29" customWidth="1"/>
    <col min="6441" max="6441" width="9.140625" style="29"/>
    <col min="6442" max="6442" width="8.85546875" style="29" customWidth="1"/>
    <col min="6443" max="6443" width="54.7109375" style="29" customWidth="1"/>
    <col min="6444" max="6444" width="13.7109375" style="29" customWidth="1"/>
    <col min="6445" max="6445" width="8.7109375" style="29" customWidth="1"/>
    <col min="6446" max="6446" width="14.7109375" style="29" customWidth="1"/>
    <col min="6447" max="6447" width="8.85546875" style="29" customWidth="1"/>
    <col min="6448" max="6448" width="9.85546875" style="29" customWidth="1"/>
    <col min="6449" max="6449" width="8.85546875" style="29" customWidth="1"/>
    <col min="6450" max="6450" width="54.7109375" style="29" customWidth="1"/>
    <col min="6451" max="6451" width="12.42578125" style="29" customWidth="1"/>
    <col min="6452" max="6452" width="8.7109375" style="29" customWidth="1"/>
    <col min="6453" max="6453" width="13.42578125" style="29" customWidth="1"/>
    <col min="6454" max="6454" width="8.85546875" style="29" customWidth="1"/>
    <col min="6455" max="6455" width="9.140625" style="29"/>
    <col min="6456" max="6456" width="8.85546875" style="29" customWidth="1"/>
    <col min="6457" max="6457" width="54.7109375" style="29" customWidth="1"/>
    <col min="6458" max="6458" width="10.7109375" style="29" customWidth="1"/>
    <col min="6459" max="6459" width="8.7109375" style="29" customWidth="1"/>
    <col min="6460" max="6460" width="13" style="29" customWidth="1"/>
    <col min="6461" max="6461" width="8.85546875" style="29" customWidth="1"/>
    <col min="6462" max="6462" width="9.140625" style="29"/>
    <col min="6463" max="6463" width="8.85546875" style="29" customWidth="1"/>
    <col min="6464" max="6464" width="54.7109375" style="29" customWidth="1"/>
    <col min="6465" max="6465" width="10.85546875" style="29" customWidth="1"/>
    <col min="6466" max="6466" width="8.7109375" style="29" customWidth="1"/>
    <col min="6467" max="6467" width="13" style="29" customWidth="1"/>
    <col min="6468" max="6468" width="8.85546875" style="29" customWidth="1"/>
    <col min="6469" max="6469" width="9.85546875" style="29" customWidth="1"/>
    <col min="6470" max="6470" width="8.85546875" style="29" customWidth="1"/>
    <col min="6471" max="6656" width="9.140625" style="29"/>
    <col min="6657" max="6657" width="63" style="29" customWidth="1"/>
    <col min="6658" max="6660" width="17.140625" style="29" customWidth="1"/>
    <col min="6661" max="6664" width="15" style="29" customWidth="1"/>
    <col min="6665" max="6665" width="13.140625" style="29" customWidth="1"/>
    <col min="6666" max="6666" width="8.7109375" style="29" customWidth="1"/>
    <col min="6667" max="6667" width="12.85546875" style="29" customWidth="1"/>
    <col min="6668" max="6668" width="8.85546875" style="29" customWidth="1"/>
    <col min="6669" max="6669" width="9.85546875" style="29" customWidth="1"/>
    <col min="6670" max="6670" width="8.85546875" style="29" customWidth="1"/>
    <col min="6671" max="6671" width="54.7109375" style="29" customWidth="1"/>
    <col min="6672" max="6672" width="10.85546875" style="29" customWidth="1"/>
    <col min="6673" max="6673" width="8.7109375" style="29" customWidth="1"/>
    <col min="6674" max="6674" width="12.140625" style="29" customWidth="1"/>
    <col min="6675" max="6675" width="8.85546875" style="29" customWidth="1"/>
    <col min="6676" max="6676" width="9.85546875" style="29" customWidth="1"/>
    <col min="6677" max="6677" width="8.85546875" style="29" customWidth="1"/>
    <col min="6678" max="6678" width="54.7109375" style="29" customWidth="1"/>
    <col min="6679" max="6679" width="10.85546875" style="29" customWidth="1"/>
    <col min="6680" max="6680" width="8.7109375" style="29" customWidth="1"/>
    <col min="6681" max="6681" width="12.28515625" style="29" customWidth="1"/>
    <col min="6682" max="6682" width="8.85546875" style="29" customWidth="1"/>
    <col min="6683" max="6683" width="9.85546875" style="29" customWidth="1"/>
    <col min="6684" max="6684" width="8.85546875" style="29" customWidth="1"/>
    <col min="6685" max="6685" width="54.7109375" style="29" customWidth="1"/>
    <col min="6686" max="6686" width="10.85546875" style="29" customWidth="1"/>
    <col min="6687" max="6687" width="8.7109375" style="29" customWidth="1"/>
    <col min="6688" max="6688" width="13.28515625" style="29" customWidth="1"/>
    <col min="6689" max="6689" width="8.85546875" style="29" customWidth="1"/>
    <col min="6690" max="6690" width="9.85546875" style="29" customWidth="1"/>
    <col min="6691" max="6691" width="8.85546875" style="29" customWidth="1"/>
    <col min="6692" max="6692" width="54.7109375" style="29" customWidth="1"/>
    <col min="6693" max="6693" width="12.140625" style="29" customWidth="1"/>
    <col min="6694" max="6694" width="8.7109375" style="29" customWidth="1"/>
    <col min="6695" max="6695" width="11.28515625" style="29" customWidth="1"/>
    <col min="6696" max="6696" width="8.85546875" style="29" customWidth="1"/>
    <col min="6697" max="6697" width="9.140625" style="29"/>
    <col min="6698" max="6698" width="8.85546875" style="29" customWidth="1"/>
    <col min="6699" max="6699" width="54.7109375" style="29" customWidth="1"/>
    <col min="6700" max="6700" width="13.7109375" style="29" customWidth="1"/>
    <col min="6701" max="6701" width="8.7109375" style="29" customWidth="1"/>
    <col min="6702" max="6702" width="14.7109375" style="29" customWidth="1"/>
    <col min="6703" max="6703" width="8.85546875" style="29" customWidth="1"/>
    <col min="6704" max="6704" width="9.85546875" style="29" customWidth="1"/>
    <col min="6705" max="6705" width="8.85546875" style="29" customWidth="1"/>
    <col min="6706" max="6706" width="54.7109375" style="29" customWidth="1"/>
    <col min="6707" max="6707" width="12.42578125" style="29" customWidth="1"/>
    <col min="6708" max="6708" width="8.7109375" style="29" customWidth="1"/>
    <col min="6709" max="6709" width="13.42578125" style="29" customWidth="1"/>
    <col min="6710" max="6710" width="8.85546875" style="29" customWidth="1"/>
    <col min="6711" max="6711" width="9.140625" style="29"/>
    <col min="6712" max="6712" width="8.85546875" style="29" customWidth="1"/>
    <col min="6713" max="6713" width="54.7109375" style="29" customWidth="1"/>
    <col min="6714" max="6714" width="10.7109375" style="29" customWidth="1"/>
    <col min="6715" max="6715" width="8.7109375" style="29" customWidth="1"/>
    <col min="6716" max="6716" width="13" style="29" customWidth="1"/>
    <col min="6717" max="6717" width="8.85546875" style="29" customWidth="1"/>
    <col min="6718" max="6718" width="9.140625" style="29"/>
    <col min="6719" max="6719" width="8.85546875" style="29" customWidth="1"/>
    <col min="6720" max="6720" width="54.7109375" style="29" customWidth="1"/>
    <col min="6721" max="6721" width="10.85546875" style="29" customWidth="1"/>
    <col min="6722" max="6722" width="8.7109375" style="29" customWidth="1"/>
    <col min="6723" max="6723" width="13" style="29" customWidth="1"/>
    <col min="6724" max="6724" width="8.85546875" style="29" customWidth="1"/>
    <col min="6725" max="6725" width="9.85546875" style="29" customWidth="1"/>
    <col min="6726" max="6726" width="8.85546875" style="29" customWidth="1"/>
    <col min="6727" max="6912" width="9.140625" style="29"/>
    <col min="6913" max="6913" width="63" style="29" customWidth="1"/>
    <col min="6914" max="6916" width="17.140625" style="29" customWidth="1"/>
    <col min="6917" max="6920" width="15" style="29" customWidth="1"/>
    <col min="6921" max="6921" width="13.140625" style="29" customWidth="1"/>
    <col min="6922" max="6922" width="8.7109375" style="29" customWidth="1"/>
    <col min="6923" max="6923" width="12.85546875" style="29" customWidth="1"/>
    <col min="6924" max="6924" width="8.85546875" style="29" customWidth="1"/>
    <col min="6925" max="6925" width="9.85546875" style="29" customWidth="1"/>
    <col min="6926" max="6926" width="8.85546875" style="29" customWidth="1"/>
    <col min="6927" max="6927" width="54.7109375" style="29" customWidth="1"/>
    <col min="6928" max="6928" width="10.85546875" style="29" customWidth="1"/>
    <col min="6929" max="6929" width="8.7109375" style="29" customWidth="1"/>
    <col min="6930" max="6930" width="12.140625" style="29" customWidth="1"/>
    <col min="6931" max="6931" width="8.85546875" style="29" customWidth="1"/>
    <col min="6932" max="6932" width="9.85546875" style="29" customWidth="1"/>
    <col min="6933" max="6933" width="8.85546875" style="29" customWidth="1"/>
    <col min="6934" max="6934" width="54.7109375" style="29" customWidth="1"/>
    <col min="6935" max="6935" width="10.85546875" style="29" customWidth="1"/>
    <col min="6936" max="6936" width="8.7109375" style="29" customWidth="1"/>
    <col min="6937" max="6937" width="12.28515625" style="29" customWidth="1"/>
    <col min="6938" max="6938" width="8.85546875" style="29" customWidth="1"/>
    <col min="6939" max="6939" width="9.85546875" style="29" customWidth="1"/>
    <col min="6940" max="6940" width="8.85546875" style="29" customWidth="1"/>
    <col min="6941" max="6941" width="54.7109375" style="29" customWidth="1"/>
    <col min="6942" max="6942" width="10.85546875" style="29" customWidth="1"/>
    <col min="6943" max="6943" width="8.7109375" style="29" customWidth="1"/>
    <col min="6944" max="6944" width="13.28515625" style="29" customWidth="1"/>
    <col min="6945" max="6945" width="8.85546875" style="29" customWidth="1"/>
    <col min="6946" max="6946" width="9.85546875" style="29" customWidth="1"/>
    <col min="6947" max="6947" width="8.85546875" style="29" customWidth="1"/>
    <col min="6948" max="6948" width="54.7109375" style="29" customWidth="1"/>
    <col min="6949" max="6949" width="12.140625" style="29" customWidth="1"/>
    <col min="6950" max="6950" width="8.7109375" style="29" customWidth="1"/>
    <col min="6951" max="6951" width="11.28515625" style="29" customWidth="1"/>
    <col min="6952" max="6952" width="8.85546875" style="29" customWidth="1"/>
    <col min="6953" max="6953" width="9.140625" style="29"/>
    <col min="6954" max="6954" width="8.85546875" style="29" customWidth="1"/>
    <col min="6955" max="6955" width="54.7109375" style="29" customWidth="1"/>
    <col min="6956" max="6956" width="13.7109375" style="29" customWidth="1"/>
    <col min="6957" max="6957" width="8.7109375" style="29" customWidth="1"/>
    <col min="6958" max="6958" width="14.7109375" style="29" customWidth="1"/>
    <col min="6959" max="6959" width="8.85546875" style="29" customWidth="1"/>
    <col min="6960" max="6960" width="9.85546875" style="29" customWidth="1"/>
    <col min="6961" max="6961" width="8.85546875" style="29" customWidth="1"/>
    <col min="6962" max="6962" width="54.7109375" style="29" customWidth="1"/>
    <col min="6963" max="6963" width="12.42578125" style="29" customWidth="1"/>
    <col min="6964" max="6964" width="8.7109375" style="29" customWidth="1"/>
    <col min="6965" max="6965" width="13.42578125" style="29" customWidth="1"/>
    <col min="6966" max="6966" width="8.85546875" style="29" customWidth="1"/>
    <col min="6967" max="6967" width="9.140625" style="29"/>
    <col min="6968" max="6968" width="8.85546875" style="29" customWidth="1"/>
    <col min="6969" max="6969" width="54.7109375" style="29" customWidth="1"/>
    <col min="6970" max="6970" width="10.7109375" style="29" customWidth="1"/>
    <col min="6971" max="6971" width="8.7109375" style="29" customWidth="1"/>
    <col min="6972" max="6972" width="13" style="29" customWidth="1"/>
    <col min="6973" max="6973" width="8.85546875" style="29" customWidth="1"/>
    <col min="6974" max="6974" width="9.140625" style="29"/>
    <col min="6975" max="6975" width="8.85546875" style="29" customWidth="1"/>
    <col min="6976" max="6976" width="54.7109375" style="29" customWidth="1"/>
    <col min="6977" max="6977" width="10.85546875" style="29" customWidth="1"/>
    <col min="6978" max="6978" width="8.7109375" style="29" customWidth="1"/>
    <col min="6979" max="6979" width="13" style="29" customWidth="1"/>
    <col min="6980" max="6980" width="8.85546875" style="29" customWidth="1"/>
    <col min="6981" max="6981" width="9.85546875" style="29" customWidth="1"/>
    <col min="6982" max="6982" width="8.85546875" style="29" customWidth="1"/>
    <col min="6983" max="7168" width="9.140625" style="29"/>
    <col min="7169" max="7169" width="63" style="29" customWidth="1"/>
    <col min="7170" max="7172" width="17.140625" style="29" customWidth="1"/>
    <col min="7173" max="7176" width="15" style="29" customWidth="1"/>
    <col min="7177" max="7177" width="13.140625" style="29" customWidth="1"/>
    <col min="7178" max="7178" width="8.7109375" style="29" customWidth="1"/>
    <col min="7179" max="7179" width="12.85546875" style="29" customWidth="1"/>
    <col min="7180" max="7180" width="8.85546875" style="29" customWidth="1"/>
    <col min="7181" max="7181" width="9.85546875" style="29" customWidth="1"/>
    <col min="7182" max="7182" width="8.85546875" style="29" customWidth="1"/>
    <col min="7183" max="7183" width="54.7109375" style="29" customWidth="1"/>
    <col min="7184" max="7184" width="10.85546875" style="29" customWidth="1"/>
    <col min="7185" max="7185" width="8.7109375" style="29" customWidth="1"/>
    <col min="7186" max="7186" width="12.140625" style="29" customWidth="1"/>
    <col min="7187" max="7187" width="8.85546875" style="29" customWidth="1"/>
    <col min="7188" max="7188" width="9.85546875" style="29" customWidth="1"/>
    <col min="7189" max="7189" width="8.85546875" style="29" customWidth="1"/>
    <col min="7190" max="7190" width="54.7109375" style="29" customWidth="1"/>
    <col min="7191" max="7191" width="10.85546875" style="29" customWidth="1"/>
    <col min="7192" max="7192" width="8.7109375" style="29" customWidth="1"/>
    <col min="7193" max="7193" width="12.28515625" style="29" customWidth="1"/>
    <col min="7194" max="7194" width="8.85546875" style="29" customWidth="1"/>
    <col min="7195" max="7195" width="9.85546875" style="29" customWidth="1"/>
    <col min="7196" max="7196" width="8.85546875" style="29" customWidth="1"/>
    <col min="7197" max="7197" width="54.7109375" style="29" customWidth="1"/>
    <col min="7198" max="7198" width="10.85546875" style="29" customWidth="1"/>
    <col min="7199" max="7199" width="8.7109375" style="29" customWidth="1"/>
    <col min="7200" max="7200" width="13.28515625" style="29" customWidth="1"/>
    <col min="7201" max="7201" width="8.85546875" style="29" customWidth="1"/>
    <col min="7202" max="7202" width="9.85546875" style="29" customWidth="1"/>
    <col min="7203" max="7203" width="8.85546875" style="29" customWidth="1"/>
    <col min="7204" max="7204" width="54.7109375" style="29" customWidth="1"/>
    <col min="7205" max="7205" width="12.140625" style="29" customWidth="1"/>
    <col min="7206" max="7206" width="8.7109375" style="29" customWidth="1"/>
    <col min="7207" max="7207" width="11.28515625" style="29" customWidth="1"/>
    <col min="7208" max="7208" width="8.85546875" style="29" customWidth="1"/>
    <col min="7209" max="7209" width="9.140625" style="29"/>
    <col min="7210" max="7210" width="8.85546875" style="29" customWidth="1"/>
    <col min="7211" max="7211" width="54.7109375" style="29" customWidth="1"/>
    <col min="7212" max="7212" width="13.7109375" style="29" customWidth="1"/>
    <col min="7213" max="7213" width="8.7109375" style="29" customWidth="1"/>
    <col min="7214" max="7214" width="14.7109375" style="29" customWidth="1"/>
    <col min="7215" max="7215" width="8.85546875" style="29" customWidth="1"/>
    <col min="7216" max="7216" width="9.85546875" style="29" customWidth="1"/>
    <col min="7217" max="7217" width="8.85546875" style="29" customWidth="1"/>
    <col min="7218" max="7218" width="54.7109375" style="29" customWidth="1"/>
    <col min="7219" max="7219" width="12.42578125" style="29" customWidth="1"/>
    <col min="7220" max="7220" width="8.7109375" style="29" customWidth="1"/>
    <col min="7221" max="7221" width="13.42578125" style="29" customWidth="1"/>
    <col min="7222" max="7222" width="8.85546875" style="29" customWidth="1"/>
    <col min="7223" max="7223" width="9.140625" style="29"/>
    <col min="7224" max="7224" width="8.85546875" style="29" customWidth="1"/>
    <col min="7225" max="7225" width="54.7109375" style="29" customWidth="1"/>
    <col min="7226" max="7226" width="10.7109375" style="29" customWidth="1"/>
    <col min="7227" max="7227" width="8.7109375" style="29" customWidth="1"/>
    <col min="7228" max="7228" width="13" style="29" customWidth="1"/>
    <col min="7229" max="7229" width="8.85546875" style="29" customWidth="1"/>
    <col min="7230" max="7230" width="9.140625" style="29"/>
    <col min="7231" max="7231" width="8.85546875" style="29" customWidth="1"/>
    <col min="7232" max="7232" width="54.7109375" style="29" customWidth="1"/>
    <col min="7233" max="7233" width="10.85546875" style="29" customWidth="1"/>
    <col min="7234" max="7234" width="8.7109375" style="29" customWidth="1"/>
    <col min="7235" max="7235" width="13" style="29" customWidth="1"/>
    <col min="7236" max="7236" width="8.85546875" style="29" customWidth="1"/>
    <col min="7237" max="7237" width="9.85546875" style="29" customWidth="1"/>
    <col min="7238" max="7238" width="8.85546875" style="29" customWidth="1"/>
    <col min="7239" max="7424" width="9.140625" style="29"/>
    <col min="7425" max="7425" width="63" style="29" customWidth="1"/>
    <col min="7426" max="7428" width="17.140625" style="29" customWidth="1"/>
    <col min="7429" max="7432" width="15" style="29" customWidth="1"/>
    <col min="7433" max="7433" width="13.140625" style="29" customWidth="1"/>
    <col min="7434" max="7434" width="8.7109375" style="29" customWidth="1"/>
    <col min="7435" max="7435" width="12.85546875" style="29" customWidth="1"/>
    <col min="7436" max="7436" width="8.85546875" style="29" customWidth="1"/>
    <col min="7437" max="7437" width="9.85546875" style="29" customWidth="1"/>
    <col min="7438" max="7438" width="8.85546875" style="29" customWidth="1"/>
    <col min="7439" max="7439" width="54.7109375" style="29" customWidth="1"/>
    <col min="7440" max="7440" width="10.85546875" style="29" customWidth="1"/>
    <col min="7441" max="7441" width="8.7109375" style="29" customWidth="1"/>
    <col min="7442" max="7442" width="12.140625" style="29" customWidth="1"/>
    <col min="7443" max="7443" width="8.85546875" style="29" customWidth="1"/>
    <col min="7444" max="7444" width="9.85546875" style="29" customWidth="1"/>
    <col min="7445" max="7445" width="8.85546875" style="29" customWidth="1"/>
    <col min="7446" max="7446" width="54.7109375" style="29" customWidth="1"/>
    <col min="7447" max="7447" width="10.85546875" style="29" customWidth="1"/>
    <col min="7448" max="7448" width="8.7109375" style="29" customWidth="1"/>
    <col min="7449" max="7449" width="12.28515625" style="29" customWidth="1"/>
    <col min="7450" max="7450" width="8.85546875" style="29" customWidth="1"/>
    <col min="7451" max="7451" width="9.85546875" style="29" customWidth="1"/>
    <col min="7452" max="7452" width="8.85546875" style="29" customWidth="1"/>
    <col min="7453" max="7453" width="54.7109375" style="29" customWidth="1"/>
    <col min="7454" max="7454" width="10.85546875" style="29" customWidth="1"/>
    <col min="7455" max="7455" width="8.7109375" style="29" customWidth="1"/>
    <col min="7456" max="7456" width="13.28515625" style="29" customWidth="1"/>
    <col min="7457" max="7457" width="8.85546875" style="29" customWidth="1"/>
    <col min="7458" max="7458" width="9.85546875" style="29" customWidth="1"/>
    <col min="7459" max="7459" width="8.85546875" style="29" customWidth="1"/>
    <col min="7460" max="7460" width="54.7109375" style="29" customWidth="1"/>
    <col min="7461" max="7461" width="12.140625" style="29" customWidth="1"/>
    <col min="7462" max="7462" width="8.7109375" style="29" customWidth="1"/>
    <col min="7463" max="7463" width="11.28515625" style="29" customWidth="1"/>
    <col min="7464" max="7464" width="8.85546875" style="29" customWidth="1"/>
    <col min="7465" max="7465" width="9.140625" style="29"/>
    <col min="7466" max="7466" width="8.85546875" style="29" customWidth="1"/>
    <col min="7467" max="7467" width="54.7109375" style="29" customWidth="1"/>
    <col min="7468" max="7468" width="13.7109375" style="29" customWidth="1"/>
    <col min="7469" max="7469" width="8.7109375" style="29" customWidth="1"/>
    <col min="7470" max="7470" width="14.7109375" style="29" customWidth="1"/>
    <col min="7471" max="7471" width="8.85546875" style="29" customWidth="1"/>
    <col min="7472" max="7472" width="9.85546875" style="29" customWidth="1"/>
    <col min="7473" max="7473" width="8.85546875" style="29" customWidth="1"/>
    <col min="7474" max="7474" width="54.7109375" style="29" customWidth="1"/>
    <col min="7475" max="7475" width="12.42578125" style="29" customWidth="1"/>
    <col min="7476" max="7476" width="8.7109375" style="29" customWidth="1"/>
    <col min="7477" max="7477" width="13.42578125" style="29" customWidth="1"/>
    <col min="7478" max="7478" width="8.85546875" style="29" customWidth="1"/>
    <col min="7479" max="7479" width="9.140625" style="29"/>
    <col min="7480" max="7480" width="8.85546875" style="29" customWidth="1"/>
    <col min="7481" max="7481" width="54.7109375" style="29" customWidth="1"/>
    <col min="7482" max="7482" width="10.7109375" style="29" customWidth="1"/>
    <col min="7483" max="7483" width="8.7109375" style="29" customWidth="1"/>
    <col min="7484" max="7484" width="13" style="29" customWidth="1"/>
    <col min="7485" max="7485" width="8.85546875" style="29" customWidth="1"/>
    <col min="7486" max="7486" width="9.140625" style="29"/>
    <col min="7487" max="7487" width="8.85546875" style="29" customWidth="1"/>
    <col min="7488" max="7488" width="54.7109375" style="29" customWidth="1"/>
    <col min="7489" max="7489" width="10.85546875" style="29" customWidth="1"/>
    <col min="7490" max="7490" width="8.7109375" style="29" customWidth="1"/>
    <col min="7491" max="7491" width="13" style="29" customWidth="1"/>
    <col min="7492" max="7492" width="8.85546875" style="29" customWidth="1"/>
    <col min="7493" max="7493" width="9.85546875" style="29" customWidth="1"/>
    <col min="7494" max="7494" width="8.85546875" style="29" customWidth="1"/>
    <col min="7495" max="7680" width="9.140625" style="29"/>
    <col min="7681" max="7681" width="63" style="29" customWidth="1"/>
    <col min="7682" max="7684" width="17.140625" style="29" customWidth="1"/>
    <col min="7685" max="7688" width="15" style="29" customWidth="1"/>
    <col min="7689" max="7689" width="13.140625" style="29" customWidth="1"/>
    <col min="7690" max="7690" width="8.7109375" style="29" customWidth="1"/>
    <col min="7691" max="7691" width="12.85546875" style="29" customWidth="1"/>
    <col min="7692" max="7692" width="8.85546875" style="29" customWidth="1"/>
    <col min="7693" max="7693" width="9.85546875" style="29" customWidth="1"/>
    <col min="7694" max="7694" width="8.85546875" style="29" customWidth="1"/>
    <col min="7695" max="7695" width="54.7109375" style="29" customWidth="1"/>
    <col min="7696" max="7696" width="10.85546875" style="29" customWidth="1"/>
    <col min="7697" max="7697" width="8.7109375" style="29" customWidth="1"/>
    <col min="7698" max="7698" width="12.140625" style="29" customWidth="1"/>
    <col min="7699" max="7699" width="8.85546875" style="29" customWidth="1"/>
    <col min="7700" max="7700" width="9.85546875" style="29" customWidth="1"/>
    <col min="7701" max="7701" width="8.85546875" style="29" customWidth="1"/>
    <col min="7702" max="7702" width="54.7109375" style="29" customWidth="1"/>
    <col min="7703" max="7703" width="10.85546875" style="29" customWidth="1"/>
    <col min="7704" max="7704" width="8.7109375" style="29" customWidth="1"/>
    <col min="7705" max="7705" width="12.28515625" style="29" customWidth="1"/>
    <col min="7706" max="7706" width="8.85546875" style="29" customWidth="1"/>
    <col min="7707" max="7707" width="9.85546875" style="29" customWidth="1"/>
    <col min="7708" max="7708" width="8.85546875" style="29" customWidth="1"/>
    <col min="7709" max="7709" width="54.7109375" style="29" customWidth="1"/>
    <col min="7710" max="7710" width="10.85546875" style="29" customWidth="1"/>
    <col min="7711" max="7711" width="8.7109375" style="29" customWidth="1"/>
    <col min="7712" max="7712" width="13.28515625" style="29" customWidth="1"/>
    <col min="7713" max="7713" width="8.85546875" style="29" customWidth="1"/>
    <col min="7714" max="7714" width="9.85546875" style="29" customWidth="1"/>
    <col min="7715" max="7715" width="8.85546875" style="29" customWidth="1"/>
    <col min="7716" max="7716" width="54.7109375" style="29" customWidth="1"/>
    <col min="7717" max="7717" width="12.140625" style="29" customWidth="1"/>
    <col min="7718" max="7718" width="8.7109375" style="29" customWidth="1"/>
    <col min="7719" max="7719" width="11.28515625" style="29" customWidth="1"/>
    <col min="7720" max="7720" width="8.85546875" style="29" customWidth="1"/>
    <col min="7721" max="7721" width="9.140625" style="29"/>
    <col min="7722" max="7722" width="8.85546875" style="29" customWidth="1"/>
    <col min="7723" max="7723" width="54.7109375" style="29" customWidth="1"/>
    <col min="7724" max="7724" width="13.7109375" style="29" customWidth="1"/>
    <col min="7725" max="7725" width="8.7109375" style="29" customWidth="1"/>
    <col min="7726" max="7726" width="14.7109375" style="29" customWidth="1"/>
    <col min="7727" max="7727" width="8.85546875" style="29" customWidth="1"/>
    <col min="7728" max="7728" width="9.85546875" style="29" customWidth="1"/>
    <col min="7729" max="7729" width="8.85546875" style="29" customWidth="1"/>
    <col min="7730" max="7730" width="54.7109375" style="29" customWidth="1"/>
    <col min="7731" max="7731" width="12.42578125" style="29" customWidth="1"/>
    <col min="7732" max="7732" width="8.7109375" style="29" customWidth="1"/>
    <col min="7733" max="7733" width="13.42578125" style="29" customWidth="1"/>
    <col min="7734" max="7734" width="8.85546875" style="29" customWidth="1"/>
    <col min="7735" max="7735" width="9.140625" style="29"/>
    <col min="7736" max="7736" width="8.85546875" style="29" customWidth="1"/>
    <col min="7737" max="7737" width="54.7109375" style="29" customWidth="1"/>
    <col min="7738" max="7738" width="10.7109375" style="29" customWidth="1"/>
    <col min="7739" max="7739" width="8.7109375" style="29" customWidth="1"/>
    <col min="7740" max="7740" width="13" style="29" customWidth="1"/>
    <col min="7741" max="7741" width="8.85546875" style="29" customWidth="1"/>
    <col min="7742" max="7742" width="9.140625" style="29"/>
    <col min="7743" max="7743" width="8.85546875" style="29" customWidth="1"/>
    <col min="7744" max="7744" width="54.7109375" style="29" customWidth="1"/>
    <col min="7745" max="7745" width="10.85546875" style="29" customWidth="1"/>
    <col min="7746" max="7746" width="8.7109375" style="29" customWidth="1"/>
    <col min="7747" max="7747" width="13" style="29" customWidth="1"/>
    <col min="7748" max="7748" width="8.85546875" style="29" customWidth="1"/>
    <col min="7749" max="7749" width="9.85546875" style="29" customWidth="1"/>
    <col min="7750" max="7750" width="8.85546875" style="29" customWidth="1"/>
    <col min="7751" max="7936" width="9.140625" style="29"/>
    <col min="7937" max="7937" width="63" style="29" customWidth="1"/>
    <col min="7938" max="7940" width="17.140625" style="29" customWidth="1"/>
    <col min="7941" max="7944" width="15" style="29" customWidth="1"/>
    <col min="7945" max="7945" width="13.140625" style="29" customWidth="1"/>
    <col min="7946" max="7946" width="8.7109375" style="29" customWidth="1"/>
    <col min="7947" max="7947" width="12.85546875" style="29" customWidth="1"/>
    <col min="7948" max="7948" width="8.85546875" style="29" customWidth="1"/>
    <col min="7949" max="7949" width="9.85546875" style="29" customWidth="1"/>
    <col min="7950" max="7950" width="8.85546875" style="29" customWidth="1"/>
    <col min="7951" max="7951" width="54.7109375" style="29" customWidth="1"/>
    <col min="7952" max="7952" width="10.85546875" style="29" customWidth="1"/>
    <col min="7953" max="7953" width="8.7109375" style="29" customWidth="1"/>
    <col min="7954" max="7954" width="12.140625" style="29" customWidth="1"/>
    <col min="7955" max="7955" width="8.85546875" style="29" customWidth="1"/>
    <col min="7956" max="7956" width="9.85546875" style="29" customWidth="1"/>
    <col min="7957" max="7957" width="8.85546875" style="29" customWidth="1"/>
    <col min="7958" max="7958" width="54.7109375" style="29" customWidth="1"/>
    <col min="7959" max="7959" width="10.85546875" style="29" customWidth="1"/>
    <col min="7960" max="7960" width="8.7109375" style="29" customWidth="1"/>
    <col min="7961" max="7961" width="12.28515625" style="29" customWidth="1"/>
    <col min="7962" max="7962" width="8.85546875" style="29" customWidth="1"/>
    <col min="7963" max="7963" width="9.85546875" style="29" customWidth="1"/>
    <col min="7964" max="7964" width="8.85546875" style="29" customWidth="1"/>
    <col min="7965" max="7965" width="54.7109375" style="29" customWidth="1"/>
    <col min="7966" max="7966" width="10.85546875" style="29" customWidth="1"/>
    <col min="7967" max="7967" width="8.7109375" style="29" customWidth="1"/>
    <col min="7968" max="7968" width="13.28515625" style="29" customWidth="1"/>
    <col min="7969" max="7969" width="8.85546875" style="29" customWidth="1"/>
    <col min="7970" max="7970" width="9.85546875" style="29" customWidth="1"/>
    <col min="7971" max="7971" width="8.85546875" style="29" customWidth="1"/>
    <col min="7972" max="7972" width="54.7109375" style="29" customWidth="1"/>
    <col min="7973" max="7973" width="12.140625" style="29" customWidth="1"/>
    <col min="7974" max="7974" width="8.7109375" style="29" customWidth="1"/>
    <col min="7975" max="7975" width="11.28515625" style="29" customWidth="1"/>
    <col min="7976" max="7976" width="8.85546875" style="29" customWidth="1"/>
    <col min="7977" max="7977" width="9.140625" style="29"/>
    <col min="7978" max="7978" width="8.85546875" style="29" customWidth="1"/>
    <col min="7979" max="7979" width="54.7109375" style="29" customWidth="1"/>
    <col min="7980" max="7980" width="13.7109375" style="29" customWidth="1"/>
    <col min="7981" max="7981" width="8.7109375" style="29" customWidth="1"/>
    <col min="7982" max="7982" width="14.7109375" style="29" customWidth="1"/>
    <col min="7983" max="7983" width="8.85546875" style="29" customWidth="1"/>
    <col min="7984" max="7984" width="9.85546875" style="29" customWidth="1"/>
    <col min="7985" max="7985" width="8.85546875" style="29" customWidth="1"/>
    <col min="7986" max="7986" width="54.7109375" style="29" customWidth="1"/>
    <col min="7987" max="7987" width="12.42578125" style="29" customWidth="1"/>
    <col min="7988" max="7988" width="8.7109375" style="29" customWidth="1"/>
    <col min="7989" max="7989" width="13.42578125" style="29" customWidth="1"/>
    <col min="7990" max="7990" width="8.85546875" style="29" customWidth="1"/>
    <col min="7991" max="7991" width="9.140625" style="29"/>
    <col min="7992" max="7992" width="8.85546875" style="29" customWidth="1"/>
    <col min="7993" max="7993" width="54.7109375" style="29" customWidth="1"/>
    <col min="7994" max="7994" width="10.7109375" style="29" customWidth="1"/>
    <col min="7995" max="7995" width="8.7109375" style="29" customWidth="1"/>
    <col min="7996" max="7996" width="13" style="29" customWidth="1"/>
    <col min="7997" max="7997" width="8.85546875" style="29" customWidth="1"/>
    <col min="7998" max="7998" width="9.140625" style="29"/>
    <col min="7999" max="7999" width="8.85546875" style="29" customWidth="1"/>
    <col min="8000" max="8000" width="54.7109375" style="29" customWidth="1"/>
    <col min="8001" max="8001" width="10.85546875" style="29" customWidth="1"/>
    <col min="8002" max="8002" width="8.7109375" style="29" customWidth="1"/>
    <col min="8003" max="8003" width="13" style="29" customWidth="1"/>
    <col min="8004" max="8004" width="8.85546875" style="29" customWidth="1"/>
    <col min="8005" max="8005" width="9.85546875" style="29" customWidth="1"/>
    <col min="8006" max="8006" width="8.85546875" style="29" customWidth="1"/>
    <col min="8007" max="8192" width="9.140625" style="29"/>
    <col min="8193" max="8193" width="63" style="29" customWidth="1"/>
    <col min="8194" max="8196" width="17.140625" style="29" customWidth="1"/>
    <col min="8197" max="8200" width="15" style="29" customWidth="1"/>
    <col min="8201" max="8201" width="13.140625" style="29" customWidth="1"/>
    <col min="8202" max="8202" width="8.7109375" style="29" customWidth="1"/>
    <col min="8203" max="8203" width="12.85546875" style="29" customWidth="1"/>
    <col min="8204" max="8204" width="8.85546875" style="29" customWidth="1"/>
    <col min="8205" max="8205" width="9.85546875" style="29" customWidth="1"/>
    <col min="8206" max="8206" width="8.85546875" style="29" customWidth="1"/>
    <col min="8207" max="8207" width="54.7109375" style="29" customWidth="1"/>
    <col min="8208" max="8208" width="10.85546875" style="29" customWidth="1"/>
    <col min="8209" max="8209" width="8.7109375" style="29" customWidth="1"/>
    <col min="8210" max="8210" width="12.140625" style="29" customWidth="1"/>
    <col min="8211" max="8211" width="8.85546875" style="29" customWidth="1"/>
    <col min="8212" max="8212" width="9.85546875" style="29" customWidth="1"/>
    <col min="8213" max="8213" width="8.85546875" style="29" customWidth="1"/>
    <col min="8214" max="8214" width="54.7109375" style="29" customWidth="1"/>
    <col min="8215" max="8215" width="10.85546875" style="29" customWidth="1"/>
    <col min="8216" max="8216" width="8.7109375" style="29" customWidth="1"/>
    <col min="8217" max="8217" width="12.28515625" style="29" customWidth="1"/>
    <col min="8218" max="8218" width="8.85546875" style="29" customWidth="1"/>
    <col min="8219" max="8219" width="9.85546875" style="29" customWidth="1"/>
    <col min="8220" max="8220" width="8.85546875" style="29" customWidth="1"/>
    <col min="8221" max="8221" width="54.7109375" style="29" customWidth="1"/>
    <col min="8222" max="8222" width="10.85546875" style="29" customWidth="1"/>
    <col min="8223" max="8223" width="8.7109375" style="29" customWidth="1"/>
    <col min="8224" max="8224" width="13.28515625" style="29" customWidth="1"/>
    <col min="8225" max="8225" width="8.85546875" style="29" customWidth="1"/>
    <col min="8226" max="8226" width="9.85546875" style="29" customWidth="1"/>
    <col min="8227" max="8227" width="8.85546875" style="29" customWidth="1"/>
    <col min="8228" max="8228" width="54.7109375" style="29" customWidth="1"/>
    <col min="8229" max="8229" width="12.140625" style="29" customWidth="1"/>
    <col min="8230" max="8230" width="8.7109375" style="29" customWidth="1"/>
    <col min="8231" max="8231" width="11.28515625" style="29" customWidth="1"/>
    <col min="8232" max="8232" width="8.85546875" style="29" customWidth="1"/>
    <col min="8233" max="8233" width="9.140625" style="29"/>
    <col min="8234" max="8234" width="8.85546875" style="29" customWidth="1"/>
    <col min="8235" max="8235" width="54.7109375" style="29" customWidth="1"/>
    <col min="8236" max="8236" width="13.7109375" style="29" customWidth="1"/>
    <col min="8237" max="8237" width="8.7109375" style="29" customWidth="1"/>
    <col min="8238" max="8238" width="14.7109375" style="29" customWidth="1"/>
    <col min="8239" max="8239" width="8.85546875" style="29" customWidth="1"/>
    <col min="8240" max="8240" width="9.85546875" style="29" customWidth="1"/>
    <col min="8241" max="8241" width="8.85546875" style="29" customWidth="1"/>
    <col min="8242" max="8242" width="54.7109375" style="29" customWidth="1"/>
    <col min="8243" max="8243" width="12.42578125" style="29" customWidth="1"/>
    <col min="8244" max="8244" width="8.7109375" style="29" customWidth="1"/>
    <col min="8245" max="8245" width="13.42578125" style="29" customWidth="1"/>
    <col min="8246" max="8246" width="8.85546875" style="29" customWidth="1"/>
    <col min="8247" max="8247" width="9.140625" style="29"/>
    <col min="8248" max="8248" width="8.85546875" style="29" customWidth="1"/>
    <col min="8249" max="8249" width="54.7109375" style="29" customWidth="1"/>
    <col min="8250" max="8250" width="10.7109375" style="29" customWidth="1"/>
    <col min="8251" max="8251" width="8.7109375" style="29" customWidth="1"/>
    <col min="8252" max="8252" width="13" style="29" customWidth="1"/>
    <col min="8253" max="8253" width="8.85546875" style="29" customWidth="1"/>
    <col min="8254" max="8254" width="9.140625" style="29"/>
    <col min="8255" max="8255" width="8.85546875" style="29" customWidth="1"/>
    <col min="8256" max="8256" width="54.7109375" style="29" customWidth="1"/>
    <col min="8257" max="8257" width="10.85546875" style="29" customWidth="1"/>
    <col min="8258" max="8258" width="8.7109375" style="29" customWidth="1"/>
    <col min="8259" max="8259" width="13" style="29" customWidth="1"/>
    <col min="8260" max="8260" width="8.85546875" style="29" customWidth="1"/>
    <col min="8261" max="8261" width="9.85546875" style="29" customWidth="1"/>
    <col min="8262" max="8262" width="8.85546875" style="29" customWidth="1"/>
    <col min="8263" max="8448" width="9.140625" style="29"/>
    <col min="8449" max="8449" width="63" style="29" customWidth="1"/>
    <col min="8450" max="8452" width="17.140625" style="29" customWidth="1"/>
    <col min="8453" max="8456" width="15" style="29" customWidth="1"/>
    <col min="8457" max="8457" width="13.140625" style="29" customWidth="1"/>
    <col min="8458" max="8458" width="8.7109375" style="29" customWidth="1"/>
    <col min="8459" max="8459" width="12.85546875" style="29" customWidth="1"/>
    <col min="8460" max="8460" width="8.85546875" style="29" customWidth="1"/>
    <col min="8461" max="8461" width="9.85546875" style="29" customWidth="1"/>
    <col min="8462" max="8462" width="8.85546875" style="29" customWidth="1"/>
    <col min="8463" max="8463" width="54.7109375" style="29" customWidth="1"/>
    <col min="8464" max="8464" width="10.85546875" style="29" customWidth="1"/>
    <col min="8465" max="8465" width="8.7109375" style="29" customWidth="1"/>
    <col min="8466" max="8466" width="12.140625" style="29" customWidth="1"/>
    <col min="8467" max="8467" width="8.85546875" style="29" customWidth="1"/>
    <col min="8468" max="8468" width="9.85546875" style="29" customWidth="1"/>
    <col min="8469" max="8469" width="8.85546875" style="29" customWidth="1"/>
    <col min="8470" max="8470" width="54.7109375" style="29" customWidth="1"/>
    <col min="8471" max="8471" width="10.85546875" style="29" customWidth="1"/>
    <col min="8472" max="8472" width="8.7109375" style="29" customWidth="1"/>
    <col min="8473" max="8473" width="12.28515625" style="29" customWidth="1"/>
    <col min="8474" max="8474" width="8.85546875" style="29" customWidth="1"/>
    <col min="8475" max="8475" width="9.85546875" style="29" customWidth="1"/>
    <col min="8476" max="8476" width="8.85546875" style="29" customWidth="1"/>
    <col min="8477" max="8477" width="54.7109375" style="29" customWidth="1"/>
    <col min="8478" max="8478" width="10.85546875" style="29" customWidth="1"/>
    <col min="8479" max="8479" width="8.7109375" style="29" customWidth="1"/>
    <col min="8480" max="8480" width="13.28515625" style="29" customWidth="1"/>
    <col min="8481" max="8481" width="8.85546875" style="29" customWidth="1"/>
    <col min="8482" max="8482" width="9.85546875" style="29" customWidth="1"/>
    <col min="8483" max="8483" width="8.85546875" style="29" customWidth="1"/>
    <col min="8484" max="8484" width="54.7109375" style="29" customWidth="1"/>
    <col min="8485" max="8485" width="12.140625" style="29" customWidth="1"/>
    <col min="8486" max="8486" width="8.7109375" style="29" customWidth="1"/>
    <col min="8487" max="8487" width="11.28515625" style="29" customWidth="1"/>
    <col min="8488" max="8488" width="8.85546875" style="29" customWidth="1"/>
    <col min="8489" max="8489" width="9.140625" style="29"/>
    <col min="8490" max="8490" width="8.85546875" style="29" customWidth="1"/>
    <col min="8491" max="8491" width="54.7109375" style="29" customWidth="1"/>
    <col min="8492" max="8492" width="13.7109375" style="29" customWidth="1"/>
    <col min="8493" max="8493" width="8.7109375" style="29" customWidth="1"/>
    <col min="8494" max="8494" width="14.7109375" style="29" customWidth="1"/>
    <col min="8495" max="8495" width="8.85546875" style="29" customWidth="1"/>
    <col min="8496" max="8496" width="9.85546875" style="29" customWidth="1"/>
    <col min="8497" max="8497" width="8.85546875" style="29" customWidth="1"/>
    <col min="8498" max="8498" width="54.7109375" style="29" customWidth="1"/>
    <col min="8499" max="8499" width="12.42578125" style="29" customWidth="1"/>
    <col min="8500" max="8500" width="8.7109375" style="29" customWidth="1"/>
    <col min="8501" max="8501" width="13.42578125" style="29" customWidth="1"/>
    <col min="8502" max="8502" width="8.85546875" style="29" customWidth="1"/>
    <col min="8503" max="8503" width="9.140625" style="29"/>
    <col min="8504" max="8504" width="8.85546875" style="29" customWidth="1"/>
    <col min="8505" max="8505" width="54.7109375" style="29" customWidth="1"/>
    <col min="8506" max="8506" width="10.7109375" style="29" customWidth="1"/>
    <col min="8507" max="8507" width="8.7109375" style="29" customWidth="1"/>
    <col min="8508" max="8508" width="13" style="29" customWidth="1"/>
    <col min="8509" max="8509" width="8.85546875" style="29" customWidth="1"/>
    <col min="8510" max="8510" width="9.140625" style="29"/>
    <col min="8511" max="8511" width="8.85546875" style="29" customWidth="1"/>
    <col min="8512" max="8512" width="54.7109375" style="29" customWidth="1"/>
    <col min="8513" max="8513" width="10.85546875" style="29" customWidth="1"/>
    <col min="8514" max="8514" width="8.7109375" style="29" customWidth="1"/>
    <col min="8515" max="8515" width="13" style="29" customWidth="1"/>
    <col min="8516" max="8516" width="8.85546875" style="29" customWidth="1"/>
    <col min="8517" max="8517" width="9.85546875" style="29" customWidth="1"/>
    <col min="8518" max="8518" width="8.85546875" style="29" customWidth="1"/>
    <col min="8519" max="8704" width="9.140625" style="29"/>
    <col min="8705" max="8705" width="63" style="29" customWidth="1"/>
    <col min="8706" max="8708" width="17.140625" style="29" customWidth="1"/>
    <col min="8709" max="8712" width="15" style="29" customWidth="1"/>
    <col min="8713" max="8713" width="13.140625" style="29" customWidth="1"/>
    <col min="8714" max="8714" width="8.7109375" style="29" customWidth="1"/>
    <col min="8715" max="8715" width="12.85546875" style="29" customWidth="1"/>
    <col min="8716" max="8716" width="8.85546875" style="29" customWidth="1"/>
    <col min="8717" max="8717" width="9.85546875" style="29" customWidth="1"/>
    <col min="8718" max="8718" width="8.85546875" style="29" customWidth="1"/>
    <col min="8719" max="8719" width="54.7109375" style="29" customWidth="1"/>
    <col min="8720" max="8720" width="10.85546875" style="29" customWidth="1"/>
    <col min="8721" max="8721" width="8.7109375" style="29" customWidth="1"/>
    <col min="8722" max="8722" width="12.140625" style="29" customWidth="1"/>
    <col min="8723" max="8723" width="8.85546875" style="29" customWidth="1"/>
    <col min="8724" max="8724" width="9.85546875" style="29" customWidth="1"/>
    <col min="8725" max="8725" width="8.85546875" style="29" customWidth="1"/>
    <col min="8726" max="8726" width="54.7109375" style="29" customWidth="1"/>
    <col min="8727" max="8727" width="10.85546875" style="29" customWidth="1"/>
    <col min="8728" max="8728" width="8.7109375" style="29" customWidth="1"/>
    <col min="8729" max="8729" width="12.28515625" style="29" customWidth="1"/>
    <col min="8730" max="8730" width="8.85546875" style="29" customWidth="1"/>
    <col min="8731" max="8731" width="9.85546875" style="29" customWidth="1"/>
    <col min="8732" max="8732" width="8.85546875" style="29" customWidth="1"/>
    <col min="8733" max="8733" width="54.7109375" style="29" customWidth="1"/>
    <col min="8734" max="8734" width="10.85546875" style="29" customWidth="1"/>
    <col min="8735" max="8735" width="8.7109375" style="29" customWidth="1"/>
    <col min="8736" max="8736" width="13.28515625" style="29" customWidth="1"/>
    <col min="8737" max="8737" width="8.85546875" style="29" customWidth="1"/>
    <col min="8738" max="8738" width="9.85546875" style="29" customWidth="1"/>
    <col min="8739" max="8739" width="8.85546875" style="29" customWidth="1"/>
    <col min="8740" max="8740" width="54.7109375" style="29" customWidth="1"/>
    <col min="8741" max="8741" width="12.140625" style="29" customWidth="1"/>
    <col min="8742" max="8742" width="8.7109375" style="29" customWidth="1"/>
    <col min="8743" max="8743" width="11.28515625" style="29" customWidth="1"/>
    <col min="8744" max="8744" width="8.85546875" style="29" customWidth="1"/>
    <col min="8745" max="8745" width="9.140625" style="29"/>
    <col min="8746" max="8746" width="8.85546875" style="29" customWidth="1"/>
    <col min="8747" max="8747" width="54.7109375" style="29" customWidth="1"/>
    <col min="8748" max="8748" width="13.7109375" style="29" customWidth="1"/>
    <col min="8749" max="8749" width="8.7109375" style="29" customWidth="1"/>
    <col min="8750" max="8750" width="14.7109375" style="29" customWidth="1"/>
    <col min="8751" max="8751" width="8.85546875" style="29" customWidth="1"/>
    <col min="8752" max="8752" width="9.85546875" style="29" customWidth="1"/>
    <col min="8753" max="8753" width="8.85546875" style="29" customWidth="1"/>
    <col min="8754" max="8754" width="54.7109375" style="29" customWidth="1"/>
    <col min="8755" max="8755" width="12.42578125" style="29" customWidth="1"/>
    <col min="8756" max="8756" width="8.7109375" style="29" customWidth="1"/>
    <col min="8757" max="8757" width="13.42578125" style="29" customWidth="1"/>
    <col min="8758" max="8758" width="8.85546875" style="29" customWidth="1"/>
    <col min="8759" max="8759" width="9.140625" style="29"/>
    <col min="8760" max="8760" width="8.85546875" style="29" customWidth="1"/>
    <col min="8761" max="8761" width="54.7109375" style="29" customWidth="1"/>
    <col min="8762" max="8762" width="10.7109375" style="29" customWidth="1"/>
    <col min="8763" max="8763" width="8.7109375" style="29" customWidth="1"/>
    <col min="8764" max="8764" width="13" style="29" customWidth="1"/>
    <col min="8765" max="8765" width="8.85546875" style="29" customWidth="1"/>
    <col min="8766" max="8766" width="9.140625" style="29"/>
    <col min="8767" max="8767" width="8.85546875" style="29" customWidth="1"/>
    <col min="8768" max="8768" width="54.7109375" style="29" customWidth="1"/>
    <col min="8769" max="8769" width="10.85546875" style="29" customWidth="1"/>
    <col min="8770" max="8770" width="8.7109375" style="29" customWidth="1"/>
    <col min="8771" max="8771" width="13" style="29" customWidth="1"/>
    <col min="8772" max="8772" width="8.85546875" style="29" customWidth="1"/>
    <col min="8773" max="8773" width="9.85546875" style="29" customWidth="1"/>
    <col min="8774" max="8774" width="8.85546875" style="29" customWidth="1"/>
    <col min="8775" max="8960" width="9.140625" style="29"/>
    <col min="8961" max="8961" width="63" style="29" customWidth="1"/>
    <col min="8962" max="8964" width="17.140625" style="29" customWidth="1"/>
    <col min="8965" max="8968" width="15" style="29" customWidth="1"/>
    <col min="8969" max="8969" width="13.140625" style="29" customWidth="1"/>
    <col min="8970" max="8970" width="8.7109375" style="29" customWidth="1"/>
    <col min="8971" max="8971" width="12.85546875" style="29" customWidth="1"/>
    <col min="8972" max="8972" width="8.85546875" style="29" customWidth="1"/>
    <col min="8973" max="8973" width="9.85546875" style="29" customWidth="1"/>
    <col min="8974" max="8974" width="8.85546875" style="29" customWidth="1"/>
    <col min="8975" max="8975" width="54.7109375" style="29" customWidth="1"/>
    <col min="8976" max="8976" width="10.85546875" style="29" customWidth="1"/>
    <col min="8977" max="8977" width="8.7109375" style="29" customWidth="1"/>
    <col min="8978" max="8978" width="12.140625" style="29" customWidth="1"/>
    <col min="8979" max="8979" width="8.85546875" style="29" customWidth="1"/>
    <col min="8980" max="8980" width="9.85546875" style="29" customWidth="1"/>
    <col min="8981" max="8981" width="8.85546875" style="29" customWidth="1"/>
    <col min="8982" max="8982" width="54.7109375" style="29" customWidth="1"/>
    <col min="8983" max="8983" width="10.85546875" style="29" customWidth="1"/>
    <col min="8984" max="8984" width="8.7109375" style="29" customWidth="1"/>
    <col min="8985" max="8985" width="12.28515625" style="29" customWidth="1"/>
    <col min="8986" max="8986" width="8.85546875" style="29" customWidth="1"/>
    <col min="8987" max="8987" width="9.85546875" style="29" customWidth="1"/>
    <col min="8988" max="8988" width="8.85546875" style="29" customWidth="1"/>
    <col min="8989" max="8989" width="54.7109375" style="29" customWidth="1"/>
    <col min="8990" max="8990" width="10.85546875" style="29" customWidth="1"/>
    <col min="8991" max="8991" width="8.7109375" style="29" customWidth="1"/>
    <col min="8992" max="8992" width="13.28515625" style="29" customWidth="1"/>
    <col min="8993" max="8993" width="8.85546875" style="29" customWidth="1"/>
    <col min="8994" max="8994" width="9.85546875" style="29" customWidth="1"/>
    <col min="8995" max="8995" width="8.85546875" style="29" customWidth="1"/>
    <col min="8996" max="8996" width="54.7109375" style="29" customWidth="1"/>
    <col min="8997" max="8997" width="12.140625" style="29" customWidth="1"/>
    <col min="8998" max="8998" width="8.7109375" style="29" customWidth="1"/>
    <col min="8999" max="8999" width="11.28515625" style="29" customWidth="1"/>
    <col min="9000" max="9000" width="8.85546875" style="29" customWidth="1"/>
    <col min="9001" max="9001" width="9.140625" style="29"/>
    <col min="9002" max="9002" width="8.85546875" style="29" customWidth="1"/>
    <col min="9003" max="9003" width="54.7109375" style="29" customWidth="1"/>
    <col min="9004" max="9004" width="13.7109375" style="29" customWidth="1"/>
    <col min="9005" max="9005" width="8.7109375" style="29" customWidth="1"/>
    <col min="9006" max="9006" width="14.7109375" style="29" customWidth="1"/>
    <col min="9007" max="9007" width="8.85546875" style="29" customWidth="1"/>
    <col min="9008" max="9008" width="9.85546875" style="29" customWidth="1"/>
    <col min="9009" max="9009" width="8.85546875" style="29" customWidth="1"/>
    <col min="9010" max="9010" width="54.7109375" style="29" customWidth="1"/>
    <col min="9011" max="9011" width="12.42578125" style="29" customWidth="1"/>
    <col min="9012" max="9012" width="8.7109375" style="29" customWidth="1"/>
    <col min="9013" max="9013" width="13.42578125" style="29" customWidth="1"/>
    <col min="9014" max="9014" width="8.85546875" style="29" customWidth="1"/>
    <col min="9015" max="9015" width="9.140625" style="29"/>
    <col min="9016" max="9016" width="8.85546875" style="29" customWidth="1"/>
    <col min="9017" max="9017" width="54.7109375" style="29" customWidth="1"/>
    <col min="9018" max="9018" width="10.7109375" style="29" customWidth="1"/>
    <col min="9019" max="9019" width="8.7109375" style="29" customWidth="1"/>
    <col min="9020" max="9020" width="13" style="29" customWidth="1"/>
    <col min="9021" max="9021" width="8.85546875" style="29" customWidth="1"/>
    <col min="9022" max="9022" width="9.140625" style="29"/>
    <col min="9023" max="9023" width="8.85546875" style="29" customWidth="1"/>
    <col min="9024" max="9024" width="54.7109375" style="29" customWidth="1"/>
    <col min="9025" max="9025" width="10.85546875" style="29" customWidth="1"/>
    <col min="9026" max="9026" width="8.7109375" style="29" customWidth="1"/>
    <col min="9027" max="9027" width="13" style="29" customWidth="1"/>
    <col min="9028" max="9028" width="8.85546875" style="29" customWidth="1"/>
    <col min="9029" max="9029" width="9.85546875" style="29" customWidth="1"/>
    <col min="9030" max="9030" width="8.85546875" style="29" customWidth="1"/>
    <col min="9031" max="9216" width="9.140625" style="29"/>
    <col min="9217" max="9217" width="63" style="29" customWidth="1"/>
    <col min="9218" max="9220" width="17.140625" style="29" customWidth="1"/>
    <col min="9221" max="9224" width="15" style="29" customWidth="1"/>
    <col min="9225" max="9225" width="13.140625" style="29" customWidth="1"/>
    <col min="9226" max="9226" width="8.7109375" style="29" customWidth="1"/>
    <col min="9227" max="9227" width="12.85546875" style="29" customWidth="1"/>
    <col min="9228" max="9228" width="8.85546875" style="29" customWidth="1"/>
    <col min="9229" max="9229" width="9.85546875" style="29" customWidth="1"/>
    <col min="9230" max="9230" width="8.85546875" style="29" customWidth="1"/>
    <col min="9231" max="9231" width="54.7109375" style="29" customWidth="1"/>
    <col min="9232" max="9232" width="10.85546875" style="29" customWidth="1"/>
    <col min="9233" max="9233" width="8.7109375" style="29" customWidth="1"/>
    <col min="9234" max="9234" width="12.140625" style="29" customWidth="1"/>
    <col min="9235" max="9235" width="8.85546875" style="29" customWidth="1"/>
    <col min="9236" max="9236" width="9.85546875" style="29" customWidth="1"/>
    <col min="9237" max="9237" width="8.85546875" style="29" customWidth="1"/>
    <col min="9238" max="9238" width="54.7109375" style="29" customWidth="1"/>
    <col min="9239" max="9239" width="10.85546875" style="29" customWidth="1"/>
    <col min="9240" max="9240" width="8.7109375" style="29" customWidth="1"/>
    <col min="9241" max="9241" width="12.28515625" style="29" customWidth="1"/>
    <col min="9242" max="9242" width="8.85546875" style="29" customWidth="1"/>
    <col min="9243" max="9243" width="9.85546875" style="29" customWidth="1"/>
    <col min="9244" max="9244" width="8.85546875" style="29" customWidth="1"/>
    <col min="9245" max="9245" width="54.7109375" style="29" customWidth="1"/>
    <col min="9246" max="9246" width="10.85546875" style="29" customWidth="1"/>
    <col min="9247" max="9247" width="8.7109375" style="29" customWidth="1"/>
    <col min="9248" max="9248" width="13.28515625" style="29" customWidth="1"/>
    <col min="9249" max="9249" width="8.85546875" style="29" customWidth="1"/>
    <col min="9250" max="9250" width="9.85546875" style="29" customWidth="1"/>
    <col min="9251" max="9251" width="8.85546875" style="29" customWidth="1"/>
    <col min="9252" max="9252" width="54.7109375" style="29" customWidth="1"/>
    <col min="9253" max="9253" width="12.140625" style="29" customWidth="1"/>
    <col min="9254" max="9254" width="8.7109375" style="29" customWidth="1"/>
    <col min="9255" max="9255" width="11.28515625" style="29" customWidth="1"/>
    <col min="9256" max="9256" width="8.85546875" style="29" customWidth="1"/>
    <col min="9257" max="9257" width="9.140625" style="29"/>
    <col min="9258" max="9258" width="8.85546875" style="29" customWidth="1"/>
    <col min="9259" max="9259" width="54.7109375" style="29" customWidth="1"/>
    <col min="9260" max="9260" width="13.7109375" style="29" customWidth="1"/>
    <col min="9261" max="9261" width="8.7109375" style="29" customWidth="1"/>
    <col min="9262" max="9262" width="14.7109375" style="29" customWidth="1"/>
    <col min="9263" max="9263" width="8.85546875" style="29" customWidth="1"/>
    <col min="9264" max="9264" width="9.85546875" style="29" customWidth="1"/>
    <col min="9265" max="9265" width="8.85546875" style="29" customWidth="1"/>
    <col min="9266" max="9266" width="54.7109375" style="29" customWidth="1"/>
    <col min="9267" max="9267" width="12.42578125" style="29" customWidth="1"/>
    <col min="9268" max="9268" width="8.7109375" style="29" customWidth="1"/>
    <col min="9269" max="9269" width="13.42578125" style="29" customWidth="1"/>
    <col min="9270" max="9270" width="8.85546875" style="29" customWidth="1"/>
    <col min="9271" max="9271" width="9.140625" style="29"/>
    <col min="9272" max="9272" width="8.85546875" style="29" customWidth="1"/>
    <col min="9273" max="9273" width="54.7109375" style="29" customWidth="1"/>
    <col min="9274" max="9274" width="10.7109375" style="29" customWidth="1"/>
    <col min="9275" max="9275" width="8.7109375" style="29" customWidth="1"/>
    <col min="9276" max="9276" width="13" style="29" customWidth="1"/>
    <col min="9277" max="9277" width="8.85546875" style="29" customWidth="1"/>
    <col min="9278" max="9278" width="9.140625" style="29"/>
    <col min="9279" max="9279" width="8.85546875" style="29" customWidth="1"/>
    <col min="9280" max="9280" width="54.7109375" style="29" customWidth="1"/>
    <col min="9281" max="9281" width="10.85546875" style="29" customWidth="1"/>
    <col min="9282" max="9282" width="8.7109375" style="29" customWidth="1"/>
    <col min="9283" max="9283" width="13" style="29" customWidth="1"/>
    <col min="9284" max="9284" width="8.85546875" style="29" customWidth="1"/>
    <col min="9285" max="9285" width="9.85546875" style="29" customWidth="1"/>
    <col min="9286" max="9286" width="8.85546875" style="29" customWidth="1"/>
    <col min="9287" max="9472" width="9.140625" style="29"/>
    <col min="9473" max="9473" width="63" style="29" customWidth="1"/>
    <col min="9474" max="9476" width="17.140625" style="29" customWidth="1"/>
    <col min="9477" max="9480" width="15" style="29" customWidth="1"/>
    <col min="9481" max="9481" width="13.140625" style="29" customWidth="1"/>
    <col min="9482" max="9482" width="8.7109375" style="29" customWidth="1"/>
    <col min="9483" max="9483" width="12.85546875" style="29" customWidth="1"/>
    <col min="9484" max="9484" width="8.85546875" style="29" customWidth="1"/>
    <col min="9485" max="9485" width="9.85546875" style="29" customWidth="1"/>
    <col min="9486" max="9486" width="8.85546875" style="29" customWidth="1"/>
    <col min="9487" max="9487" width="54.7109375" style="29" customWidth="1"/>
    <col min="9488" max="9488" width="10.85546875" style="29" customWidth="1"/>
    <col min="9489" max="9489" width="8.7109375" style="29" customWidth="1"/>
    <col min="9490" max="9490" width="12.140625" style="29" customWidth="1"/>
    <col min="9491" max="9491" width="8.85546875" style="29" customWidth="1"/>
    <col min="9492" max="9492" width="9.85546875" style="29" customWidth="1"/>
    <col min="9493" max="9493" width="8.85546875" style="29" customWidth="1"/>
    <col min="9494" max="9494" width="54.7109375" style="29" customWidth="1"/>
    <col min="9495" max="9495" width="10.85546875" style="29" customWidth="1"/>
    <col min="9496" max="9496" width="8.7109375" style="29" customWidth="1"/>
    <col min="9497" max="9497" width="12.28515625" style="29" customWidth="1"/>
    <col min="9498" max="9498" width="8.85546875" style="29" customWidth="1"/>
    <col min="9499" max="9499" width="9.85546875" style="29" customWidth="1"/>
    <col min="9500" max="9500" width="8.85546875" style="29" customWidth="1"/>
    <col min="9501" max="9501" width="54.7109375" style="29" customWidth="1"/>
    <col min="9502" max="9502" width="10.85546875" style="29" customWidth="1"/>
    <col min="9503" max="9503" width="8.7109375" style="29" customWidth="1"/>
    <col min="9504" max="9504" width="13.28515625" style="29" customWidth="1"/>
    <col min="9505" max="9505" width="8.85546875" style="29" customWidth="1"/>
    <col min="9506" max="9506" width="9.85546875" style="29" customWidth="1"/>
    <col min="9507" max="9507" width="8.85546875" style="29" customWidth="1"/>
    <col min="9508" max="9508" width="54.7109375" style="29" customWidth="1"/>
    <col min="9509" max="9509" width="12.140625" style="29" customWidth="1"/>
    <col min="9510" max="9510" width="8.7109375" style="29" customWidth="1"/>
    <col min="9511" max="9511" width="11.28515625" style="29" customWidth="1"/>
    <col min="9512" max="9512" width="8.85546875" style="29" customWidth="1"/>
    <col min="9513" max="9513" width="9.140625" style="29"/>
    <col min="9514" max="9514" width="8.85546875" style="29" customWidth="1"/>
    <col min="9515" max="9515" width="54.7109375" style="29" customWidth="1"/>
    <col min="9516" max="9516" width="13.7109375" style="29" customWidth="1"/>
    <col min="9517" max="9517" width="8.7109375" style="29" customWidth="1"/>
    <col min="9518" max="9518" width="14.7109375" style="29" customWidth="1"/>
    <col min="9519" max="9519" width="8.85546875" style="29" customWidth="1"/>
    <col min="9520" max="9520" width="9.85546875" style="29" customWidth="1"/>
    <col min="9521" max="9521" width="8.85546875" style="29" customWidth="1"/>
    <col min="9522" max="9522" width="54.7109375" style="29" customWidth="1"/>
    <col min="9523" max="9523" width="12.42578125" style="29" customWidth="1"/>
    <col min="9524" max="9524" width="8.7109375" style="29" customWidth="1"/>
    <col min="9525" max="9525" width="13.42578125" style="29" customWidth="1"/>
    <col min="9526" max="9526" width="8.85546875" style="29" customWidth="1"/>
    <col min="9527" max="9527" width="9.140625" style="29"/>
    <col min="9528" max="9528" width="8.85546875" style="29" customWidth="1"/>
    <col min="9529" max="9529" width="54.7109375" style="29" customWidth="1"/>
    <col min="9530" max="9530" width="10.7109375" style="29" customWidth="1"/>
    <col min="9531" max="9531" width="8.7109375" style="29" customWidth="1"/>
    <col min="9532" max="9532" width="13" style="29" customWidth="1"/>
    <col min="9533" max="9533" width="8.85546875" style="29" customWidth="1"/>
    <col min="9534" max="9534" width="9.140625" style="29"/>
    <col min="9535" max="9535" width="8.85546875" style="29" customWidth="1"/>
    <col min="9536" max="9536" width="54.7109375" style="29" customWidth="1"/>
    <col min="9537" max="9537" width="10.85546875" style="29" customWidth="1"/>
    <col min="9538" max="9538" width="8.7109375" style="29" customWidth="1"/>
    <col min="9539" max="9539" width="13" style="29" customWidth="1"/>
    <col min="9540" max="9540" width="8.85546875" style="29" customWidth="1"/>
    <col min="9541" max="9541" width="9.85546875" style="29" customWidth="1"/>
    <col min="9542" max="9542" width="8.85546875" style="29" customWidth="1"/>
    <col min="9543" max="9728" width="9.140625" style="29"/>
    <col min="9729" max="9729" width="63" style="29" customWidth="1"/>
    <col min="9730" max="9732" width="17.140625" style="29" customWidth="1"/>
    <col min="9733" max="9736" width="15" style="29" customWidth="1"/>
    <col min="9737" max="9737" width="13.140625" style="29" customWidth="1"/>
    <col min="9738" max="9738" width="8.7109375" style="29" customWidth="1"/>
    <col min="9739" max="9739" width="12.85546875" style="29" customWidth="1"/>
    <col min="9740" max="9740" width="8.85546875" style="29" customWidth="1"/>
    <col min="9741" max="9741" width="9.85546875" style="29" customWidth="1"/>
    <col min="9742" max="9742" width="8.85546875" style="29" customWidth="1"/>
    <col min="9743" max="9743" width="54.7109375" style="29" customWidth="1"/>
    <col min="9744" max="9744" width="10.85546875" style="29" customWidth="1"/>
    <col min="9745" max="9745" width="8.7109375" style="29" customWidth="1"/>
    <col min="9746" max="9746" width="12.140625" style="29" customWidth="1"/>
    <col min="9747" max="9747" width="8.85546875" style="29" customWidth="1"/>
    <col min="9748" max="9748" width="9.85546875" style="29" customWidth="1"/>
    <col min="9749" max="9749" width="8.85546875" style="29" customWidth="1"/>
    <col min="9750" max="9750" width="54.7109375" style="29" customWidth="1"/>
    <col min="9751" max="9751" width="10.85546875" style="29" customWidth="1"/>
    <col min="9752" max="9752" width="8.7109375" style="29" customWidth="1"/>
    <col min="9753" max="9753" width="12.28515625" style="29" customWidth="1"/>
    <col min="9754" max="9754" width="8.85546875" style="29" customWidth="1"/>
    <col min="9755" max="9755" width="9.85546875" style="29" customWidth="1"/>
    <col min="9756" max="9756" width="8.85546875" style="29" customWidth="1"/>
    <col min="9757" max="9757" width="54.7109375" style="29" customWidth="1"/>
    <col min="9758" max="9758" width="10.85546875" style="29" customWidth="1"/>
    <col min="9759" max="9759" width="8.7109375" style="29" customWidth="1"/>
    <col min="9760" max="9760" width="13.28515625" style="29" customWidth="1"/>
    <col min="9761" max="9761" width="8.85546875" style="29" customWidth="1"/>
    <col min="9762" max="9762" width="9.85546875" style="29" customWidth="1"/>
    <col min="9763" max="9763" width="8.85546875" style="29" customWidth="1"/>
    <col min="9764" max="9764" width="54.7109375" style="29" customWidth="1"/>
    <col min="9765" max="9765" width="12.140625" style="29" customWidth="1"/>
    <col min="9766" max="9766" width="8.7109375" style="29" customWidth="1"/>
    <col min="9767" max="9767" width="11.28515625" style="29" customWidth="1"/>
    <col min="9768" max="9768" width="8.85546875" style="29" customWidth="1"/>
    <col min="9769" max="9769" width="9.140625" style="29"/>
    <col min="9770" max="9770" width="8.85546875" style="29" customWidth="1"/>
    <col min="9771" max="9771" width="54.7109375" style="29" customWidth="1"/>
    <col min="9772" max="9772" width="13.7109375" style="29" customWidth="1"/>
    <col min="9773" max="9773" width="8.7109375" style="29" customWidth="1"/>
    <col min="9774" max="9774" width="14.7109375" style="29" customWidth="1"/>
    <col min="9775" max="9775" width="8.85546875" style="29" customWidth="1"/>
    <col min="9776" max="9776" width="9.85546875" style="29" customWidth="1"/>
    <col min="9777" max="9777" width="8.85546875" style="29" customWidth="1"/>
    <col min="9778" max="9778" width="54.7109375" style="29" customWidth="1"/>
    <col min="9779" max="9779" width="12.42578125" style="29" customWidth="1"/>
    <col min="9780" max="9780" width="8.7109375" style="29" customWidth="1"/>
    <col min="9781" max="9781" width="13.42578125" style="29" customWidth="1"/>
    <col min="9782" max="9782" width="8.85546875" style="29" customWidth="1"/>
    <col min="9783" max="9783" width="9.140625" style="29"/>
    <col min="9784" max="9784" width="8.85546875" style="29" customWidth="1"/>
    <col min="9785" max="9785" width="54.7109375" style="29" customWidth="1"/>
    <col min="9786" max="9786" width="10.7109375" style="29" customWidth="1"/>
    <col min="9787" max="9787" width="8.7109375" style="29" customWidth="1"/>
    <col min="9788" max="9788" width="13" style="29" customWidth="1"/>
    <col min="9789" max="9789" width="8.85546875" style="29" customWidth="1"/>
    <col min="9790" max="9790" width="9.140625" style="29"/>
    <col min="9791" max="9791" width="8.85546875" style="29" customWidth="1"/>
    <col min="9792" max="9792" width="54.7109375" style="29" customWidth="1"/>
    <col min="9793" max="9793" width="10.85546875" style="29" customWidth="1"/>
    <col min="9794" max="9794" width="8.7109375" style="29" customWidth="1"/>
    <col min="9795" max="9795" width="13" style="29" customWidth="1"/>
    <col min="9796" max="9796" width="8.85546875" style="29" customWidth="1"/>
    <col min="9797" max="9797" width="9.85546875" style="29" customWidth="1"/>
    <col min="9798" max="9798" width="8.85546875" style="29" customWidth="1"/>
    <col min="9799" max="9984" width="9.140625" style="29"/>
    <col min="9985" max="9985" width="63" style="29" customWidth="1"/>
    <col min="9986" max="9988" width="17.140625" style="29" customWidth="1"/>
    <col min="9989" max="9992" width="15" style="29" customWidth="1"/>
    <col min="9993" max="9993" width="13.140625" style="29" customWidth="1"/>
    <col min="9994" max="9994" width="8.7109375" style="29" customWidth="1"/>
    <col min="9995" max="9995" width="12.85546875" style="29" customWidth="1"/>
    <col min="9996" max="9996" width="8.85546875" style="29" customWidth="1"/>
    <col min="9997" max="9997" width="9.85546875" style="29" customWidth="1"/>
    <col min="9998" max="9998" width="8.85546875" style="29" customWidth="1"/>
    <col min="9999" max="9999" width="54.7109375" style="29" customWidth="1"/>
    <col min="10000" max="10000" width="10.85546875" style="29" customWidth="1"/>
    <col min="10001" max="10001" width="8.7109375" style="29" customWidth="1"/>
    <col min="10002" max="10002" width="12.140625" style="29" customWidth="1"/>
    <col min="10003" max="10003" width="8.85546875" style="29" customWidth="1"/>
    <col min="10004" max="10004" width="9.85546875" style="29" customWidth="1"/>
    <col min="10005" max="10005" width="8.85546875" style="29" customWidth="1"/>
    <col min="10006" max="10006" width="54.7109375" style="29" customWidth="1"/>
    <col min="10007" max="10007" width="10.85546875" style="29" customWidth="1"/>
    <col min="10008" max="10008" width="8.7109375" style="29" customWidth="1"/>
    <col min="10009" max="10009" width="12.28515625" style="29" customWidth="1"/>
    <col min="10010" max="10010" width="8.85546875" style="29" customWidth="1"/>
    <col min="10011" max="10011" width="9.85546875" style="29" customWidth="1"/>
    <col min="10012" max="10012" width="8.85546875" style="29" customWidth="1"/>
    <col min="10013" max="10013" width="54.7109375" style="29" customWidth="1"/>
    <col min="10014" max="10014" width="10.85546875" style="29" customWidth="1"/>
    <col min="10015" max="10015" width="8.7109375" style="29" customWidth="1"/>
    <col min="10016" max="10016" width="13.28515625" style="29" customWidth="1"/>
    <col min="10017" max="10017" width="8.85546875" style="29" customWidth="1"/>
    <col min="10018" max="10018" width="9.85546875" style="29" customWidth="1"/>
    <col min="10019" max="10019" width="8.85546875" style="29" customWidth="1"/>
    <col min="10020" max="10020" width="54.7109375" style="29" customWidth="1"/>
    <col min="10021" max="10021" width="12.140625" style="29" customWidth="1"/>
    <col min="10022" max="10022" width="8.7109375" style="29" customWidth="1"/>
    <col min="10023" max="10023" width="11.28515625" style="29" customWidth="1"/>
    <col min="10024" max="10024" width="8.85546875" style="29" customWidth="1"/>
    <col min="10025" max="10025" width="9.140625" style="29"/>
    <col min="10026" max="10026" width="8.85546875" style="29" customWidth="1"/>
    <col min="10027" max="10027" width="54.7109375" style="29" customWidth="1"/>
    <col min="10028" max="10028" width="13.7109375" style="29" customWidth="1"/>
    <col min="10029" max="10029" width="8.7109375" style="29" customWidth="1"/>
    <col min="10030" max="10030" width="14.7109375" style="29" customWidth="1"/>
    <col min="10031" max="10031" width="8.85546875" style="29" customWidth="1"/>
    <col min="10032" max="10032" width="9.85546875" style="29" customWidth="1"/>
    <col min="10033" max="10033" width="8.85546875" style="29" customWidth="1"/>
    <col min="10034" max="10034" width="54.7109375" style="29" customWidth="1"/>
    <col min="10035" max="10035" width="12.42578125" style="29" customWidth="1"/>
    <col min="10036" max="10036" width="8.7109375" style="29" customWidth="1"/>
    <col min="10037" max="10037" width="13.42578125" style="29" customWidth="1"/>
    <col min="10038" max="10038" width="8.85546875" style="29" customWidth="1"/>
    <col min="10039" max="10039" width="9.140625" style="29"/>
    <col min="10040" max="10040" width="8.85546875" style="29" customWidth="1"/>
    <col min="10041" max="10041" width="54.7109375" style="29" customWidth="1"/>
    <col min="10042" max="10042" width="10.7109375" style="29" customWidth="1"/>
    <col min="10043" max="10043" width="8.7109375" style="29" customWidth="1"/>
    <col min="10044" max="10044" width="13" style="29" customWidth="1"/>
    <col min="10045" max="10045" width="8.85546875" style="29" customWidth="1"/>
    <col min="10046" max="10046" width="9.140625" style="29"/>
    <col min="10047" max="10047" width="8.85546875" style="29" customWidth="1"/>
    <col min="10048" max="10048" width="54.7109375" style="29" customWidth="1"/>
    <col min="10049" max="10049" width="10.85546875" style="29" customWidth="1"/>
    <col min="10050" max="10050" width="8.7109375" style="29" customWidth="1"/>
    <col min="10051" max="10051" width="13" style="29" customWidth="1"/>
    <col min="10052" max="10052" width="8.85546875" style="29" customWidth="1"/>
    <col min="10053" max="10053" width="9.85546875" style="29" customWidth="1"/>
    <col min="10054" max="10054" width="8.85546875" style="29" customWidth="1"/>
    <col min="10055" max="10240" width="9.140625" style="29"/>
    <col min="10241" max="10241" width="63" style="29" customWidth="1"/>
    <col min="10242" max="10244" width="17.140625" style="29" customWidth="1"/>
    <col min="10245" max="10248" width="15" style="29" customWidth="1"/>
    <col min="10249" max="10249" width="13.140625" style="29" customWidth="1"/>
    <col min="10250" max="10250" width="8.7109375" style="29" customWidth="1"/>
    <col min="10251" max="10251" width="12.85546875" style="29" customWidth="1"/>
    <col min="10252" max="10252" width="8.85546875" style="29" customWidth="1"/>
    <col min="10253" max="10253" width="9.85546875" style="29" customWidth="1"/>
    <col min="10254" max="10254" width="8.85546875" style="29" customWidth="1"/>
    <col min="10255" max="10255" width="54.7109375" style="29" customWidth="1"/>
    <col min="10256" max="10256" width="10.85546875" style="29" customWidth="1"/>
    <col min="10257" max="10257" width="8.7109375" style="29" customWidth="1"/>
    <col min="10258" max="10258" width="12.140625" style="29" customWidth="1"/>
    <col min="10259" max="10259" width="8.85546875" style="29" customWidth="1"/>
    <col min="10260" max="10260" width="9.85546875" style="29" customWidth="1"/>
    <col min="10261" max="10261" width="8.85546875" style="29" customWidth="1"/>
    <col min="10262" max="10262" width="54.7109375" style="29" customWidth="1"/>
    <col min="10263" max="10263" width="10.85546875" style="29" customWidth="1"/>
    <col min="10264" max="10264" width="8.7109375" style="29" customWidth="1"/>
    <col min="10265" max="10265" width="12.28515625" style="29" customWidth="1"/>
    <col min="10266" max="10266" width="8.85546875" style="29" customWidth="1"/>
    <col min="10267" max="10267" width="9.85546875" style="29" customWidth="1"/>
    <col min="10268" max="10268" width="8.85546875" style="29" customWidth="1"/>
    <col min="10269" max="10269" width="54.7109375" style="29" customWidth="1"/>
    <col min="10270" max="10270" width="10.85546875" style="29" customWidth="1"/>
    <col min="10271" max="10271" width="8.7109375" style="29" customWidth="1"/>
    <col min="10272" max="10272" width="13.28515625" style="29" customWidth="1"/>
    <col min="10273" max="10273" width="8.85546875" style="29" customWidth="1"/>
    <col min="10274" max="10274" width="9.85546875" style="29" customWidth="1"/>
    <col min="10275" max="10275" width="8.85546875" style="29" customWidth="1"/>
    <col min="10276" max="10276" width="54.7109375" style="29" customWidth="1"/>
    <col min="10277" max="10277" width="12.140625" style="29" customWidth="1"/>
    <col min="10278" max="10278" width="8.7109375" style="29" customWidth="1"/>
    <col min="10279" max="10279" width="11.28515625" style="29" customWidth="1"/>
    <col min="10280" max="10280" width="8.85546875" style="29" customWidth="1"/>
    <col min="10281" max="10281" width="9.140625" style="29"/>
    <col min="10282" max="10282" width="8.85546875" style="29" customWidth="1"/>
    <col min="10283" max="10283" width="54.7109375" style="29" customWidth="1"/>
    <col min="10284" max="10284" width="13.7109375" style="29" customWidth="1"/>
    <col min="10285" max="10285" width="8.7109375" style="29" customWidth="1"/>
    <col min="10286" max="10286" width="14.7109375" style="29" customWidth="1"/>
    <col min="10287" max="10287" width="8.85546875" style="29" customWidth="1"/>
    <col min="10288" max="10288" width="9.85546875" style="29" customWidth="1"/>
    <col min="10289" max="10289" width="8.85546875" style="29" customWidth="1"/>
    <col min="10290" max="10290" width="54.7109375" style="29" customWidth="1"/>
    <col min="10291" max="10291" width="12.42578125" style="29" customWidth="1"/>
    <col min="10292" max="10292" width="8.7109375" style="29" customWidth="1"/>
    <col min="10293" max="10293" width="13.42578125" style="29" customWidth="1"/>
    <col min="10294" max="10294" width="8.85546875" style="29" customWidth="1"/>
    <col min="10295" max="10295" width="9.140625" style="29"/>
    <col min="10296" max="10296" width="8.85546875" style="29" customWidth="1"/>
    <col min="10297" max="10297" width="54.7109375" style="29" customWidth="1"/>
    <col min="10298" max="10298" width="10.7109375" style="29" customWidth="1"/>
    <col min="10299" max="10299" width="8.7109375" style="29" customWidth="1"/>
    <col min="10300" max="10300" width="13" style="29" customWidth="1"/>
    <col min="10301" max="10301" width="8.85546875" style="29" customWidth="1"/>
    <col min="10302" max="10302" width="9.140625" style="29"/>
    <col min="10303" max="10303" width="8.85546875" style="29" customWidth="1"/>
    <col min="10304" max="10304" width="54.7109375" style="29" customWidth="1"/>
    <col min="10305" max="10305" width="10.85546875" style="29" customWidth="1"/>
    <col min="10306" max="10306" width="8.7109375" style="29" customWidth="1"/>
    <col min="10307" max="10307" width="13" style="29" customWidth="1"/>
    <col min="10308" max="10308" width="8.85546875" style="29" customWidth="1"/>
    <col min="10309" max="10309" width="9.85546875" style="29" customWidth="1"/>
    <col min="10310" max="10310" width="8.85546875" style="29" customWidth="1"/>
    <col min="10311" max="10496" width="9.140625" style="29"/>
    <col min="10497" max="10497" width="63" style="29" customWidth="1"/>
    <col min="10498" max="10500" width="17.140625" style="29" customWidth="1"/>
    <col min="10501" max="10504" width="15" style="29" customWidth="1"/>
    <col min="10505" max="10505" width="13.140625" style="29" customWidth="1"/>
    <col min="10506" max="10506" width="8.7109375" style="29" customWidth="1"/>
    <col min="10507" max="10507" width="12.85546875" style="29" customWidth="1"/>
    <col min="10508" max="10508" width="8.85546875" style="29" customWidth="1"/>
    <col min="10509" max="10509" width="9.85546875" style="29" customWidth="1"/>
    <col min="10510" max="10510" width="8.85546875" style="29" customWidth="1"/>
    <col min="10511" max="10511" width="54.7109375" style="29" customWidth="1"/>
    <col min="10512" max="10512" width="10.85546875" style="29" customWidth="1"/>
    <col min="10513" max="10513" width="8.7109375" style="29" customWidth="1"/>
    <col min="10514" max="10514" width="12.140625" style="29" customWidth="1"/>
    <col min="10515" max="10515" width="8.85546875" style="29" customWidth="1"/>
    <col min="10516" max="10516" width="9.85546875" style="29" customWidth="1"/>
    <col min="10517" max="10517" width="8.85546875" style="29" customWidth="1"/>
    <col min="10518" max="10518" width="54.7109375" style="29" customWidth="1"/>
    <col min="10519" max="10519" width="10.85546875" style="29" customWidth="1"/>
    <col min="10520" max="10520" width="8.7109375" style="29" customWidth="1"/>
    <col min="10521" max="10521" width="12.28515625" style="29" customWidth="1"/>
    <col min="10522" max="10522" width="8.85546875" style="29" customWidth="1"/>
    <col min="10523" max="10523" width="9.85546875" style="29" customWidth="1"/>
    <col min="10524" max="10524" width="8.85546875" style="29" customWidth="1"/>
    <col min="10525" max="10525" width="54.7109375" style="29" customWidth="1"/>
    <col min="10526" max="10526" width="10.85546875" style="29" customWidth="1"/>
    <col min="10527" max="10527" width="8.7109375" style="29" customWidth="1"/>
    <col min="10528" max="10528" width="13.28515625" style="29" customWidth="1"/>
    <col min="10529" max="10529" width="8.85546875" style="29" customWidth="1"/>
    <col min="10530" max="10530" width="9.85546875" style="29" customWidth="1"/>
    <col min="10531" max="10531" width="8.85546875" style="29" customWidth="1"/>
    <col min="10532" max="10532" width="54.7109375" style="29" customWidth="1"/>
    <col min="10533" max="10533" width="12.140625" style="29" customWidth="1"/>
    <col min="10534" max="10534" width="8.7109375" style="29" customWidth="1"/>
    <col min="10535" max="10535" width="11.28515625" style="29" customWidth="1"/>
    <col min="10536" max="10536" width="8.85546875" style="29" customWidth="1"/>
    <col min="10537" max="10537" width="9.140625" style="29"/>
    <col min="10538" max="10538" width="8.85546875" style="29" customWidth="1"/>
    <col min="10539" max="10539" width="54.7109375" style="29" customWidth="1"/>
    <col min="10540" max="10540" width="13.7109375" style="29" customWidth="1"/>
    <col min="10541" max="10541" width="8.7109375" style="29" customWidth="1"/>
    <col min="10542" max="10542" width="14.7109375" style="29" customWidth="1"/>
    <col min="10543" max="10543" width="8.85546875" style="29" customWidth="1"/>
    <col min="10544" max="10544" width="9.85546875" style="29" customWidth="1"/>
    <col min="10545" max="10545" width="8.85546875" style="29" customWidth="1"/>
    <col min="10546" max="10546" width="54.7109375" style="29" customWidth="1"/>
    <col min="10547" max="10547" width="12.42578125" style="29" customWidth="1"/>
    <col min="10548" max="10548" width="8.7109375" style="29" customWidth="1"/>
    <col min="10549" max="10549" width="13.42578125" style="29" customWidth="1"/>
    <col min="10550" max="10550" width="8.85546875" style="29" customWidth="1"/>
    <col min="10551" max="10551" width="9.140625" style="29"/>
    <col min="10552" max="10552" width="8.85546875" style="29" customWidth="1"/>
    <col min="10553" max="10553" width="54.7109375" style="29" customWidth="1"/>
    <col min="10554" max="10554" width="10.7109375" style="29" customWidth="1"/>
    <col min="10555" max="10555" width="8.7109375" style="29" customWidth="1"/>
    <col min="10556" max="10556" width="13" style="29" customWidth="1"/>
    <col min="10557" max="10557" width="8.85546875" style="29" customWidth="1"/>
    <col min="10558" max="10558" width="9.140625" style="29"/>
    <col min="10559" max="10559" width="8.85546875" style="29" customWidth="1"/>
    <col min="10560" max="10560" width="54.7109375" style="29" customWidth="1"/>
    <col min="10561" max="10561" width="10.85546875" style="29" customWidth="1"/>
    <col min="10562" max="10562" width="8.7109375" style="29" customWidth="1"/>
    <col min="10563" max="10563" width="13" style="29" customWidth="1"/>
    <col min="10564" max="10564" width="8.85546875" style="29" customWidth="1"/>
    <col min="10565" max="10565" width="9.85546875" style="29" customWidth="1"/>
    <col min="10566" max="10566" width="8.85546875" style="29" customWidth="1"/>
    <col min="10567" max="10752" width="9.140625" style="29"/>
    <col min="10753" max="10753" width="63" style="29" customWidth="1"/>
    <col min="10754" max="10756" width="17.140625" style="29" customWidth="1"/>
    <col min="10757" max="10760" width="15" style="29" customWidth="1"/>
    <col min="10761" max="10761" width="13.140625" style="29" customWidth="1"/>
    <col min="10762" max="10762" width="8.7109375" style="29" customWidth="1"/>
    <col min="10763" max="10763" width="12.85546875" style="29" customWidth="1"/>
    <col min="10764" max="10764" width="8.85546875" style="29" customWidth="1"/>
    <col min="10765" max="10765" width="9.85546875" style="29" customWidth="1"/>
    <col min="10766" max="10766" width="8.85546875" style="29" customWidth="1"/>
    <col min="10767" max="10767" width="54.7109375" style="29" customWidth="1"/>
    <col min="10768" max="10768" width="10.85546875" style="29" customWidth="1"/>
    <col min="10769" max="10769" width="8.7109375" style="29" customWidth="1"/>
    <col min="10770" max="10770" width="12.140625" style="29" customWidth="1"/>
    <col min="10771" max="10771" width="8.85546875" style="29" customWidth="1"/>
    <col min="10772" max="10772" width="9.85546875" style="29" customWidth="1"/>
    <col min="10773" max="10773" width="8.85546875" style="29" customWidth="1"/>
    <col min="10774" max="10774" width="54.7109375" style="29" customWidth="1"/>
    <col min="10775" max="10775" width="10.85546875" style="29" customWidth="1"/>
    <col min="10776" max="10776" width="8.7109375" style="29" customWidth="1"/>
    <col min="10777" max="10777" width="12.28515625" style="29" customWidth="1"/>
    <col min="10778" max="10778" width="8.85546875" style="29" customWidth="1"/>
    <col min="10779" max="10779" width="9.85546875" style="29" customWidth="1"/>
    <col min="10780" max="10780" width="8.85546875" style="29" customWidth="1"/>
    <col min="10781" max="10781" width="54.7109375" style="29" customWidth="1"/>
    <col min="10782" max="10782" width="10.85546875" style="29" customWidth="1"/>
    <col min="10783" max="10783" width="8.7109375" style="29" customWidth="1"/>
    <col min="10784" max="10784" width="13.28515625" style="29" customWidth="1"/>
    <col min="10785" max="10785" width="8.85546875" style="29" customWidth="1"/>
    <col min="10786" max="10786" width="9.85546875" style="29" customWidth="1"/>
    <col min="10787" max="10787" width="8.85546875" style="29" customWidth="1"/>
    <col min="10788" max="10788" width="54.7109375" style="29" customWidth="1"/>
    <col min="10789" max="10789" width="12.140625" style="29" customWidth="1"/>
    <col min="10790" max="10790" width="8.7109375" style="29" customWidth="1"/>
    <col min="10791" max="10791" width="11.28515625" style="29" customWidth="1"/>
    <col min="10792" max="10792" width="8.85546875" style="29" customWidth="1"/>
    <col min="10793" max="10793" width="9.140625" style="29"/>
    <col min="10794" max="10794" width="8.85546875" style="29" customWidth="1"/>
    <col min="10795" max="10795" width="54.7109375" style="29" customWidth="1"/>
    <col min="10796" max="10796" width="13.7109375" style="29" customWidth="1"/>
    <col min="10797" max="10797" width="8.7109375" style="29" customWidth="1"/>
    <col min="10798" max="10798" width="14.7109375" style="29" customWidth="1"/>
    <col min="10799" max="10799" width="8.85546875" style="29" customWidth="1"/>
    <col min="10800" max="10800" width="9.85546875" style="29" customWidth="1"/>
    <col min="10801" max="10801" width="8.85546875" style="29" customWidth="1"/>
    <col min="10802" max="10802" width="54.7109375" style="29" customWidth="1"/>
    <col min="10803" max="10803" width="12.42578125" style="29" customWidth="1"/>
    <col min="10804" max="10804" width="8.7109375" style="29" customWidth="1"/>
    <col min="10805" max="10805" width="13.42578125" style="29" customWidth="1"/>
    <col min="10806" max="10806" width="8.85546875" style="29" customWidth="1"/>
    <col min="10807" max="10807" width="9.140625" style="29"/>
    <col min="10808" max="10808" width="8.85546875" style="29" customWidth="1"/>
    <col min="10809" max="10809" width="54.7109375" style="29" customWidth="1"/>
    <col min="10810" max="10810" width="10.7109375" style="29" customWidth="1"/>
    <col min="10811" max="10811" width="8.7109375" style="29" customWidth="1"/>
    <col min="10812" max="10812" width="13" style="29" customWidth="1"/>
    <col min="10813" max="10813" width="8.85546875" style="29" customWidth="1"/>
    <col min="10814" max="10814" width="9.140625" style="29"/>
    <col min="10815" max="10815" width="8.85546875" style="29" customWidth="1"/>
    <col min="10816" max="10816" width="54.7109375" style="29" customWidth="1"/>
    <col min="10817" max="10817" width="10.85546875" style="29" customWidth="1"/>
    <col min="10818" max="10818" width="8.7109375" style="29" customWidth="1"/>
    <col min="10819" max="10819" width="13" style="29" customWidth="1"/>
    <col min="10820" max="10820" width="8.85546875" style="29" customWidth="1"/>
    <col min="10821" max="10821" width="9.85546875" style="29" customWidth="1"/>
    <col min="10822" max="10822" width="8.85546875" style="29" customWidth="1"/>
    <col min="10823" max="11008" width="9.140625" style="29"/>
    <col min="11009" max="11009" width="63" style="29" customWidth="1"/>
    <col min="11010" max="11012" width="17.140625" style="29" customWidth="1"/>
    <col min="11013" max="11016" width="15" style="29" customWidth="1"/>
    <col min="11017" max="11017" width="13.140625" style="29" customWidth="1"/>
    <col min="11018" max="11018" width="8.7109375" style="29" customWidth="1"/>
    <col min="11019" max="11019" width="12.85546875" style="29" customWidth="1"/>
    <col min="11020" max="11020" width="8.85546875" style="29" customWidth="1"/>
    <col min="11021" max="11021" width="9.85546875" style="29" customWidth="1"/>
    <col min="11022" max="11022" width="8.85546875" style="29" customWidth="1"/>
    <col min="11023" max="11023" width="54.7109375" style="29" customWidth="1"/>
    <col min="11024" max="11024" width="10.85546875" style="29" customWidth="1"/>
    <col min="11025" max="11025" width="8.7109375" style="29" customWidth="1"/>
    <col min="11026" max="11026" width="12.140625" style="29" customWidth="1"/>
    <col min="11027" max="11027" width="8.85546875" style="29" customWidth="1"/>
    <col min="11028" max="11028" width="9.85546875" style="29" customWidth="1"/>
    <col min="11029" max="11029" width="8.85546875" style="29" customWidth="1"/>
    <col min="11030" max="11030" width="54.7109375" style="29" customWidth="1"/>
    <col min="11031" max="11031" width="10.85546875" style="29" customWidth="1"/>
    <col min="11032" max="11032" width="8.7109375" style="29" customWidth="1"/>
    <col min="11033" max="11033" width="12.28515625" style="29" customWidth="1"/>
    <col min="11034" max="11034" width="8.85546875" style="29" customWidth="1"/>
    <col min="11035" max="11035" width="9.85546875" style="29" customWidth="1"/>
    <col min="11036" max="11036" width="8.85546875" style="29" customWidth="1"/>
    <col min="11037" max="11037" width="54.7109375" style="29" customWidth="1"/>
    <col min="11038" max="11038" width="10.85546875" style="29" customWidth="1"/>
    <col min="11039" max="11039" width="8.7109375" style="29" customWidth="1"/>
    <col min="11040" max="11040" width="13.28515625" style="29" customWidth="1"/>
    <col min="11041" max="11041" width="8.85546875" style="29" customWidth="1"/>
    <col min="11042" max="11042" width="9.85546875" style="29" customWidth="1"/>
    <col min="11043" max="11043" width="8.85546875" style="29" customWidth="1"/>
    <col min="11044" max="11044" width="54.7109375" style="29" customWidth="1"/>
    <col min="11045" max="11045" width="12.140625" style="29" customWidth="1"/>
    <col min="11046" max="11046" width="8.7109375" style="29" customWidth="1"/>
    <col min="11047" max="11047" width="11.28515625" style="29" customWidth="1"/>
    <col min="11048" max="11048" width="8.85546875" style="29" customWidth="1"/>
    <col min="11049" max="11049" width="9.140625" style="29"/>
    <col min="11050" max="11050" width="8.85546875" style="29" customWidth="1"/>
    <col min="11051" max="11051" width="54.7109375" style="29" customWidth="1"/>
    <col min="11052" max="11052" width="13.7109375" style="29" customWidth="1"/>
    <col min="11053" max="11053" width="8.7109375" style="29" customWidth="1"/>
    <col min="11054" max="11054" width="14.7109375" style="29" customWidth="1"/>
    <col min="11055" max="11055" width="8.85546875" style="29" customWidth="1"/>
    <col min="11056" max="11056" width="9.85546875" style="29" customWidth="1"/>
    <col min="11057" max="11057" width="8.85546875" style="29" customWidth="1"/>
    <col min="11058" max="11058" width="54.7109375" style="29" customWidth="1"/>
    <col min="11059" max="11059" width="12.42578125" style="29" customWidth="1"/>
    <col min="11060" max="11060" width="8.7109375" style="29" customWidth="1"/>
    <col min="11061" max="11061" width="13.42578125" style="29" customWidth="1"/>
    <col min="11062" max="11062" width="8.85546875" style="29" customWidth="1"/>
    <col min="11063" max="11063" width="9.140625" style="29"/>
    <col min="11064" max="11064" width="8.85546875" style="29" customWidth="1"/>
    <col min="11065" max="11065" width="54.7109375" style="29" customWidth="1"/>
    <col min="11066" max="11066" width="10.7109375" style="29" customWidth="1"/>
    <col min="11067" max="11067" width="8.7109375" style="29" customWidth="1"/>
    <col min="11068" max="11068" width="13" style="29" customWidth="1"/>
    <col min="11069" max="11069" width="8.85546875" style="29" customWidth="1"/>
    <col min="11070" max="11070" width="9.140625" style="29"/>
    <col min="11071" max="11071" width="8.85546875" style="29" customWidth="1"/>
    <col min="11072" max="11072" width="54.7109375" style="29" customWidth="1"/>
    <col min="11073" max="11073" width="10.85546875" style="29" customWidth="1"/>
    <col min="11074" max="11074" width="8.7109375" style="29" customWidth="1"/>
    <col min="11075" max="11075" width="13" style="29" customWidth="1"/>
    <col min="11076" max="11076" width="8.85546875" style="29" customWidth="1"/>
    <col min="11077" max="11077" width="9.85546875" style="29" customWidth="1"/>
    <col min="11078" max="11078" width="8.85546875" style="29" customWidth="1"/>
    <col min="11079" max="11264" width="9.140625" style="29"/>
    <col min="11265" max="11265" width="63" style="29" customWidth="1"/>
    <col min="11266" max="11268" width="17.140625" style="29" customWidth="1"/>
    <col min="11269" max="11272" width="15" style="29" customWidth="1"/>
    <col min="11273" max="11273" width="13.140625" style="29" customWidth="1"/>
    <col min="11274" max="11274" width="8.7109375" style="29" customWidth="1"/>
    <col min="11275" max="11275" width="12.85546875" style="29" customWidth="1"/>
    <col min="11276" max="11276" width="8.85546875" style="29" customWidth="1"/>
    <col min="11277" max="11277" width="9.85546875" style="29" customWidth="1"/>
    <col min="11278" max="11278" width="8.85546875" style="29" customWidth="1"/>
    <col min="11279" max="11279" width="54.7109375" style="29" customWidth="1"/>
    <col min="11280" max="11280" width="10.85546875" style="29" customWidth="1"/>
    <col min="11281" max="11281" width="8.7109375" style="29" customWidth="1"/>
    <col min="11282" max="11282" width="12.140625" style="29" customWidth="1"/>
    <col min="11283" max="11283" width="8.85546875" style="29" customWidth="1"/>
    <col min="11284" max="11284" width="9.85546875" style="29" customWidth="1"/>
    <col min="11285" max="11285" width="8.85546875" style="29" customWidth="1"/>
    <col min="11286" max="11286" width="54.7109375" style="29" customWidth="1"/>
    <col min="11287" max="11287" width="10.85546875" style="29" customWidth="1"/>
    <col min="11288" max="11288" width="8.7109375" style="29" customWidth="1"/>
    <col min="11289" max="11289" width="12.28515625" style="29" customWidth="1"/>
    <col min="11290" max="11290" width="8.85546875" style="29" customWidth="1"/>
    <col min="11291" max="11291" width="9.85546875" style="29" customWidth="1"/>
    <col min="11292" max="11292" width="8.85546875" style="29" customWidth="1"/>
    <col min="11293" max="11293" width="54.7109375" style="29" customWidth="1"/>
    <col min="11294" max="11294" width="10.85546875" style="29" customWidth="1"/>
    <col min="11295" max="11295" width="8.7109375" style="29" customWidth="1"/>
    <col min="11296" max="11296" width="13.28515625" style="29" customWidth="1"/>
    <col min="11297" max="11297" width="8.85546875" style="29" customWidth="1"/>
    <col min="11298" max="11298" width="9.85546875" style="29" customWidth="1"/>
    <col min="11299" max="11299" width="8.85546875" style="29" customWidth="1"/>
    <col min="11300" max="11300" width="54.7109375" style="29" customWidth="1"/>
    <col min="11301" max="11301" width="12.140625" style="29" customWidth="1"/>
    <col min="11302" max="11302" width="8.7109375" style="29" customWidth="1"/>
    <col min="11303" max="11303" width="11.28515625" style="29" customWidth="1"/>
    <col min="11304" max="11304" width="8.85546875" style="29" customWidth="1"/>
    <col min="11305" max="11305" width="9.140625" style="29"/>
    <col min="11306" max="11306" width="8.85546875" style="29" customWidth="1"/>
    <col min="11307" max="11307" width="54.7109375" style="29" customWidth="1"/>
    <col min="11308" max="11308" width="13.7109375" style="29" customWidth="1"/>
    <col min="11309" max="11309" width="8.7109375" style="29" customWidth="1"/>
    <col min="11310" max="11310" width="14.7109375" style="29" customWidth="1"/>
    <col min="11311" max="11311" width="8.85546875" style="29" customWidth="1"/>
    <col min="11312" max="11312" width="9.85546875" style="29" customWidth="1"/>
    <col min="11313" max="11313" width="8.85546875" style="29" customWidth="1"/>
    <col min="11314" max="11314" width="54.7109375" style="29" customWidth="1"/>
    <col min="11315" max="11315" width="12.42578125" style="29" customWidth="1"/>
    <col min="11316" max="11316" width="8.7109375" style="29" customWidth="1"/>
    <col min="11317" max="11317" width="13.42578125" style="29" customWidth="1"/>
    <col min="11318" max="11318" width="8.85546875" style="29" customWidth="1"/>
    <col min="11319" max="11319" width="9.140625" style="29"/>
    <col min="11320" max="11320" width="8.85546875" style="29" customWidth="1"/>
    <col min="11321" max="11321" width="54.7109375" style="29" customWidth="1"/>
    <col min="11322" max="11322" width="10.7109375" style="29" customWidth="1"/>
    <col min="11323" max="11323" width="8.7109375" style="29" customWidth="1"/>
    <col min="11324" max="11324" width="13" style="29" customWidth="1"/>
    <col min="11325" max="11325" width="8.85546875" style="29" customWidth="1"/>
    <col min="11326" max="11326" width="9.140625" style="29"/>
    <col min="11327" max="11327" width="8.85546875" style="29" customWidth="1"/>
    <col min="11328" max="11328" width="54.7109375" style="29" customWidth="1"/>
    <col min="11329" max="11329" width="10.85546875" style="29" customWidth="1"/>
    <col min="11330" max="11330" width="8.7109375" style="29" customWidth="1"/>
    <col min="11331" max="11331" width="13" style="29" customWidth="1"/>
    <col min="11332" max="11332" width="8.85546875" style="29" customWidth="1"/>
    <col min="11333" max="11333" width="9.85546875" style="29" customWidth="1"/>
    <col min="11334" max="11334" width="8.85546875" style="29" customWidth="1"/>
    <col min="11335" max="11520" width="9.140625" style="29"/>
    <col min="11521" max="11521" width="63" style="29" customWidth="1"/>
    <col min="11522" max="11524" width="17.140625" style="29" customWidth="1"/>
    <col min="11525" max="11528" width="15" style="29" customWidth="1"/>
    <col min="11529" max="11529" width="13.140625" style="29" customWidth="1"/>
    <col min="11530" max="11530" width="8.7109375" style="29" customWidth="1"/>
    <col min="11531" max="11531" width="12.85546875" style="29" customWidth="1"/>
    <col min="11532" max="11532" width="8.85546875" style="29" customWidth="1"/>
    <col min="11533" max="11533" width="9.85546875" style="29" customWidth="1"/>
    <col min="11534" max="11534" width="8.85546875" style="29" customWidth="1"/>
    <col min="11535" max="11535" width="54.7109375" style="29" customWidth="1"/>
    <col min="11536" max="11536" width="10.85546875" style="29" customWidth="1"/>
    <col min="11537" max="11537" width="8.7109375" style="29" customWidth="1"/>
    <col min="11538" max="11538" width="12.140625" style="29" customWidth="1"/>
    <col min="11539" max="11539" width="8.85546875" style="29" customWidth="1"/>
    <col min="11540" max="11540" width="9.85546875" style="29" customWidth="1"/>
    <col min="11541" max="11541" width="8.85546875" style="29" customWidth="1"/>
    <col min="11542" max="11542" width="54.7109375" style="29" customWidth="1"/>
    <col min="11543" max="11543" width="10.85546875" style="29" customWidth="1"/>
    <col min="11544" max="11544" width="8.7109375" style="29" customWidth="1"/>
    <col min="11545" max="11545" width="12.28515625" style="29" customWidth="1"/>
    <col min="11546" max="11546" width="8.85546875" style="29" customWidth="1"/>
    <col min="11547" max="11547" width="9.85546875" style="29" customWidth="1"/>
    <col min="11548" max="11548" width="8.85546875" style="29" customWidth="1"/>
    <col min="11549" max="11549" width="54.7109375" style="29" customWidth="1"/>
    <col min="11550" max="11550" width="10.85546875" style="29" customWidth="1"/>
    <col min="11551" max="11551" width="8.7109375" style="29" customWidth="1"/>
    <col min="11552" max="11552" width="13.28515625" style="29" customWidth="1"/>
    <col min="11553" max="11553" width="8.85546875" style="29" customWidth="1"/>
    <col min="11554" max="11554" width="9.85546875" style="29" customWidth="1"/>
    <col min="11555" max="11555" width="8.85546875" style="29" customWidth="1"/>
    <col min="11556" max="11556" width="54.7109375" style="29" customWidth="1"/>
    <col min="11557" max="11557" width="12.140625" style="29" customWidth="1"/>
    <col min="11558" max="11558" width="8.7109375" style="29" customWidth="1"/>
    <col min="11559" max="11559" width="11.28515625" style="29" customWidth="1"/>
    <col min="11560" max="11560" width="8.85546875" style="29" customWidth="1"/>
    <col min="11561" max="11561" width="9.140625" style="29"/>
    <col min="11562" max="11562" width="8.85546875" style="29" customWidth="1"/>
    <col min="11563" max="11563" width="54.7109375" style="29" customWidth="1"/>
    <col min="11564" max="11564" width="13.7109375" style="29" customWidth="1"/>
    <col min="11565" max="11565" width="8.7109375" style="29" customWidth="1"/>
    <col min="11566" max="11566" width="14.7109375" style="29" customWidth="1"/>
    <col min="11567" max="11567" width="8.85546875" style="29" customWidth="1"/>
    <col min="11568" max="11568" width="9.85546875" style="29" customWidth="1"/>
    <col min="11569" max="11569" width="8.85546875" style="29" customWidth="1"/>
    <col min="11570" max="11570" width="54.7109375" style="29" customWidth="1"/>
    <col min="11571" max="11571" width="12.42578125" style="29" customWidth="1"/>
    <col min="11572" max="11572" width="8.7109375" style="29" customWidth="1"/>
    <col min="11573" max="11573" width="13.42578125" style="29" customWidth="1"/>
    <col min="11574" max="11574" width="8.85546875" style="29" customWidth="1"/>
    <col min="11575" max="11575" width="9.140625" style="29"/>
    <col min="11576" max="11576" width="8.85546875" style="29" customWidth="1"/>
    <col min="11577" max="11577" width="54.7109375" style="29" customWidth="1"/>
    <col min="11578" max="11578" width="10.7109375" style="29" customWidth="1"/>
    <col min="11579" max="11579" width="8.7109375" style="29" customWidth="1"/>
    <col min="11580" max="11580" width="13" style="29" customWidth="1"/>
    <col min="11581" max="11581" width="8.85546875" style="29" customWidth="1"/>
    <col min="11582" max="11582" width="9.140625" style="29"/>
    <col min="11583" max="11583" width="8.85546875" style="29" customWidth="1"/>
    <col min="11584" max="11584" width="54.7109375" style="29" customWidth="1"/>
    <col min="11585" max="11585" width="10.85546875" style="29" customWidth="1"/>
    <col min="11586" max="11586" width="8.7109375" style="29" customWidth="1"/>
    <col min="11587" max="11587" width="13" style="29" customWidth="1"/>
    <col min="11588" max="11588" width="8.85546875" style="29" customWidth="1"/>
    <col min="11589" max="11589" width="9.85546875" style="29" customWidth="1"/>
    <col min="11590" max="11590" width="8.85546875" style="29" customWidth="1"/>
    <col min="11591" max="11776" width="9.140625" style="29"/>
    <col min="11777" max="11777" width="63" style="29" customWidth="1"/>
    <col min="11778" max="11780" width="17.140625" style="29" customWidth="1"/>
    <col min="11781" max="11784" width="15" style="29" customWidth="1"/>
    <col min="11785" max="11785" width="13.140625" style="29" customWidth="1"/>
    <col min="11786" max="11786" width="8.7109375" style="29" customWidth="1"/>
    <col min="11787" max="11787" width="12.85546875" style="29" customWidth="1"/>
    <col min="11788" max="11788" width="8.85546875" style="29" customWidth="1"/>
    <col min="11789" max="11789" width="9.85546875" style="29" customWidth="1"/>
    <col min="11790" max="11790" width="8.85546875" style="29" customWidth="1"/>
    <col min="11791" max="11791" width="54.7109375" style="29" customWidth="1"/>
    <col min="11792" max="11792" width="10.85546875" style="29" customWidth="1"/>
    <col min="11793" max="11793" width="8.7109375" style="29" customWidth="1"/>
    <col min="11794" max="11794" width="12.140625" style="29" customWidth="1"/>
    <col min="11795" max="11795" width="8.85546875" style="29" customWidth="1"/>
    <col min="11796" max="11796" width="9.85546875" style="29" customWidth="1"/>
    <col min="11797" max="11797" width="8.85546875" style="29" customWidth="1"/>
    <col min="11798" max="11798" width="54.7109375" style="29" customWidth="1"/>
    <col min="11799" max="11799" width="10.85546875" style="29" customWidth="1"/>
    <col min="11800" max="11800" width="8.7109375" style="29" customWidth="1"/>
    <col min="11801" max="11801" width="12.28515625" style="29" customWidth="1"/>
    <col min="11802" max="11802" width="8.85546875" style="29" customWidth="1"/>
    <col min="11803" max="11803" width="9.85546875" style="29" customWidth="1"/>
    <col min="11804" max="11804" width="8.85546875" style="29" customWidth="1"/>
    <col min="11805" max="11805" width="54.7109375" style="29" customWidth="1"/>
    <col min="11806" max="11806" width="10.85546875" style="29" customWidth="1"/>
    <col min="11807" max="11807" width="8.7109375" style="29" customWidth="1"/>
    <col min="11808" max="11808" width="13.28515625" style="29" customWidth="1"/>
    <col min="11809" max="11809" width="8.85546875" style="29" customWidth="1"/>
    <col min="11810" max="11810" width="9.85546875" style="29" customWidth="1"/>
    <col min="11811" max="11811" width="8.85546875" style="29" customWidth="1"/>
    <col min="11812" max="11812" width="54.7109375" style="29" customWidth="1"/>
    <col min="11813" max="11813" width="12.140625" style="29" customWidth="1"/>
    <col min="11814" max="11814" width="8.7109375" style="29" customWidth="1"/>
    <col min="11815" max="11815" width="11.28515625" style="29" customWidth="1"/>
    <col min="11816" max="11816" width="8.85546875" style="29" customWidth="1"/>
    <col min="11817" max="11817" width="9.140625" style="29"/>
    <col min="11818" max="11818" width="8.85546875" style="29" customWidth="1"/>
    <col min="11819" max="11819" width="54.7109375" style="29" customWidth="1"/>
    <col min="11820" max="11820" width="13.7109375" style="29" customWidth="1"/>
    <col min="11821" max="11821" width="8.7109375" style="29" customWidth="1"/>
    <col min="11822" max="11822" width="14.7109375" style="29" customWidth="1"/>
    <col min="11823" max="11823" width="8.85546875" style="29" customWidth="1"/>
    <col min="11824" max="11824" width="9.85546875" style="29" customWidth="1"/>
    <col min="11825" max="11825" width="8.85546875" style="29" customWidth="1"/>
    <col min="11826" max="11826" width="54.7109375" style="29" customWidth="1"/>
    <col min="11827" max="11827" width="12.42578125" style="29" customWidth="1"/>
    <col min="11828" max="11828" width="8.7109375" style="29" customWidth="1"/>
    <col min="11829" max="11829" width="13.42578125" style="29" customWidth="1"/>
    <col min="11830" max="11830" width="8.85546875" style="29" customWidth="1"/>
    <col min="11831" max="11831" width="9.140625" style="29"/>
    <col min="11832" max="11832" width="8.85546875" style="29" customWidth="1"/>
    <col min="11833" max="11833" width="54.7109375" style="29" customWidth="1"/>
    <col min="11834" max="11834" width="10.7109375" style="29" customWidth="1"/>
    <col min="11835" max="11835" width="8.7109375" style="29" customWidth="1"/>
    <col min="11836" max="11836" width="13" style="29" customWidth="1"/>
    <col min="11837" max="11837" width="8.85546875" style="29" customWidth="1"/>
    <col min="11838" max="11838" width="9.140625" style="29"/>
    <col min="11839" max="11839" width="8.85546875" style="29" customWidth="1"/>
    <col min="11840" max="11840" width="54.7109375" style="29" customWidth="1"/>
    <col min="11841" max="11841" width="10.85546875" style="29" customWidth="1"/>
    <col min="11842" max="11842" width="8.7109375" style="29" customWidth="1"/>
    <col min="11843" max="11843" width="13" style="29" customWidth="1"/>
    <col min="11844" max="11844" width="8.85546875" style="29" customWidth="1"/>
    <col min="11845" max="11845" width="9.85546875" style="29" customWidth="1"/>
    <col min="11846" max="11846" width="8.85546875" style="29" customWidth="1"/>
    <col min="11847" max="12032" width="9.140625" style="29"/>
    <col min="12033" max="12033" width="63" style="29" customWidth="1"/>
    <col min="12034" max="12036" width="17.140625" style="29" customWidth="1"/>
    <col min="12037" max="12040" width="15" style="29" customWidth="1"/>
    <col min="12041" max="12041" width="13.140625" style="29" customWidth="1"/>
    <col min="12042" max="12042" width="8.7109375" style="29" customWidth="1"/>
    <col min="12043" max="12043" width="12.85546875" style="29" customWidth="1"/>
    <col min="12044" max="12044" width="8.85546875" style="29" customWidth="1"/>
    <col min="12045" max="12045" width="9.85546875" style="29" customWidth="1"/>
    <col min="12046" max="12046" width="8.85546875" style="29" customWidth="1"/>
    <col min="12047" max="12047" width="54.7109375" style="29" customWidth="1"/>
    <col min="12048" max="12048" width="10.85546875" style="29" customWidth="1"/>
    <col min="12049" max="12049" width="8.7109375" style="29" customWidth="1"/>
    <col min="12050" max="12050" width="12.140625" style="29" customWidth="1"/>
    <col min="12051" max="12051" width="8.85546875" style="29" customWidth="1"/>
    <col min="12052" max="12052" width="9.85546875" style="29" customWidth="1"/>
    <col min="12053" max="12053" width="8.85546875" style="29" customWidth="1"/>
    <col min="12054" max="12054" width="54.7109375" style="29" customWidth="1"/>
    <col min="12055" max="12055" width="10.85546875" style="29" customWidth="1"/>
    <col min="12056" max="12056" width="8.7109375" style="29" customWidth="1"/>
    <col min="12057" max="12057" width="12.28515625" style="29" customWidth="1"/>
    <col min="12058" max="12058" width="8.85546875" style="29" customWidth="1"/>
    <col min="12059" max="12059" width="9.85546875" style="29" customWidth="1"/>
    <col min="12060" max="12060" width="8.85546875" style="29" customWidth="1"/>
    <col min="12061" max="12061" width="54.7109375" style="29" customWidth="1"/>
    <col min="12062" max="12062" width="10.85546875" style="29" customWidth="1"/>
    <col min="12063" max="12063" width="8.7109375" style="29" customWidth="1"/>
    <col min="12064" max="12064" width="13.28515625" style="29" customWidth="1"/>
    <col min="12065" max="12065" width="8.85546875" style="29" customWidth="1"/>
    <col min="12066" max="12066" width="9.85546875" style="29" customWidth="1"/>
    <col min="12067" max="12067" width="8.85546875" style="29" customWidth="1"/>
    <col min="12068" max="12068" width="54.7109375" style="29" customWidth="1"/>
    <col min="12069" max="12069" width="12.140625" style="29" customWidth="1"/>
    <col min="12070" max="12070" width="8.7109375" style="29" customWidth="1"/>
    <col min="12071" max="12071" width="11.28515625" style="29" customWidth="1"/>
    <col min="12072" max="12072" width="8.85546875" style="29" customWidth="1"/>
    <col min="12073" max="12073" width="9.140625" style="29"/>
    <col min="12074" max="12074" width="8.85546875" style="29" customWidth="1"/>
    <col min="12075" max="12075" width="54.7109375" style="29" customWidth="1"/>
    <col min="12076" max="12076" width="13.7109375" style="29" customWidth="1"/>
    <col min="12077" max="12077" width="8.7109375" style="29" customWidth="1"/>
    <col min="12078" max="12078" width="14.7109375" style="29" customWidth="1"/>
    <col min="12079" max="12079" width="8.85546875" style="29" customWidth="1"/>
    <col min="12080" max="12080" width="9.85546875" style="29" customWidth="1"/>
    <col min="12081" max="12081" width="8.85546875" style="29" customWidth="1"/>
    <col min="12082" max="12082" width="54.7109375" style="29" customWidth="1"/>
    <col min="12083" max="12083" width="12.42578125" style="29" customWidth="1"/>
    <col min="12084" max="12084" width="8.7109375" style="29" customWidth="1"/>
    <col min="12085" max="12085" width="13.42578125" style="29" customWidth="1"/>
    <col min="12086" max="12086" width="8.85546875" style="29" customWidth="1"/>
    <col min="12087" max="12087" width="9.140625" style="29"/>
    <col min="12088" max="12088" width="8.85546875" style="29" customWidth="1"/>
    <col min="12089" max="12089" width="54.7109375" style="29" customWidth="1"/>
    <col min="12090" max="12090" width="10.7109375" style="29" customWidth="1"/>
    <col min="12091" max="12091" width="8.7109375" style="29" customWidth="1"/>
    <col min="12092" max="12092" width="13" style="29" customWidth="1"/>
    <col min="12093" max="12093" width="8.85546875" style="29" customWidth="1"/>
    <col min="12094" max="12094" width="9.140625" style="29"/>
    <col min="12095" max="12095" width="8.85546875" style="29" customWidth="1"/>
    <col min="12096" max="12096" width="54.7109375" style="29" customWidth="1"/>
    <col min="12097" max="12097" width="10.85546875" style="29" customWidth="1"/>
    <col min="12098" max="12098" width="8.7109375" style="29" customWidth="1"/>
    <col min="12099" max="12099" width="13" style="29" customWidth="1"/>
    <col min="12100" max="12100" width="8.85546875" style="29" customWidth="1"/>
    <col min="12101" max="12101" width="9.85546875" style="29" customWidth="1"/>
    <col min="12102" max="12102" width="8.85546875" style="29" customWidth="1"/>
    <col min="12103" max="12288" width="9.140625" style="29"/>
    <col min="12289" max="12289" width="63" style="29" customWidth="1"/>
    <col min="12290" max="12292" width="17.140625" style="29" customWidth="1"/>
    <col min="12293" max="12296" width="15" style="29" customWidth="1"/>
    <col min="12297" max="12297" width="13.140625" style="29" customWidth="1"/>
    <col min="12298" max="12298" width="8.7109375" style="29" customWidth="1"/>
    <col min="12299" max="12299" width="12.85546875" style="29" customWidth="1"/>
    <col min="12300" max="12300" width="8.85546875" style="29" customWidth="1"/>
    <col min="12301" max="12301" width="9.85546875" style="29" customWidth="1"/>
    <col min="12302" max="12302" width="8.85546875" style="29" customWidth="1"/>
    <col min="12303" max="12303" width="54.7109375" style="29" customWidth="1"/>
    <col min="12304" max="12304" width="10.85546875" style="29" customWidth="1"/>
    <col min="12305" max="12305" width="8.7109375" style="29" customWidth="1"/>
    <col min="12306" max="12306" width="12.140625" style="29" customWidth="1"/>
    <col min="12307" max="12307" width="8.85546875" style="29" customWidth="1"/>
    <col min="12308" max="12308" width="9.85546875" style="29" customWidth="1"/>
    <col min="12309" max="12309" width="8.85546875" style="29" customWidth="1"/>
    <col min="12310" max="12310" width="54.7109375" style="29" customWidth="1"/>
    <col min="12311" max="12311" width="10.85546875" style="29" customWidth="1"/>
    <col min="12312" max="12312" width="8.7109375" style="29" customWidth="1"/>
    <col min="12313" max="12313" width="12.28515625" style="29" customWidth="1"/>
    <col min="12314" max="12314" width="8.85546875" style="29" customWidth="1"/>
    <col min="12315" max="12315" width="9.85546875" style="29" customWidth="1"/>
    <col min="12316" max="12316" width="8.85546875" style="29" customWidth="1"/>
    <col min="12317" max="12317" width="54.7109375" style="29" customWidth="1"/>
    <col min="12318" max="12318" width="10.85546875" style="29" customWidth="1"/>
    <col min="12319" max="12319" width="8.7109375" style="29" customWidth="1"/>
    <col min="12320" max="12320" width="13.28515625" style="29" customWidth="1"/>
    <col min="12321" max="12321" width="8.85546875" style="29" customWidth="1"/>
    <col min="12322" max="12322" width="9.85546875" style="29" customWidth="1"/>
    <col min="12323" max="12323" width="8.85546875" style="29" customWidth="1"/>
    <col min="12324" max="12324" width="54.7109375" style="29" customWidth="1"/>
    <col min="12325" max="12325" width="12.140625" style="29" customWidth="1"/>
    <col min="12326" max="12326" width="8.7109375" style="29" customWidth="1"/>
    <col min="12327" max="12327" width="11.28515625" style="29" customWidth="1"/>
    <col min="12328" max="12328" width="8.85546875" style="29" customWidth="1"/>
    <col min="12329" max="12329" width="9.140625" style="29"/>
    <col min="12330" max="12330" width="8.85546875" style="29" customWidth="1"/>
    <col min="12331" max="12331" width="54.7109375" style="29" customWidth="1"/>
    <col min="12332" max="12332" width="13.7109375" style="29" customWidth="1"/>
    <col min="12333" max="12333" width="8.7109375" style="29" customWidth="1"/>
    <col min="12334" max="12334" width="14.7109375" style="29" customWidth="1"/>
    <col min="12335" max="12335" width="8.85546875" style="29" customWidth="1"/>
    <col min="12336" max="12336" width="9.85546875" style="29" customWidth="1"/>
    <col min="12337" max="12337" width="8.85546875" style="29" customWidth="1"/>
    <col min="12338" max="12338" width="54.7109375" style="29" customWidth="1"/>
    <col min="12339" max="12339" width="12.42578125" style="29" customWidth="1"/>
    <col min="12340" max="12340" width="8.7109375" style="29" customWidth="1"/>
    <col min="12341" max="12341" width="13.42578125" style="29" customWidth="1"/>
    <col min="12342" max="12342" width="8.85546875" style="29" customWidth="1"/>
    <col min="12343" max="12343" width="9.140625" style="29"/>
    <col min="12344" max="12344" width="8.85546875" style="29" customWidth="1"/>
    <col min="12345" max="12345" width="54.7109375" style="29" customWidth="1"/>
    <col min="12346" max="12346" width="10.7109375" style="29" customWidth="1"/>
    <col min="12347" max="12347" width="8.7109375" style="29" customWidth="1"/>
    <col min="12348" max="12348" width="13" style="29" customWidth="1"/>
    <col min="12349" max="12349" width="8.85546875" style="29" customWidth="1"/>
    <col min="12350" max="12350" width="9.140625" style="29"/>
    <col min="12351" max="12351" width="8.85546875" style="29" customWidth="1"/>
    <col min="12352" max="12352" width="54.7109375" style="29" customWidth="1"/>
    <col min="12353" max="12353" width="10.85546875" style="29" customWidth="1"/>
    <col min="12354" max="12354" width="8.7109375" style="29" customWidth="1"/>
    <col min="12355" max="12355" width="13" style="29" customWidth="1"/>
    <col min="12356" max="12356" width="8.85546875" style="29" customWidth="1"/>
    <col min="12357" max="12357" width="9.85546875" style="29" customWidth="1"/>
    <col min="12358" max="12358" width="8.85546875" style="29" customWidth="1"/>
    <col min="12359" max="12544" width="9.140625" style="29"/>
    <col min="12545" max="12545" width="63" style="29" customWidth="1"/>
    <col min="12546" max="12548" width="17.140625" style="29" customWidth="1"/>
    <col min="12549" max="12552" width="15" style="29" customWidth="1"/>
    <col min="12553" max="12553" width="13.140625" style="29" customWidth="1"/>
    <col min="12554" max="12554" width="8.7109375" style="29" customWidth="1"/>
    <col min="12555" max="12555" width="12.85546875" style="29" customWidth="1"/>
    <col min="12556" max="12556" width="8.85546875" style="29" customWidth="1"/>
    <col min="12557" max="12557" width="9.85546875" style="29" customWidth="1"/>
    <col min="12558" max="12558" width="8.85546875" style="29" customWidth="1"/>
    <col min="12559" max="12559" width="54.7109375" style="29" customWidth="1"/>
    <col min="12560" max="12560" width="10.85546875" style="29" customWidth="1"/>
    <col min="12561" max="12561" width="8.7109375" style="29" customWidth="1"/>
    <col min="12562" max="12562" width="12.140625" style="29" customWidth="1"/>
    <col min="12563" max="12563" width="8.85546875" style="29" customWidth="1"/>
    <col min="12564" max="12564" width="9.85546875" style="29" customWidth="1"/>
    <col min="12565" max="12565" width="8.85546875" style="29" customWidth="1"/>
    <col min="12566" max="12566" width="54.7109375" style="29" customWidth="1"/>
    <col min="12567" max="12567" width="10.85546875" style="29" customWidth="1"/>
    <col min="12568" max="12568" width="8.7109375" style="29" customWidth="1"/>
    <col min="12569" max="12569" width="12.28515625" style="29" customWidth="1"/>
    <col min="12570" max="12570" width="8.85546875" style="29" customWidth="1"/>
    <col min="12571" max="12571" width="9.85546875" style="29" customWidth="1"/>
    <col min="12572" max="12572" width="8.85546875" style="29" customWidth="1"/>
    <col min="12573" max="12573" width="54.7109375" style="29" customWidth="1"/>
    <col min="12574" max="12574" width="10.85546875" style="29" customWidth="1"/>
    <col min="12575" max="12575" width="8.7109375" style="29" customWidth="1"/>
    <col min="12576" max="12576" width="13.28515625" style="29" customWidth="1"/>
    <col min="12577" max="12577" width="8.85546875" style="29" customWidth="1"/>
    <col min="12578" max="12578" width="9.85546875" style="29" customWidth="1"/>
    <col min="12579" max="12579" width="8.85546875" style="29" customWidth="1"/>
    <col min="12580" max="12580" width="54.7109375" style="29" customWidth="1"/>
    <col min="12581" max="12581" width="12.140625" style="29" customWidth="1"/>
    <col min="12582" max="12582" width="8.7109375" style="29" customWidth="1"/>
    <col min="12583" max="12583" width="11.28515625" style="29" customWidth="1"/>
    <col min="12584" max="12584" width="8.85546875" style="29" customWidth="1"/>
    <col min="12585" max="12585" width="9.140625" style="29"/>
    <col min="12586" max="12586" width="8.85546875" style="29" customWidth="1"/>
    <col min="12587" max="12587" width="54.7109375" style="29" customWidth="1"/>
    <col min="12588" max="12588" width="13.7109375" style="29" customWidth="1"/>
    <col min="12589" max="12589" width="8.7109375" style="29" customWidth="1"/>
    <col min="12590" max="12590" width="14.7109375" style="29" customWidth="1"/>
    <col min="12591" max="12591" width="8.85546875" style="29" customWidth="1"/>
    <col min="12592" max="12592" width="9.85546875" style="29" customWidth="1"/>
    <col min="12593" max="12593" width="8.85546875" style="29" customWidth="1"/>
    <col min="12594" max="12594" width="54.7109375" style="29" customWidth="1"/>
    <col min="12595" max="12595" width="12.42578125" style="29" customWidth="1"/>
    <col min="12596" max="12596" width="8.7109375" style="29" customWidth="1"/>
    <col min="12597" max="12597" width="13.42578125" style="29" customWidth="1"/>
    <col min="12598" max="12598" width="8.85546875" style="29" customWidth="1"/>
    <col min="12599" max="12599" width="9.140625" style="29"/>
    <col min="12600" max="12600" width="8.85546875" style="29" customWidth="1"/>
    <col min="12601" max="12601" width="54.7109375" style="29" customWidth="1"/>
    <col min="12602" max="12602" width="10.7109375" style="29" customWidth="1"/>
    <col min="12603" max="12603" width="8.7109375" style="29" customWidth="1"/>
    <col min="12604" max="12604" width="13" style="29" customWidth="1"/>
    <col min="12605" max="12605" width="8.85546875" style="29" customWidth="1"/>
    <col min="12606" max="12606" width="9.140625" style="29"/>
    <col min="12607" max="12607" width="8.85546875" style="29" customWidth="1"/>
    <col min="12608" max="12608" width="54.7109375" style="29" customWidth="1"/>
    <col min="12609" max="12609" width="10.85546875" style="29" customWidth="1"/>
    <col min="12610" max="12610" width="8.7109375" style="29" customWidth="1"/>
    <col min="12611" max="12611" width="13" style="29" customWidth="1"/>
    <col min="12612" max="12612" width="8.85546875" style="29" customWidth="1"/>
    <col min="12613" max="12613" width="9.85546875" style="29" customWidth="1"/>
    <col min="12614" max="12614" width="8.85546875" style="29" customWidth="1"/>
    <col min="12615" max="12800" width="9.140625" style="29"/>
    <col min="12801" max="12801" width="63" style="29" customWidth="1"/>
    <col min="12802" max="12804" width="17.140625" style="29" customWidth="1"/>
    <col min="12805" max="12808" width="15" style="29" customWidth="1"/>
    <col min="12809" max="12809" width="13.140625" style="29" customWidth="1"/>
    <col min="12810" max="12810" width="8.7109375" style="29" customWidth="1"/>
    <col min="12811" max="12811" width="12.85546875" style="29" customWidth="1"/>
    <col min="12812" max="12812" width="8.85546875" style="29" customWidth="1"/>
    <col min="12813" max="12813" width="9.85546875" style="29" customWidth="1"/>
    <col min="12814" max="12814" width="8.85546875" style="29" customWidth="1"/>
    <col min="12815" max="12815" width="54.7109375" style="29" customWidth="1"/>
    <col min="12816" max="12816" width="10.85546875" style="29" customWidth="1"/>
    <col min="12817" max="12817" width="8.7109375" style="29" customWidth="1"/>
    <col min="12818" max="12818" width="12.140625" style="29" customWidth="1"/>
    <col min="12819" max="12819" width="8.85546875" style="29" customWidth="1"/>
    <col min="12820" max="12820" width="9.85546875" style="29" customWidth="1"/>
    <col min="12821" max="12821" width="8.85546875" style="29" customWidth="1"/>
    <col min="12822" max="12822" width="54.7109375" style="29" customWidth="1"/>
    <col min="12823" max="12823" width="10.85546875" style="29" customWidth="1"/>
    <col min="12824" max="12824" width="8.7109375" style="29" customWidth="1"/>
    <col min="12825" max="12825" width="12.28515625" style="29" customWidth="1"/>
    <col min="12826" max="12826" width="8.85546875" style="29" customWidth="1"/>
    <col min="12827" max="12827" width="9.85546875" style="29" customWidth="1"/>
    <col min="12828" max="12828" width="8.85546875" style="29" customWidth="1"/>
    <col min="12829" max="12829" width="54.7109375" style="29" customWidth="1"/>
    <col min="12830" max="12830" width="10.85546875" style="29" customWidth="1"/>
    <col min="12831" max="12831" width="8.7109375" style="29" customWidth="1"/>
    <col min="12832" max="12832" width="13.28515625" style="29" customWidth="1"/>
    <col min="12833" max="12833" width="8.85546875" style="29" customWidth="1"/>
    <col min="12834" max="12834" width="9.85546875" style="29" customWidth="1"/>
    <col min="12835" max="12835" width="8.85546875" style="29" customWidth="1"/>
    <col min="12836" max="12836" width="54.7109375" style="29" customWidth="1"/>
    <col min="12837" max="12837" width="12.140625" style="29" customWidth="1"/>
    <col min="12838" max="12838" width="8.7109375" style="29" customWidth="1"/>
    <col min="12839" max="12839" width="11.28515625" style="29" customWidth="1"/>
    <col min="12840" max="12840" width="8.85546875" style="29" customWidth="1"/>
    <col min="12841" max="12841" width="9.140625" style="29"/>
    <col min="12842" max="12842" width="8.85546875" style="29" customWidth="1"/>
    <col min="12843" max="12843" width="54.7109375" style="29" customWidth="1"/>
    <col min="12844" max="12844" width="13.7109375" style="29" customWidth="1"/>
    <col min="12845" max="12845" width="8.7109375" style="29" customWidth="1"/>
    <col min="12846" max="12846" width="14.7109375" style="29" customWidth="1"/>
    <col min="12847" max="12847" width="8.85546875" style="29" customWidth="1"/>
    <col min="12848" max="12848" width="9.85546875" style="29" customWidth="1"/>
    <col min="12849" max="12849" width="8.85546875" style="29" customWidth="1"/>
    <col min="12850" max="12850" width="54.7109375" style="29" customWidth="1"/>
    <col min="12851" max="12851" width="12.42578125" style="29" customWidth="1"/>
    <col min="12852" max="12852" width="8.7109375" style="29" customWidth="1"/>
    <col min="12853" max="12853" width="13.42578125" style="29" customWidth="1"/>
    <col min="12854" max="12854" width="8.85546875" style="29" customWidth="1"/>
    <col min="12855" max="12855" width="9.140625" style="29"/>
    <col min="12856" max="12856" width="8.85546875" style="29" customWidth="1"/>
    <col min="12857" max="12857" width="54.7109375" style="29" customWidth="1"/>
    <col min="12858" max="12858" width="10.7109375" style="29" customWidth="1"/>
    <col min="12859" max="12859" width="8.7109375" style="29" customWidth="1"/>
    <col min="12860" max="12860" width="13" style="29" customWidth="1"/>
    <col min="12861" max="12861" width="8.85546875" style="29" customWidth="1"/>
    <col min="12862" max="12862" width="9.140625" style="29"/>
    <col min="12863" max="12863" width="8.85546875" style="29" customWidth="1"/>
    <col min="12864" max="12864" width="54.7109375" style="29" customWidth="1"/>
    <col min="12865" max="12865" width="10.85546875" style="29" customWidth="1"/>
    <col min="12866" max="12866" width="8.7109375" style="29" customWidth="1"/>
    <col min="12867" max="12867" width="13" style="29" customWidth="1"/>
    <col min="12868" max="12868" width="8.85546875" style="29" customWidth="1"/>
    <col min="12869" max="12869" width="9.85546875" style="29" customWidth="1"/>
    <col min="12870" max="12870" width="8.85546875" style="29" customWidth="1"/>
    <col min="12871" max="13056" width="9.140625" style="29"/>
    <col min="13057" max="13057" width="63" style="29" customWidth="1"/>
    <col min="13058" max="13060" width="17.140625" style="29" customWidth="1"/>
    <col min="13061" max="13064" width="15" style="29" customWidth="1"/>
    <col min="13065" max="13065" width="13.140625" style="29" customWidth="1"/>
    <col min="13066" max="13066" width="8.7109375" style="29" customWidth="1"/>
    <col min="13067" max="13067" width="12.85546875" style="29" customWidth="1"/>
    <col min="13068" max="13068" width="8.85546875" style="29" customWidth="1"/>
    <col min="13069" max="13069" width="9.85546875" style="29" customWidth="1"/>
    <col min="13070" max="13070" width="8.85546875" style="29" customWidth="1"/>
    <col min="13071" max="13071" width="54.7109375" style="29" customWidth="1"/>
    <col min="13072" max="13072" width="10.85546875" style="29" customWidth="1"/>
    <col min="13073" max="13073" width="8.7109375" style="29" customWidth="1"/>
    <col min="13074" max="13074" width="12.140625" style="29" customWidth="1"/>
    <col min="13075" max="13075" width="8.85546875" style="29" customWidth="1"/>
    <col min="13076" max="13076" width="9.85546875" style="29" customWidth="1"/>
    <col min="13077" max="13077" width="8.85546875" style="29" customWidth="1"/>
    <col min="13078" max="13078" width="54.7109375" style="29" customWidth="1"/>
    <col min="13079" max="13079" width="10.85546875" style="29" customWidth="1"/>
    <col min="13080" max="13080" width="8.7109375" style="29" customWidth="1"/>
    <col min="13081" max="13081" width="12.28515625" style="29" customWidth="1"/>
    <col min="13082" max="13082" width="8.85546875" style="29" customWidth="1"/>
    <col min="13083" max="13083" width="9.85546875" style="29" customWidth="1"/>
    <col min="13084" max="13084" width="8.85546875" style="29" customWidth="1"/>
    <col min="13085" max="13085" width="54.7109375" style="29" customWidth="1"/>
    <col min="13086" max="13086" width="10.85546875" style="29" customWidth="1"/>
    <col min="13087" max="13087" width="8.7109375" style="29" customWidth="1"/>
    <col min="13088" max="13088" width="13.28515625" style="29" customWidth="1"/>
    <col min="13089" max="13089" width="8.85546875" style="29" customWidth="1"/>
    <col min="13090" max="13090" width="9.85546875" style="29" customWidth="1"/>
    <col min="13091" max="13091" width="8.85546875" style="29" customWidth="1"/>
    <col min="13092" max="13092" width="54.7109375" style="29" customWidth="1"/>
    <col min="13093" max="13093" width="12.140625" style="29" customWidth="1"/>
    <col min="13094" max="13094" width="8.7109375" style="29" customWidth="1"/>
    <col min="13095" max="13095" width="11.28515625" style="29" customWidth="1"/>
    <col min="13096" max="13096" width="8.85546875" style="29" customWidth="1"/>
    <col min="13097" max="13097" width="9.140625" style="29"/>
    <col min="13098" max="13098" width="8.85546875" style="29" customWidth="1"/>
    <col min="13099" max="13099" width="54.7109375" style="29" customWidth="1"/>
    <col min="13100" max="13100" width="13.7109375" style="29" customWidth="1"/>
    <col min="13101" max="13101" width="8.7109375" style="29" customWidth="1"/>
    <col min="13102" max="13102" width="14.7109375" style="29" customWidth="1"/>
    <col min="13103" max="13103" width="8.85546875" style="29" customWidth="1"/>
    <col min="13104" max="13104" width="9.85546875" style="29" customWidth="1"/>
    <col min="13105" max="13105" width="8.85546875" style="29" customWidth="1"/>
    <col min="13106" max="13106" width="54.7109375" style="29" customWidth="1"/>
    <col min="13107" max="13107" width="12.42578125" style="29" customWidth="1"/>
    <col min="13108" max="13108" width="8.7109375" style="29" customWidth="1"/>
    <col min="13109" max="13109" width="13.42578125" style="29" customWidth="1"/>
    <col min="13110" max="13110" width="8.85546875" style="29" customWidth="1"/>
    <col min="13111" max="13111" width="9.140625" style="29"/>
    <col min="13112" max="13112" width="8.85546875" style="29" customWidth="1"/>
    <col min="13113" max="13113" width="54.7109375" style="29" customWidth="1"/>
    <col min="13114" max="13114" width="10.7109375" style="29" customWidth="1"/>
    <col min="13115" max="13115" width="8.7109375" style="29" customWidth="1"/>
    <col min="13116" max="13116" width="13" style="29" customWidth="1"/>
    <col min="13117" max="13117" width="8.85546875" style="29" customWidth="1"/>
    <col min="13118" max="13118" width="9.140625" style="29"/>
    <col min="13119" max="13119" width="8.85546875" style="29" customWidth="1"/>
    <col min="13120" max="13120" width="54.7109375" style="29" customWidth="1"/>
    <col min="13121" max="13121" width="10.85546875" style="29" customWidth="1"/>
    <col min="13122" max="13122" width="8.7109375" style="29" customWidth="1"/>
    <col min="13123" max="13123" width="13" style="29" customWidth="1"/>
    <col min="13124" max="13124" width="8.85546875" style="29" customWidth="1"/>
    <col min="13125" max="13125" width="9.85546875" style="29" customWidth="1"/>
    <col min="13126" max="13126" width="8.85546875" style="29" customWidth="1"/>
    <col min="13127" max="13312" width="9.140625" style="29"/>
    <col min="13313" max="13313" width="63" style="29" customWidth="1"/>
    <col min="13314" max="13316" width="17.140625" style="29" customWidth="1"/>
    <col min="13317" max="13320" width="15" style="29" customWidth="1"/>
    <col min="13321" max="13321" width="13.140625" style="29" customWidth="1"/>
    <col min="13322" max="13322" width="8.7109375" style="29" customWidth="1"/>
    <col min="13323" max="13323" width="12.85546875" style="29" customWidth="1"/>
    <col min="13324" max="13324" width="8.85546875" style="29" customWidth="1"/>
    <col min="13325" max="13325" width="9.85546875" style="29" customWidth="1"/>
    <col min="13326" max="13326" width="8.85546875" style="29" customWidth="1"/>
    <col min="13327" max="13327" width="54.7109375" style="29" customWidth="1"/>
    <col min="13328" max="13328" width="10.85546875" style="29" customWidth="1"/>
    <col min="13329" max="13329" width="8.7109375" style="29" customWidth="1"/>
    <col min="13330" max="13330" width="12.140625" style="29" customWidth="1"/>
    <col min="13331" max="13331" width="8.85546875" style="29" customWidth="1"/>
    <col min="13332" max="13332" width="9.85546875" style="29" customWidth="1"/>
    <col min="13333" max="13333" width="8.85546875" style="29" customWidth="1"/>
    <col min="13334" max="13334" width="54.7109375" style="29" customWidth="1"/>
    <col min="13335" max="13335" width="10.85546875" style="29" customWidth="1"/>
    <col min="13336" max="13336" width="8.7109375" style="29" customWidth="1"/>
    <col min="13337" max="13337" width="12.28515625" style="29" customWidth="1"/>
    <col min="13338" max="13338" width="8.85546875" style="29" customWidth="1"/>
    <col min="13339" max="13339" width="9.85546875" style="29" customWidth="1"/>
    <col min="13340" max="13340" width="8.85546875" style="29" customWidth="1"/>
    <col min="13341" max="13341" width="54.7109375" style="29" customWidth="1"/>
    <col min="13342" max="13342" width="10.85546875" style="29" customWidth="1"/>
    <col min="13343" max="13343" width="8.7109375" style="29" customWidth="1"/>
    <col min="13344" max="13344" width="13.28515625" style="29" customWidth="1"/>
    <col min="13345" max="13345" width="8.85546875" style="29" customWidth="1"/>
    <col min="13346" max="13346" width="9.85546875" style="29" customWidth="1"/>
    <col min="13347" max="13347" width="8.85546875" style="29" customWidth="1"/>
    <col min="13348" max="13348" width="54.7109375" style="29" customWidth="1"/>
    <col min="13349" max="13349" width="12.140625" style="29" customWidth="1"/>
    <col min="13350" max="13350" width="8.7109375" style="29" customWidth="1"/>
    <col min="13351" max="13351" width="11.28515625" style="29" customWidth="1"/>
    <col min="13352" max="13352" width="8.85546875" style="29" customWidth="1"/>
    <col min="13353" max="13353" width="9.140625" style="29"/>
    <col min="13354" max="13354" width="8.85546875" style="29" customWidth="1"/>
    <col min="13355" max="13355" width="54.7109375" style="29" customWidth="1"/>
    <col min="13356" max="13356" width="13.7109375" style="29" customWidth="1"/>
    <col min="13357" max="13357" width="8.7109375" style="29" customWidth="1"/>
    <col min="13358" max="13358" width="14.7109375" style="29" customWidth="1"/>
    <col min="13359" max="13359" width="8.85546875" style="29" customWidth="1"/>
    <col min="13360" max="13360" width="9.85546875" style="29" customWidth="1"/>
    <col min="13361" max="13361" width="8.85546875" style="29" customWidth="1"/>
    <col min="13362" max="13362" width="54.7109375" style="29" customWidth="1"/>
    <col min="13363" max="13363" width="12.42578125" style="29" customWidth="1"/>
    <col min="13364" max="13364" width="8.7109375" style="29" customWidth="1"/>
    <col min="13365" max="13365" width="13.42578125" style="29" customWidth="1"/>
    <col min="13366" max="13366" width="8.85546875" style="29" customWidth="1"/>
    <col min="13367" max="13367" width="9.140625" style="29"/>
    <col min="13368" max="13368" width="8.85546875" style="29" customWidth="1"/>
    <col min="13369" max="13369" width="54.7109375" style="29" customWidth="1"/>
    <col min="13370" max="13370" width="10.7109375" style="29" customWidth="1"/>
    <col min="13371" max="13371" width="8.7109375" style="29" customWidth="1"/>
    <col min="13372" max="13372" width="13" style="29" customWidth="1"/>
    <col min="13373" max="13373" width="8.85546875" style="29" customWidth="1"/>
    <col min="13374" max="13374" width="9.140625" style="29"/>
    <col min="13375" max="13375" width="8.85546875" style="29" customWidth="1"/>
    <col min="13376" max="13376" width="54.7109375" style="29" customWidth="1"/>
    <col min="13377" max="13377" width="10.85546875" style="29" customWidth="1"/>
    <col min="13378" max="13378" width="8.7109375" style="29" customWidth="1"/>
    <col min="13379" max="13379" width="13" style="29" customWidth="1"/>
    <col min="13380" max="13380" width="8.85546875" style="29" customWidth="1"/>
    <col min="13381" max="13381" width="9.85546875" style="29" customWidth="1"/>
    <col min="13382" max="13382" width="8.85546875" style="29" customWidth="1"/>
    <col min="13383" max="13568" width="9.140625" style="29"/>
    <col min="13569" max="13569" width="63" style="29" customWidth="1"/>
    <col min="13570" max="13572" width="17.140625" style="29" customWidth="1"/>
    <col min="13573" max="13576" width="15" style="29" customWidth="1"/>
    <col min="13577" max="13577" width="13.140625" style="29" customWidth="1"/>
    <col min="13578" max="13578" width="8.7109375" style="29" customWidth="1"/>
    <col min="13579" max="13579" width="12.85546875" style="29" customWidth="1"/>
    <col min="13580" max="13580" width="8.85546875" style="29" customWidth="1"/>
    <col min="13581" max="13581" width="9.85546875" style="29" customWidth="1"/>
    <col min="13582" max="13582" width="8.85546875" style="29" customWidth="1"/>
    <col min="13583" max="13583" width="54.7109375" style="29" customWidth="1"/>
    <col min="13584" max="13584" width="10.85546875" style="29" customWidth="1"/>
    <col min="13585" max="13585" width="8.7109375" style="29" customWidth="1"/>
    <col min="13586" max="13586" width="12.140625" style="29" customWidth="1"/>
    <col min="13587" max="13587" width="8.85546875" style="29" customWidth="1"/>
    <col min="13588" max="13588" width="9.85546875" style="29" customWidth="1"/>
    <col min="13589" max="13589" width="8.85546875" style="29" customWidth="1"/>
    <col min="13590" max="13590" width="54.7109375" style="29" customWidth="1"/>
    <col min="13591" max="13591" width="10.85546875" style="29" customWidth="1"/>
    <col min="13592" max="13592" width="8.7109375" style="29" customWidth="1"/>
    <col min="13593" max="13593" width="12.28515625" style="29" customWidth="1"/>
    <col min="13594" max="13594" width="8.85546875" style="29" customWidth="1"/>
    <col min="13595" max="13595" width="9.85546875" style="29" customWidth="1"/>
    <col min="13596" max="13596" width="8.85546875" style="29" customWidth="1"/>
    <col min="13597" max="13597" width="54.7109375" style="29" customWidth="1"/>
    <col min="13598" max="13598" width="10.85546875" style="29" customWidth="1"/>
    <col min="13599" max="13599" width="8.7109375" style="29" customWidth="1"/>
    <col min="13600" max="13600" width="13.28515625" style="29" customWidth="1"/>
    <col min="13601" max="13601" width="8.85546875" style="29" customWidth="1"/>
    <col min="13602" max="13602" width="9.85546875" style="29" customWidth="1"/>
    <col min="13603" max="13603" width="8.85546875" style="29" customWidth="1"/>
    <col min="13604" max="13604" width="54.7109375" style="29" customWidth="1"/>
    <col min="13605" max="13605" width="12.140625" style="29" customWidth="1"/>
    <col min="13606" max="13606" width="8.7109375" style="29" customWidth="1"/>
    <col min="13607" max="13607" width="11.28515625" style="29" customWidth="1"/>
    <col min="13608" max="13608" width="8.85546875" style="29" customWidth="1"/>
    <col min="13609" max="13609" width="9.140625" style="29"/>
    <col min="13610" max="13610" width="8.85546875" style="29" customWidth="1"/>
    <col min="13611" max="13611" width="54.7109375" style="29" customWidth="1"/>
    <col min="13612" max="13612" width="13.7109375" style="29" customWidth="1"/>
    <col min="13613" max="13613" width="8.7109375" style="29" customWidth="1"/>
    <col min="13614" max="13614" width="14.7109375" style="29" customWidth="1"/>
    <col min="13615" max="13615" width="8.85546875" style="29" customWidth="1"/>
    <col min="13616" max="13616" width="9.85546875" style="29" customWidth="1"/>
    <col min="13617" max="13617" width="8.85546875" style="29" customWidth="1"/>
    <col min="13618" max="13618" width="54.7109375" style="29" customWidth="1"/>
    <col min="13619" max="13619" width="12.42578125" style="29" customWidth="1"/>
    <col min="13620" max="13620" width="8.7109375" style="29" customWidth="1"/>
    <col min="13621" max="13621" width="13.42578125" style="29" customWidth="1"/>
    <col min="13622" max="13622" width="8.85546875" style="29" customWidth="1"/>
    <col min="13623" max="13623" width="9.140625" style="29"/>
    <col min="13624" max="13624" width="8.85546875" style="29" customWidth="1"/>
    <col min="13625" max="13625" width="54.7109375" style="29" customWidth="1"/>
    <col min="13626" max="13626" width="10.7109375" style="29" customWidth="1"/>
    <col min="13627" max="13627" width="8.7109375" style="29" customWidth="1"/>
    <col min="13628" max="13628" width="13" style="29" customWidth="1"/>
    <col min="13629" max="13629" width="8.85546875" style="29" customWidth="1"/>
    <col min="13630" max="13630" width="9.140625" style="29"/>
    <col min="13631" max="13631" width="8.85546875" style="29" customWidth="1"/>
    <col min="13632" max="13632" width="54.7109375" style="29" customWidth="1"/>
    <col min="13633" max="13633" width="10.85546875" style="29" customWidth="1"/>
    <col min="13634" max="13634" width="8.7109375" style="29" customWidth="1"/>
    <col min="13635" max="13635" width="13" style="29" customWidth="1"/>
    <col min="13636" max="13636" width="8.85546875" style="29" customWidth="1"/>
    <col min="13637" max="13637" width="9.85546875" style="29" customWidth="1"/>
    <col min="13638" max="13638" width="8.85546875" style="29" customWidth="1"/>
    <col min="13639" max="13824" width="9.140625" style="29"/>
    <col min="13825" max="13825" width="63" style="29" customWidth="1"/>
    <col min="13826" max="13828" width="17.140625" style="29" customWidth="1"/>
    <col min="13829" max="13832" width="15" style="29" customWidth="1"/>
    <col min="13833" max="13833" width="13.140625" style="29" customWidth="1"/>
    <col min="13834" max="13834" width="8.7109375" style="29" customWidth="1"/>
    <col min="13835" max="13835" width="12.85546875" style="29" customWidth="1"/>
    <col min="13836" max="13836" width="8.85546875" style="29" customWidth="1"/>
    <col min="13837" max="13837" width="9.85546875" style="29" customWidth="1"/>
    <col min="13838" max="13838" width="8.85546875" style="29" customWidth="1"/>
    <col min="13839" max="13839" width="54.7109375" style="29" customWidth="1"/>
    <col min="13840" max="13840" width="10.85546875" style="29" customWidth="1"/>
    <col min="13841" max="13841" width="8.7109375" style="29" customWidth="1"/>
    <col min="13842" max="13842" width="12.140625" style="29" customWidth="1"/>
    <col min="13843" max="13843" width="8.85546875" style="29" customWidth="1"/>
    <col min="13844" max="13844" width="9.85546875" style="29" customWidth="1"/>
    <col min="13845" max="13845" width="8.85546875" style="29" customWidth="1"/>
    <col min="13846" max="13846" width="54.7109375" style="29" customWidth="1"/>
    <col min="13847" max="13847" width="10.85546875" style="29" customWidth="1"/>
    <col min="13848" max="13848" width="8.7109375" style="29" customWidth="1"/>
    <col min="13849" max="13849" width="12.28515625" style="29" customWidth="1"/>
    <col min="13850" max="13850" width="8.85546875" style="29" customWidth="1"/>
    <col min="13851" max="13851" width="9.85546875" style="29" customWidth="1"/>
    <col min="13852" max="13852" width="8.85546875" style="29" customWidth="1"/>
    <col min="13853" max="13853" width="54.7109375" style="29" customWidth="1"/>
    <col min="13854" max="13854" width="10.85546875" style="29" customWidth="1"/>
    <col min="13855" max="13855" width="8.7109375" style="29" customWidth="1"/>
    <col min="13856" max="13856" width="13.28515625" style="29" customWidth="1"/>
    <col min="13857" max="13857" width="8.85546875" style="29" customWidth="1"/>
    <col min="13858" max="13858" width="9.85546875" style="29" customWidth="1"/>
    <col min="13859" max="13859" width="8.85546875" style="29" customWidth="1"/>
    <col min="13860" max="13860" width="54.7109375" style="29" customWidth="1"/>
    <col min="13861" max="13861" width="12.140625" style="29" customWidth="1"/>
    <col min="13862" max="13862" width="8.7109375" style="29" customWidth="1"/>
    <col min="13863" max="13863" width="11.28515625" style="29" customWidth="1"/>
    <col min="13864" max="13864" width="8.85546875" style="29" customWidth="1"/>
    <col min="13865" max="13865" width="9.140625" style="29"/>
    <col min="13866" max="13866" width="8.85546875" style="29" customWidth="1"/>
    <col min="13867" max="13867" width="54.7109375" style="29" customWidth="1"/>
    <col min="13868" max="13868" width="13.7109375" style="29" customWidth="1"/>
    <col min="13869" max="13869" width="8.7109375" style="29" customWidth="1"/>
    <col min="13870" max="13870" width="14.7109375" style="29" customWidth="1"/>
    <col min="13871" max="13871" width="8.85546875" style="29" customWidth="1"/>
    <col min="13872" max="13872" width="9.85546875" style="29" customWidth="1"/>
    <col min="13873" max="13873" width="8.85546875" style="29" customWidth="1"/>
    <col min="13874" max="13874" width="54.7109375" style="29" customWidth="1"/>
    <col min="13875" max="13875" width="12.42578125" style="29" customWidth="1"/>
    <col min="13876" max="13876" width="8.7109375" style="29" customWidth="1"/>
    <col min="13877" max="13877" width="13.42578125" style="29" customWidth="1"/>
    <col min="13878" max="13878" width="8.85546875" style="29" customWidth="1"/>
    <col min="13879" max="13879" width="9.140625" style="29"/>
    <col min="13880" max="13880" width="8.85546875" style="29" customWidth="1"/>
    <col min="13881" max="13881" width="54.7109375" style="29" customWidth="1"/>
    <col min="13882" max="13882" width="10.7109375" style="29" customWidth="1"/>
    <col min="13883" max="13883" width="8.7109375" style="29" customWidth="1"/>
    <col min="13884" max="13884" width="13" style="29" customWidth="1"/>
    <col min="13885" max="13885" width="8.85546875" style="29" customWidth="1"/>
    <col min="13886" max="13886" width="9.140625" style="29"/>
    <col min="13887" max="13887" width="8.85546875" style="29" customWidth="1"/>
    <col min="13888" max="13888" width="54.7109375" style="29" customWidth="1"/>
    <col min="13889" max="13889" width="10.85546875" style="29" customWidth="1"/>
    <col min="13890" max="13890" width="8.7109375" style="29" customWidth="1"/>
    <col min="13891" max="13891" width="13" style="29" customWidth="1"/>
    <col min="13892" max="13892" width="8.85546875" style="29" customWidth="1"/>
    <col min="13893" max="13893" width="9.85546875" style="29" customWidth="1"/>
    <col min="13894" max="13894" width="8.85546875" style="29" customWidth="1"/>
    <col min="13895" max="14080" width="9.140625" style="29"/>
    <col min="14081" max="14081" width="63" style="29" customWidth="1"/>
    <col min="14082" max="14084" width="17.140625" style="29" customWidth="1"/>
    <col min="14085" max="14088" width="15" style="29" customWidth="1"/>
    <col min="14089" max="14089" width="13.140625" style="29" customWidth="1"/>
    <col min="14090" max="14090" width="8.7109375" style="29" customWidth="1"/>
    <col min="14091" max="14091" width="12.85546875" style="29" customWidth="1"/>
    <col min="14092" max="14092" width="8.85546875" style="29" customWidth="1"/>
    <col min="14093" max="14093" width="9.85546875" style="29" customWidth="1"/>
    <col min="14094" max="14094" width="8.85546875" style="29" customWidth="1"/>
    <col min="14095" max="14095" width="54.7109375" style="29" customWidth="1"/>
    <col min="14096" max="14096" width="10.85546875" style="29" customWidth="1"/>
    <col min="14097" max="14097" width="8.7109375" style="29" customWidth="1"/>
    <col min="14098" max="14098" width="12.140625" style="29" customWidth="1"/>
    <col min="14099" max="14099" width="8.85546875" style="29" customWidth="1"/>
    <col min="14100" max="14100" width="9.85546875" style="29" customWidth="1"/>
    <col min="14101" max="14101" width="8.85546875" style="29" customWidth="1"/>
    <col min="14102" max="14102" width="54.7109375" style="29" customWidth="1"/>
    <col min="14103" max="14103" width="10.85546875" style="29" customWidth="1"/>
    <col min="14104" max="14104" width="8.7109375" style="29" customWidth="1"/>
    <col min="14105" max="14105" width="12.28515625" style="29" customWidth="1"/>
    <col min="14106" max="14106" width="8.85546875" style="29" customWidth="1"/>
    <col min="14107" max="14107" width="9.85546875" style="29" customWidth="1"/>
    <col min="14108" max="14108" width="8.85546875" style="29" customWidth="1"/>
    <col min="14109" max="14109" width="54.7109375" style="29" customWidth="1"/>
    <col min="14110" max="14110" width="10.85546875" style="29" customWidth="1"/>
    <col min="14111" max="14111" width="8.7109375" style="29" customWidth="1"/>
    <col min="14112" max="14112" width="13.28515625" style="29" customWidth="1"/>
    <col min="14113" max="14113" width="8.85546875" style="29" customWidth="1"/>
    <col min="14114" max="14114" width="9.85546875" style="29" customWidth="1"/>
    <col min="14115" max="14115" width="8.85546875" style="29" customWidth="1"/>
    <col min="14116" max="14116" width="54.7109375" style="29" customWidth="1"/>
    <col min="14117" max="14117" width="12.140625" style="29" customWidth="1"/>
    <col min="14118" max="14118" width="8.7109375" style="29" customWidth="1"/>
    <col min="14119" max="14119" width="11.28515625" style="29" customWidth="1"/>
    <col min="14120" max="14120" width="8.85546875" style="29" customWidth="1"/>
    <col min="14121" max="14121" width="9.140625" style="29"/>
    <col min="14122" max="14122" width="8.85546875" style="29" customWidth="1"/>
    <col min="14123" max="14123" width="54.7109375" style="29" customWidth="1"/>
    <col min="14124" max="14124" width="13.7109375" style="29" customWidth="1"/>
    <col min="14125" max="14125" width="8.7109375" style="29" customWidth="1"/>
    <col min="14126" max="14126" width="14.7109375" style="29" customWidth="1"/>
    <col min="14127" max="14127" width="8.85546875" style="29" customWidth="1"/>
    <col min="14128" max="14128" width="9.85546875" style="29" customWidth="1"/>
    <col min="14129" max="14129" width="8.85546875" style="29" customWidth="1"/>
    <col min="14130" max="14130" width="54.7109375" style="29" customWidth="1"/>
    <col min="14131" max="14131" width="12.42578125" style="29" customWidth="1"/>
    <col min="14132" max="14132" width="8.7109375" style="29" customWidth="1"/>
    <col min="14133" max="14133" width="13.42578125" style="29" customWidth="1"/>
    <col min="14134" max="14134" width="8.85546875" style="29" customWidth="1"/>
    <col min="14135" max="14135" width="9.140625" style="29"/>
    <col min="14136" max="14136" width="8.85546875" style="29" customWidth="1"/>
    <col min="14137" max="14137" width="54.7109375" style="29" customWidth="1"/>
    <col min="14138" max="14138" width="10.7109375" style="29" customWidth="1"/>
    <col min="14139" max="14139" width="8.7109375" style="29" customWidth="1"/>
    <col min="14140" max="14140" width="13" style="29" customWidth="1"/>
    <col min="14141" max="14141" width="8.85546875" style="29" customWidth="1"/>
    <col min="14142" max="14142" width="9.140625" style="29"/>
    <col min="14143" max="14143" width="8.85546875" style="29" customWidth="1"/>
    <col min="14144" max="14144" width="54.7109375" style="29" customWidth="1"/>
    <col min="14145" max="14145" width="10.85546875" style="29" customWidth="1"/>
    <col min="14146" max="14146" width="8.7109375" style="29" customWidth="1"/>
    <col min="14147" max="14147" width="13" style="29" customWidth="1"/>
    <col min="14148" max="14148" width="8.85546875" style="29" customWidth="1"/>
    <col min="14149" max="14149" width="9.85546875" style="29" customWidth="1"/>
    <col min="14150" max="14150" width="8.85546875" style="29" customWidth="1"/>
    <col min="14151" max="14336" width="9.140625" style="29"/>
    <col min="14337" max="14337" width="63" style="29" customWidth="1"/>
    <col min="14338" max="14340" width="17.140625" style="29" customWidth="1"/>
    <col min="14341" max="14344" width="15" style="29" customWidth="1"/>
    <col min="14345" max="14345" width="13.140625" style="29" customWidth="1"/>
    <col min="14346" max="14346" width="8.7109375" style="29" customWidth="1"/>
    <col min="14347" max="14347" width="12.85546875" style="29" customWidth="1"/>
    <col min="14348" max="14348" width="8.85546875" style="29" customWidth="1"/>
    <col min="14349" max="14349" width="9.85546875" style="29" customWidth="1"/>
    <col min="14350" max="14350" width="8.85546875" style="29" customWidth="1"/>
    <col min="14351" max="14351" width="54.7109375" style="29" customWidth="1"/>
    <col min="14352" max="14352" width="10.85546875" style="29" customWidth="1"/>
    <col min="14353" max="14353" width="8.7109375" style="29" customWidth="1"/>
    <col min="14354" max="14354" width="12.140625" style="29" customWidth="1"/>
    <col min="14355" max="14355" width="8.85546875" style="29" customWidth="1"/>
    <col min="14356" max="14356" width="9.85546875" style="29" customWidth="1"/>
    <col min="14357" max="14357" width="8.85546875" style="29" customWidth="1"/>
    <col min="14358" max="14358" width="54.7109375" style="29" customWidth="1"/>
    <col min="14359" max="14359" width="10.85546875" style="29" customWidth="1"/>
    <col min="14360" max="14360" width="8.7109375" style="29" customWidth="1"/>
    <col min="14361" max="14361" width="12.28515625" style="29" customWidth="1"/>
    <col min="14362" max="14362" width="8.85546875" style="29" customWidth="1"/>
    <col min="14363" max="14363" width="9.85546875" style="29" customWidth="1"/>
    <col min="14364" max="14364" width="8.85546875" style="29" customWidth="1"/>
    <col min="14365" max="14365" width="54.7109375" style="29" customWidth="1"/>
    <col min="14366" max="14366" width="10.85546875" style="29" customWidth="1"/>
    <col min="14367" max="14367" width="8.7109375" style="29" customWidth="1"/>
    <col min="14368" max="14368" width="13.28515625" style="29" customWidth="1"/>
    <col min="14369" max="14369" width="8.85546875" style="29" customWidth="1"/>
    <col min="14370" max="14370" width="9.85546875" style="29" customWidth="1"/>
    <col min="14371" max="14371" width="8.85546875" style="29" customWidth="1"/>
    <col min="14372" max="14372" width="54.7109375" style="29" customWidth="1"/>
    <col min="14373" max="14373" width="12.140625" style="29" customWidth="1"/>
    <col min="14374" max="14374" width="8.7109375" style="29" customWidth="1"/>
    <col min="14375" max="14375" width="11.28515625" style="29" customWidth="1"/>
    <col min="14376" max="14376" width="8.85546875" style="29" customWidth="1"/>
    <col min="14377" max="14377" width="9.140625" style="29"/>
    <col min="14378" max="14378" width="8.85546875" style="29" customWidth="1"/>
    <col min="14379" max="14379" width="54.7109375" style="29" customWidth="1"/>
    <col min="14380" max="14380" width="13.7109375" style="29" customWidth="1"/>
    <col min="14381" max="14381" width="8.7109375" style="29" customWidth="1"/>
    <col min="14382" max="14382" width="14.7109375" style="29" customWidth="1"/>
    <col min="14383" max="14383" width="8.85546875" style="29" customWidth="1"/>
    <col min="14384" max="14384" width="9.85546875" style="29" customWidth="1"/>
    <col min="14385" max="14385" width="8.85546875" style="29" customWidth="1"/>
    <col min="14386" max="14386" width="54.7109375" style="29" customWidth="1"/>
    <col min="14387" max="14387" width="12.42578125" style="29" customWidth="1"/>
    <col min="14388" max="14388" width="8.7109375" style="29" customWidth="1"/>
    <col min="14389" max="14389" width="13.42578125" style="29" customWidth="1"/>
    <col min="14390" max="14390" width="8.85546875" style="29" customWidth="1"/>
    <col min="14391" max="14391" width="9.140625" style="29"/>
    <col min="14392" max="14392" width="8.85546875" style="29" customWidth="1"/>
    <col min="14393" max="14393" width="54.7109375" style="29" customWidth="1"/>
    <col min="14394" max="14394" width="10.7109375" style="29" customWidth="1"/>
    <col min="14395" max="14395" width="8.7109375" style="29" customWidth="1"/>
    <col min="14396" max="14396" width="13" style="29" customWidth="1"/>
    <col min="14397" max="14397" width="8.85546875" style="29" customWidth="1"/>
    <col min="14398" max="14398" width="9.140625" style="29"/>
    <col min="14399" max="14399" width="8.85546875" style="29" customWidth="1"/>
    <col min="14400" max="14400" width="54.7109375" style="29" customWidth="1"/>
    <col min="14401" max="14401" width="10.85546875" style="29" customWidth="1"/>
    <col min="14402" max="14402" width="8.7109375" style="29" customWidth="1"/>
    <col min="14403" max="14403" width="13" style="29" customWidth="1"/>
    <col min="14404" max="14404" width="8.85546875" style="29" customWidth="1"/>
    <col min="14405" max="14405" width="9.85546875" style="29" customWidth="1"/>
    <col min="14406" max="14406" width="8.85546875" style="29" customWidth="1"/>
    <col min="14407" max="14592" width="9.140625" style="29"/>
    <col min="14593" max="14593" width="63" style="29" customWidth="1"/>
    <col min="14594" max="14596" width="17.140625" style="29" customWidth="1"/>
    <col min="14597" max="14600" width="15" style="29" customWidth="1"/>
    <col min="14601" max="14601" width="13.140625" style="29" customWidth="1"/>
    <col min="14602" max="14602" width="8.7109375" style="29" customWidth="1"/>
    <col min="14603" max="14603" width="12.85546875" style="29" customWidth="1"/>
    <col min="14604" max="14604" width="8.85546875" style="29" customWidth="1"/>
    <col min="14605" max="14605" width="9.85546875" style="29" customWidth="1"/>
    <col min="14606" max="14606" width="8.85546875" style="29" customWidth="1"/>
    <col min="14607" max="14607" width="54.7109375" style="29" customWidth="1"/>
    <col min="14608" max="14608" width="10.85546875" style="29" customWidth="1"/>
    <col min="14609" max="14609" width="8.7109375" style="29" customWidth="1"/>
    <col min="14610" max="14610" width="12.140625" style="29" customWidth="1"/>
    <col min="14611" max="14611" width="8.85546875" style="29" customWidth="1"/>
    <col min="14612" max="14612" width="9.85546875" style="29" customWidth="1"/>
    <col min="14613" max="14613" width="8.85546875" style="29" customWidth="1"/>
    <col min="14614" max="14614" width="54.7109375" style="29" customWidth="1"/>
    <col min="14615" max="14615" width="10.85546875" style="29" customWidth="1"/>
    <col min="14616" max="14616" width="8.7109375" style="29" customWidth="1"/>
    <col min="14617" max="14617" width="12.28515625" style="29" customWidth="1"/>
    <col min="14618" max="14618" width="8.85546875" style="29" customWidth="1"/>
    <col min="14619" max="14619" width="9.85546875" style="29" customWidth="1"/>
    <col min="14620" max="14620" width="8.85546875" style="29" customWidth="1"/>
    <col min="14621" max="14621" width="54.7109375" style="29" customWidth="1"/>
    <col min="14622" max="14622" width="10.85546875" style="29" customWidth="1"/>
    <col min="14623" max="14623" width="8.7109375" style="29" customWidth="1"/>
    <col min="14624" max="14624" width="13.28515625" style="29" customWidth="1"/>
    <col min="14625" max="14625" width="8.85546875" style="29" customWidth="1"/>
    <col min="14626" max="14626" width="9.85546875" style="29" customWidth="1"/>
    <col min="14627" max="14627" width="8.85546875" style="29" customWidth="1"/>
    <col min="14628" max="14628" width="54.7109375" style="29" customWidth="1"/>
    <col min="14629" max="14629" width="12.140625" style="29" customWidth="1"/>
    <col min="14630" max="14630" width="8.7109375" style="29" customWidth="1"/>
    <col min="14631" max="14631" width="11.28515625" style="29" customWidth="1"/>
    <col min="14632" max="14632" width="8.85546875" style="29" customWidth="1"/>
    <col min="14633" max="14633" width="9.140625" style="29"/>
    <col min="14634" max="14634" width="8.85546875" style="29" customWidth="1"/>
    <col min="14635" max="14635" width="54.7109375" style="29" customWidth="1"/>
    <col min="14636" max="14636" width="13.7109375" style="29" customWidth="1"/>
    <col min="14637" max="14637" width="8.7109375" style="29" customWidth="1"/>
    <col min="14638" max="14638" width="14.7109375" style="29" customWidth="1"/>
    <col min="14639" max="14639" width="8.85546875" style="29" customWidth="1"/>
    <col min="14640" max="14640" width="9.85546875" style="29" customWidth="1"/>
    <col min="14641" max="14641" width="8.85546875" style="29" customWidth="1"/>
    <col min="14642" max="14642" width="54.7109375" style="29" customWidth="1"/>
    <col min="14643" max="14643" width="12.42578125" style="29" customWidth="1"/>
    <col min="14644" max="14644" width="8.7109375" style="29" customWidth="1"/>
    <col min="14645" max="14645" width="13.42578125" style="29" customWidth="1"/>
    <col min="14646" max="14646" width="8.85546875" style="29" customWidth="1"/>
    <col min="14647" max="14647" width="9.140625" style="29"/>
    <col min="14648" max="14648" width="8.85546875" style="29" customWidth="1"/>
    <col min="14649" max="14649" width="54.7109375" style="29" customWidth="1"/>
    <col min="14650" max="14650" width="10.7109375" style="29" customWidth="1"/>
    <col min="14651" max="14651" width="8.7109375" style="29" customWidth="1"/>
    <col min="14652" max="14652" width="13" style="29" customWidth="1"/>
    <col min="14653" max="14653" width="8.85546875" style="29" customWidth="1"/>
    <col min="14654" max="14654" width="9.140625" style="29"/>
    <col min="14655" max="14655" width="8.85546875" style="29" customWidth="1"/>
    <col min="14656" max="14656" width="54.7109375" style="29" customWidth="1"/>
    <col min="14657" max="14657" width="10.85546875" style="29" customWidth="1"/>
    <col min="14658" max="14658" width="8.7109375" style="29" customWidth="1"/>
    <col min="14659" max="14659" width="13" style="29" customWidth="1"/>
    <col min="14660" max="14660" width="8.85546875" style="29" customWidth="1"/>
    <col min="14661" max="14661" width="9.85546875" style="29" customWidth="1"/>
    <col min="14662" max="14662" width="8.85546875" style="29" customWidth="1"/>
    <col min="14663" max="14848" width="9.140625" style="29"/>
    <col min="14849" max="14849" width="63" style="29" customWidth="1"/>
    <col min="14850" max="14852" width="17.140625" style="29" customWidth="1"/>
    <col min="14853" max="14856" width="15" style="29" customWidth="1"/>
    <col min="14857" max="14857" width="13.140625" style="29" customWidth="1"/>
    <col min="14858" max="14858" width="8.7109375" style="29" customWidth="1"/>
    <col min="14859" max="14859" width="12.85546875" style="29" customWidth="1"/>
    <col min="14860" max="14860" width="8.85546875" style="29" customWidth="1"/>
    <col min="14861" max="14861" width="9.85546875" style="29" customWidth="1"/>
    <col min="14862" max="14862" width="8.85546875" style="29" customWidth="1"/>
    <col min="14863" max="14863" width="54.7109375" style="29" customWidth="1"/>
    <col min="14864" max="14864" width="10.85546875" style="29" customWidth="1"/>
    <col min="14865" max="14865" width="8.7109375" style="29" customWidth="1"/>
    <col min="14866" max="14866" width="12.140625" style="29" customWidth="1"/>
    <col min="14867" max="14867" width="8.85546875" style="29" customWidth="1"/>
    <col min="14868" max="14868" width="9.85546875" style="29" customWidth="1"/>
    <col min="14869" max="14869" width="8.85546875" style="29" customWidth="1"/>
    <col min="14870" max="14870" width="54.7109375" style="29" customWidth="1"/>
    <col min="14871" max="14871" width="10.85546875" style="29" customWidth="1"/>
    <col min="14872" max="14872" width="8.7109375" style="29" customWidth="1"/>
    <col min="14873" max="14873" width="12.28515625" style="29" customWidth="1"/>
    <col min="14874" max="14874" width="8.85546875" style="29" customWidth="1"/>
    <col min="14875" max="14875" width="9.85546875" style="29" customWidth="1"/>
    <col min="14876" max="14876" width="8.85546875" style="29" customWidth="1"/>
    <col min="14877" max="14877" width="54.7109375" style="29" customWidth="1"/>
    <col min="14878" max="14878" width="10.85546875" style="29" customWidth="1"/>
    <col min="14879" max="14879" width="8.7109375" style="29" customWidth="1"/>
    <col min="14880" max="14880" width="13.28515625" style="29" customWidth="1"/>
    <col min="14881" max="14881" width="8.85546875" style="29" customWidth="1"/>
    <col min="14882" max="14882" width="9.85546875" style="29" customWidth="1"/>
    <col min="14883" max="14883" width="8.85546875" style="29" customWidth="1"/>
    <col min="14884" max="14884" width="54.7109375" style="29" customWidth="1"/>
    <col min="14885" max="14885" width="12.140625" style="29" customWidth="1"/>
    <col min="14886" max="14886" width="8.7109375" style="29" customWidth="1"/>
    <col min="14887" max="14887" width="11.28515625" style="29" customWidth="1"/>
    <col min="14888" max="14888" width="8.85546875" style="29" customWidth="1"/>
    <col min="14889" max="14889" width="9.140625" style="29"/>
    <col min="14890" max="14890" width="8.85546875" style="29" customWidth="1"/>
    <col min="14891" max="14891" width="54.7109375" style="29" customWidth="1"/>
    <col min="14892" max="14892" width="13.7109375" style="29" customWidth="1"/>
    <col min="14893" max="14893" width="8.7109375" style="29" customWidth="1"/>
    <col min="14894" max="14894" width="14.7109375" style="29" customWidth="1"/>
    <col min="14895" max="14895" width="8.85546875" style="29" customWidth="1"/>
    <col min="14896" max="14896" width="9.85546875" style="29" customWidth="1"/>
    <col min="14897" max="14897" width="8.85546875" style="29" customWidth="1"/>
    <col min="14898" max="14898" width="54.7109375" style="29" customWidth="1"/>
    <col min="14899" max="14899" width="12.42578125" style="29" customWidth="1"/>
    <col min="14900" max="14900" width="8.7109375" style="29" customWidth="1"/>
    <col min="14901" max="14901" width="13.42578125" style="29" customWidth="1"/>
    <col min="14902" max="14902" width="8.85546875" style="29" customWidth="1"/>
    <col min="14903" max="14903" width="9.140625" style="29"/>
    <col min="14904" max="14904" width="8.85546875" style="29" customWidth="1"/>
    <col min="14905" max="14905" width="54.7109375" style="29" customWidth="1"/>
    <col min="14906" max="14906" width="10.7109375" style="29" customWidth="1"/>
    <col min="14907" max="14907" width="8.7109375" style="29" customWidth="1"/>
    <col min="14908" max="14908" width="13" style="29" customWidth="1"/>
    <col min="14909" max="14909" width="8.85546875" style="29" customWidth="1"/>
    <col min="14910" max="14910" width="9.140625" style="29"/>
    <col min="14911" max="14911" width="8.85546875" style="29" customWidth="1"/>
    <col min="14912" max="14912" width="54.7109375" style="29" customWidth="1"/>
    <col min="14913" max="14913" width="10.85546875" style="29" customWidth="1"/>
    <col min="14914" max="14914" width="8.7109375" style="29" customWidth="1"/>
    <col min="14915" max="14915" width="13" style="29" customWidth="1"/>
    <col min="14916" max="14916" width="8.85546875" style="29" customWidth="1"/>
    <col min="14917" max="14917" width="9.85546875" style="29" customWidth="1"/>
    <col min="14918" max="14918" width="8.85546875" style="29" customWidth="1"/>
    <col min="14919" max="15104" width="9.140625" style="29"/>
    <col min="15105" max="15105" width="63" style="29" customWidth="1"/>
    <col min="15106" max="15108" width="17.140625" style="29" customWidth="1"/>
    <col min="15109" max="15112" width="15" style="29" customWidth="1"/>
    <col min="15113" max="15113" width="13.140625" style="29" customWidth="1"/>
    <col min="15114" max="15114" width="8.7109375" style="29" customWidth="1"/>
    <col min="15115" max="15115" width="12.85546875" style="29" customWidth="1"/>
    <col min="15116" max="15116" width="8.85546875" style="29" customWidth="1"/>
    <col min="15117" max="15117" width="9.85546875" style="29" customWidth="1"/>
    <col min="15118" max="15118" width="8.85546875" style="29" customWidth="1"/>
    <col min="15119" max="15119" width="54.7109375" style="29" customWidth="1"/>
    <col min="15120" max="15120" width="10.85546875" style="29" customWidth="1"/>
    <col min="15121" max="15121" width="8.7109375" style="29" customWidth="1"/>
    <col min="15122" max="15122" width="12.140625" style="29" customWidth="1"/>
    <col min="15123" max="15123" width="8.85546875" style="29" customWidth="1"/>
    <col min="15124" max="15124" width="9.85546875" style="29" customWidth="1"/>
    <col min="15125" max="15125" width="8.85546875" style="29" customWidth="1"/>
    <col min="15126" max="15126" width="54.7109375" style="29" customWidth="1"/>
    <col min="15127" max="15127" width="10.85546875" style="29" customWidth="1"/>
    <col min="15128" max="15128" width="8.7109375" style="29" customWidth="1"/>
    <col min="15129" max="15129" width="12.28515625" style="29" customWidth="1"/>
    <col min="15130" max="15130" width="8.85546875" style="29" customWidth="1"/>
    <col min="15131" max="15131" width="9.85546875" style="29" customWidth="1"/>
    <col min="15132" max="15132" width="8.85546875" style="29" customWidth="1"/>
    <col min="15133" max="15133" width="54.7109375" style="29" customWidth="1"/>
    <col min="15134" max="15134" width="10.85546875" style="29" customWidth="1"/>
    <col min="15135" max="15135" width="8.7109375" style="29" customWidth="1"/>
    <col min="15136" max="15136" width="13.28515625" style="29" customWidth="1"/>
    <col min="15137" max="15137" width="8.85546875" style="29" customWidth="1"/>
    <col min="15138" max="15138" width="9.85546875" style="29" customWidth="1"/>
    <col min="15139" max="15139" width="8.85546875" style="29" customWidth="1"/>
    <col min="15140" max="15140" width="54.7109375" style="29" customWidth="1"/>
    <col min="15141" max="15141" width="12.140625" style="29" customWidth="1"/>
    <col min="15142" max="15142" width="8.7109375" style="29" customWidth="1"/>
    <col min="15143" max="15143" width="11.28515625" style="29" customWidth="1"/>
    <col min="15144" max="15144" width="8.85546875" style="29" customWidth="1"/>
    <col min="15145" max="15145" width="9.140625" style="29"/>
    <col min="15146" max="15146" width="8.85546875" style="29" customWidth="1"/>
    <col min="15147" max="15147" width="54.7109375" style="29" customWidth="1"/>
    <col min="15148" max="15148" width="13.7109375" style="29" customWidth="1"/>
    <col min="15149" max="15149" width="8.7109375" style="29" customWidth="1"/>
    <col min="15150" max="15150" width="14.7109375" style="29" customWidth="1"/>
    <col min="15151" max="15151" width="8.85546875" style="29" customWidth="1"/>
    <col min="15152" max="15152" width="9.85546875" style="29" customWidth="1"/>
    <col min="15153" max="15153" width="8.85546875" style="29" customWidth="1"/>
    <col min="15154" max="15154" width="54.7109375" style="29" customWidth="1"/>
    <col min="15155" max="15155" width="12.42578125" style="29" customWidth="1"/>
    <col min="15156" max="15156" width="8.7109375" style="29" customWidth="1"/>
    <col min="15157" max="15157" width="13.42578125" style="29" customWidth="1"/>
    <col min="15158" max="15158" width="8.85546875" style="29" customWidth="1"/>
    <col min="15159" max="15159" width="9.140625" style="29"/>
    <col min="15160" max="15160" width="8.85546875" style="29" customWidth="1"/>
    <col min="15161" max="15161" width="54.7109375" style="29" customWidth="1"/>
    <col min="15162" max="15162" width="10.7109375" style="29" customWidth="1"/>
    <col min="15163" max="15163" width="8.7109375" style="29" customWidth="1"/>
    <col min="15164" max="15164" width="13" style="29" customWidth="1"/>
    <col min="15165" max="15165" width="8.85546875" style="29" customWidth="1"/>
    <col min="15166" max="15166" width="9.140625" style="29"/>
    <col min="15167" max="15167" width="8.85546875" style="29" customWidth="1"/>
    <col min="15168" max="15168" width="54.7109375" style="29" customWidth="1"/>
    <col min="15169" max="15169" width="10.85546875" style="29" customWidth="1"/>
    <col min="15170" max="15170" width="8.7109375" style="29" customWidth="1"/>
    <col min="15171" max="15171" width="13" style="29" customWidth="1"/>
    <col min="15172" max="15172" width="8.85546875" style="29" customWidth="1"/>
    <col min="15173" max="15173" width="9.85546875" style="29" customWidth="1"/>
    <col min="15174" max="15174" width="8.85546875" style="29" customWidth="1"/>
    <col min="15175" max="15360" width="9.140625" style="29"/>
    <col min="15361" max="15361" width="63" style="29" customWidth="1"/>
    <col min="15362" max="15364" width="17.140625" style="29" customWidth="1"/>
    <col min="15365" max="15368" width="15" style="29" customWidth="1"/>
    <col min="15369" max="15369" width="13.140625" style="29" customWidth="1"/>
    <col min="15370" max="15370" width="8.7109375" style="29" customWidth="1"/>
    <col min="15371" max="15371" width="12.85546875" style="29" customWidth="1"/>
    <col min="15372" max="15372" width="8.85546875" style="29" customWidth="1"/>
    <col min="15373" max="15373" width="9.85546875" style="29" customWidth="1"/>
    <col min="15374" max="15374" width="8.85546875" style="29" customWidth="1"/>
    <col min="15375" max="15375" width="54.7109375" style="29" customWidth="1"/>
    <col min="15376" max="15376" width="10.85546875" style="29" customWidth="1"/>
    <col min="15377" max="15377" width="8.7109375" style="29" customWidth="1"/>
    <col min="15378" max="15378" width="12.140625" style="29" customWidth="1"/>
    <col min="15379" max="15379" width="8.85546875" style="29" customWidth="1"/>
    <col min="15380" max="15380" width="9.85546875" style="29" customWidth="1"/>
    <col min="15381" max="15381" width="8.85546875" style="29" customWidth="1"/>
    <col min="15382" max="15382" width="54.7109375" style="29" customWidth="1"/>
    <col min="15383" max="15383" width="10.85546875" style="29" customWidth="1"/>
    <col min="15384" max="15384" width="8.7109375" style="29" customWidth="1"/>
    <col min="15385" max="15385" width="12.28515625" style="29" customWidth="1"/>
    <col min="15386" max="15386" width="8.85546875" style="29" customWidth="1"/>
    <col min="15387" max="15387" width="9.85546875" style="29" customWidth="1"/>
    <col min="15388" max="15388" width="8.85546875" style="29" customWidth="1"/>
    <col min="15389" max="15389" width="54.7109375" style="29" customWidth="1"/>
    <col min="15390" max="15390" width="10.85546875" style="29" customWidth="1"/>
    <col min="15391" max="15391" width="8.7109375" style="29" customWidth="1"/>
    <col min="15392" max="15392" width="13.28515625" style="29" customWidth="1"/>
    <col min="15393" max="15393" width="8.85546875" style="29" customWidth="1"/>
    <col min="15394" max="15394" width="9.85546875" style="29" customWidth="1"/>
    <col min="15395" max="15395" width="8.85546875" style="29" customWidth="1"/>
    <col min="15396" max="15396" width="54.7109375" style="29" customWidth="1"/>
    <col min="15397" max="15397" width="12.140625" style="29" customWidth="1"/>
    <col min="15398" max="15398" width="8.7109375" style="29" customWidth="1"/>
    <col min="15399" max="15399" width="11.28515625" style="29" customWidth="1"/>
    <col min="15400" max="15400" width="8.85546875" style="29" customWidth="1"/>
    <col min="15401" max="15401" width="9.140625" style="29"/>
    <col min="15402" max="15402" width="8.85546875" style="29" customWidth="1"/>
    <col min="15403" max="15403" width="54.7109375" style="29" customWidth="1"/>
    <col min="15404" max="15404" width="13.7109375" style="29" customWidth="1"/>
    <col min="15405" max="15405" width="8.7109375" style="29" customWidth="1"/>
    <col min="15406" max="15406" width="14.7109375" style="29" customWidth="1"/>
    <col min="15407" max="15407" width="8.85546875" style="29" customWidth="1"/>
    <col min="15408" max="15408" width="9.85546875" style="29" customWidth="1"/>
    <col min="15409" max="15409" width="8.85546875" style="29" customWidth="1"/>
    <col min="15410" max="15410" width="54.7109375" style="29" customWidth="1"/>
    <col min="15411" max="15411" width="12.42578125" style="29" customWidth="1"/>
    <col min="15412" max="15412" width="8.7109375" style="29" customWidth="1"/>
    <col min="15413" max="15413" width="13.42578125" style="29" customWidth="1"/>
    <col min="15414" max="15414" width="8.85546875" style="29" customWidth="1"/>
    <col min="15415" max="15415" width="9.140625" style="29"/>
    <col min="15416" max="15416" width="8.85546875" style="29" customWidth="1"/>
    <col min="15417" max="15417" width="54.7109375" style="29" customWidth="1"/>
    <col min="15418" max="15418" width="10.7109375" style="29" customWidth="1"/>
    <col min="15419" max="15419" width="8.7109375" style="29" customWidth="1"/>
    <col min="15420" max="15420" width="13" style="29" customWidth="1"/>
    <col min="15421" max="15421" width="8.85546875" style="29" customWidth="1"/>
    <col min="15422" max="15422" width="9.140625" style="29"/>
    <col min="15423" max="15423" width="8.85546875" style="29" customWidth="1"/>
    <col min="15424" max="15424" width="54.7109375" style="29" customWidth="1"/>
    <col min="15425" max="15425" width="10.85546875" style="29" customWidth="1"/>
    <col min="15426" max="15426" width="8.7109375" style="29" customWidth="1"/>
    <col min="15427" max="15427" width="13" style="29" customWidth="1"/>
    <col min="15428" max="15428" width="8.85546875" style="29" customWidth="1"/>
    <col min="15429" max="15429" width="9.85546875" style="29" customWidth="1"/>
    <col min="15430" max="15430" width="8.85546875" style="29" customWidth="1"/>
    <col min="15431" max="15616" width="9.140625" style="29"/>
    <col min="15617" max="15617" width="63" style="29" customWidth="1"/>
    <col min="15618" max="15620" width="17.140625" style="29" customWidth="1"/>
    <col min="15621" max="15624" width="15" style="29" customWidth="1"/>
    <col min="15625" max="15625" width="13.140625" style="29" customWidth="1"/>
    <col min="15626" max="15626" width="8.7109375" style="29" customWidth="1"/>
    <col min="15627" max="15627" width="12.85546875" style="29" customWidth="1"/>
    <col min="15628" max="15628" width="8.85546875" style="29" customWidth="1"/>
    <col min="15629" max="15629" width="9.85546875" style="29" customWidth="1"/>
    <col min="15630" max="15630" width="8.85546875" style="29" customWidth="1"/>
    <col min="15631" max="15631" width="54.7109375" style="29" customWidth="1"/>
    <col min="15632" max="15632" width="10.85546875" style="29" customWidth="1"/>
    <col min="15633" max="15633" width="8.7109375" style="29" customWidth="1"/>
    <col min="15634" max="15634" width="12.140625" style="29" customWidth="1"/>
    <col min="15635" max="15635" width="8.85546875" style="29" customWidth="1"/>
    <col min="15636" max="15636" width="9.85546875" style="29" customWidth="1"/>
    <col min="15637" max="15637" width="8.85546875" style="29" customWidth="1"/>
    <col min="15638" max="15638" width="54.7109375" style="29" customWidth="1"/>
    <col min="15639" max="15639" width="10.85546875" style="29" customWidth="1"/>
    <col min="15640" max="15640" width="8.7109375" style="29" customWidth="1"/>
    <col min="15641" max="15641" width="12.28515625" style="29" customWidth="1"/>
    <col min="15642" max="15642" width="8.85546875" style="29" customWidth="1"/>
    <col min="15643" max="15643" width="9.85546875" style="29" customWidth="1"/>
    <col min="15644" max="15644" width="8.85546875" style="29" customWidth="1"/>
    <col min="15645" max="15645" width="54.7109375" style="29" customWidth="1"/>
    <col min="15646" max="15646" width="10.85546875" style="29" customWidth="1"/>
    <col min="15647" max="15647" width="8.7109375" style="29" customWidth="1"/>
    <col min="15648" max="15648" width="13.28515625" style="29" customWidth="1"/>
    <col min="15649" max="15649" width="8.85546875" style="29" customWidth="1"/>
    <col min="15650" max="15650" width="9.85546875" style="29" customWidth="1"/>
    <col min="15651" max="15651" width="8.85546875" style="29" customWidth="1"/>
    <col min="15652" max="15652" width="54.7109375" style="29" customWidth="1"/>
    <col min="15653" max="15653" width="12.140625" style="29" customWidth="1"/>
    <col min="15654" max="15654" width="8.7109375" style="29" customWidth="1"/>
    <col min="15655" max="15655" width="11.28515625" style="29" customWidth="1"/>
    <col min="15656" max="15656" width="8.85546875" style="29" customWidth="1"/>
    <col min="15657" max="15657" width="9.140625" style="29"/>
    <col min="15658" max="15658" width="8.85546875" style="29" customWidth="1"/>
    <col min="15659" max="15659" width="54.7109375" style="29" customWidth="1"/>
    <col min="15660" max="15660" width="13.7109375" style="29" customWidth="1"/>
    <col min="15661" max="15661" width="8.7109375" style="29" customWidth="1"/>
    <col min="15662" max="15662" width="14.7109375" style="29" customWidth="1"/>
    <col min="15663" max="15663" width="8.85546875" style="29" customWidth="1"/>
    <col min="15664" max="15664" width="9.85546875" style="29" customWidth="1"/>
    <col min="15665" max="15665" width="8.85546875" style="29" customWidth="1"/>
    <col min="15666" max="15666" width="54.7109375" style="29" customWidth="1"/>
    <col min="15667" max="15667" width="12.42578125" style="29" customWidth="1"/>
    <col min="15668" max="15668" width="8.7109375" style="29" customWidth="1"/>
    <col min="15669" max="15669" width="13.42578125" style="29" customWidth="1"/>
    <col min="15670" max="15670" width="8.85546875" style="29" customWidth="1"/>
    <col min="15671" max="15671" width="9.140625" style="29"/>
    <col min="15672" max="15672" width="8.85546875" style="29" customWidth="1"/>
    <col min="15673" max="15673" width="54.7109375" style="29" customWidth="1"/>
    <col min="15674" max="15674" width="10.7109375" style="29" customWidth="1"/>
    <col min="15675" max="15675" width="8.7109375" style="29" customWidth="1"/>
    <col min="15676" max="15676" width="13" style="29" customWidth="1"/>
    <col min="15677" max="15677" width="8.85546875" style="29" customWidth="1"/>
    <col min="15678" max="15678" width="9.140625" style="29"/>
    <col min="15679" max="15679" width="8.85546875" style="29" customWidth="1"/>
    <col min="15680" max="15680" width="54.7109375" style="29" customWidth="1"/>
    <col min="15681" max="15681" width="10.85546875" style="29" customWidth="1"/>
    <col min="15682" max="15682" width="8.7109375" style="29" customWidth="1"/>
    <col min="15683" max="15683" width="13" style="29" customWidth="1"/>
    <col min="15684" max="15684" width="8.85546875" style="29" customWidth="1"/>
    <col min="15685" max="15685" width="9.85546875" style="29" customWidth="1"/>
    <col min="15686" max="15686" width="8.85546875" style="29" customWidth="1"/>
    <col min="15687" max="15872" width="9.140625" style="29"/>
    <col min="15873" max="15873" width="63" style="29" customWidth="1"/>
    <col min="15874" max="15876" width="17.140625" style="29" customWidth="1"/>
    <col min="15877" max="15880" width="15" style="29" customWidth="1"/>
    <col min="15881" max="15881" width="13.140625" style="29" customWidth="1"/>
    <col min="15882" max="15882" width="8.7109375" style="29" customWidth="1"/>
    <col min="15883" max="15883" width="12.85546875" style="29" customWidth="1"/>
    <col min="15884" max="15884" width="8.85546875" style="29" customWidth="1"/>
    <col min="15885" max="15885" width="9.85546875" style="29" customWidth="1"/>
    <col min="15886" max="15886" width="8.85546875" style="29" customWidth="1"/>
    <col min="15887" max="15887" width="54.7109375" style="29" customWidth="1"/>
    <col min="15888" max="15888" width="10.85546875" style="29" customWidth="1"/>
    <col min="15889" max="15889" width="8.7109375" style="29" customWidth="1"/>
    <col min="15890" max="15890" width="12.140625" style="29" customWidth="1"/>
    <col min="15891" max="15891" width="8.85546875" style="29" customWidth="1"/>
    <col min="15892" max="15892" width="9.85546875" style="29" customWidth="1"/>
    <col min="15893" max="15893" width="8.85546875" style="29" customWidth="1"/>
    <col min="15894" max="15894" width="54.7109375" style="29" customWidth="1"/>
    <col min="15895" max="15895" width="10.85546875" style="29" customWidth="1"/>
    <col min="15896" max="15896" width="8.7109375" style="29" customWidth="1"/>
    <col min="15897" max="15897" width="12.28515625" style="29" customWidth="1"/>
    <col min="15898" max="15898" width="8.85546875" style="29" customWidth="1"/>
    <col min="15899" max="15899" width="9.85546875" style="29" customWidth="1"/>
    <col min="15900" max="15900" width="8.85546875" style="29" customWidth="1"/>
    <col min="15901" max="15901" width="54.7109375" style="29" customWidth="1"/>
    <col min="15902" max="15902" width="10.85546875" style="29" customWidth="1"/>
    <col min="15903" max="15903" width="8.7109375" style="29" customWidth="1"/>
    <col min="15904" max="15904" width="13.28515625" style="29" customWidth="1"/>
    <col min="15905" max="15905" width="8.85546875" style="29" customWidth="1"/>
    <col min="15906" max="15906" width="9.85546875" style="29" customWidth="1"/>
    <col min="15907" max="15907" width="8.85546875" style="29" customWidth="1"/>
    <col min="15908" max="15908" width="54.7109375" style="29" customWidth="1"/>
    <col min="15909" max="15909" width="12.140625" style="29" customWidth="1"/>
    <col min="15910" max="15910" width="8.7109375" style="29" customWidth="1"/>
    <col min="15911" max="15911" width="11.28515625" style="29" customWidth="1"/>
    <col min="15912" max="15912" width="8.85546875" style="29" customWidth="1"/>
    <col min="15913" max="15913" width="9.140625" style="29"/>
    <col min="15914" max="15914" width="8.85546875" style="29" customWidth="1"/>
    <col min="15915" max="15915" width="54.7109375" style="29" customWidth="1"/>
    <col min="15916" max="15916" width="13.7109375" style="29" customWidth="1"/>
    <col min="15917" max="15917" width="8.7109375" style="29" customWidth="1"/>
    <col min="15918" max="15918" width="14.7109375" style="29" customWidth="1"/>
    <col min="15919" max="15919" width="8.85546875" style="29" customWidth="1"/>
    <col min="15920" max="15920" width="9.85546875" style="29" customWidth="1"/>
    <col min="15921" max="15921" width="8.85546875" style="29" customWidth="1"/>
    <col min="15922" max="15922" width="54.7109375" style="29" customWidth="1"/>
    <col min="15923" max="15923" width="12.42578125" style="29" customWidth="1"/>
    <col min="15924" max="15924" width="8.7109375" style="29" customWidth="1"/>
    <col min="15925" max="15925" width="13.42578125" style="29" customWidth="1"/>
    <col min="15926" max="15926" width="8.85546875" style="29" customWidth="1"/>
    <col min="15927" max="15927" width="9.140625" style="29"/>
    <col min="15928" max="15928" width="8.85546875" style="29" customWidth="1"/>
    <col min="15929" max="15929" width="54.7109375" style="29" customWidth="1"/>
    <col min="15930" max="15930" width="10.7109375" style="29" customWidth="1"/>
    <col min="15931" max="15931" width="8.7109375" style="29" customWidth="1"/>
    <col min="15932" max="15932" width="13" style="29" customWidth="1"/>
    <col min="15933" max="15933" width="8.85546875" style="29" customWidth="1"/>
    <col min="15934" max="15934" width="9.140625" style="29"/>
    <col min="15935" max="15935" width="8.85546875" style="29" customWidth="1"/>
    <col min="15936" max="15936" width="54.7109375" style="29" customWidth="1"/>
    <col min="15937" max="15937" width="10.85546875" style="29" customWidth="1"/>
    <col min="15938" max="15938" width="8.7109375" style="29" customWidth="1"/>
    <col min="15939" max="15939" width="13" style="29" customWidth="1"/>
    <col min="15940" max="15940" width="8.85546875" style="29" customWidth="1"/>
    <col min="15941" max="15941" width="9.85546875" style="29" customWidth="1"/>
    <col min="15942" max="15942" width="8.85546875" style="29" customWidth="1"/>
    <col min="15943" max="16128" width="9.140625" style="29"/>
    <col min="16129" max="16129" width="63" style="29" customWidth="1"/>
    <col min="16130" max="16132" width="17.140625" style="29" customWidth="1"/>
    <col min="16133" max="16136" width="15" style="29" customWidth="1"/>
    <col min="16137" max="16137" width="13.140625" style="29" customWidth="1"/>
    <col min="16138" max="16138" width="8.7109375" style="29" customWidth="1"/>
    <col min="16139" max="16139" width="12.85546875" style="29" customWidth="1"/>
    <col min="16140" max="16140" width="8.85546875" style="29" customWidth="1"/>
    <col min="16141" max="16141" width="9.85546875" style="29" customWidth="1"/>
    <col min="16142" max="16142" width="8.85546875" style="29" customWidth="1"/>
    <col min="16143" max="16143" width="54.7109375" style="29" customWidth="1"/>
    <col min="16144" max="16144" width="10.85546875" style="29" customWidth="1"/>
    <col min="16145" max="16145" width="8.7109375" style="29" customWidth="1"/>
    <col min="16146" max="16146" width="12.140625" style="29" customWidth="1"/>
    <col min="16147" max="16147" width="8.85546875" style="29" customWidth="1"/>
    <col min="16148" max="16148" width="9.85546875" style="29" customWidth="1"/>
    <col min="16149" max="16149" width="8.85546875" style="29" customWidth="1"/>
    <col min="16150" max="16150" width="54.7109375" style="29" customWidth="1"/>
    <col min="16151" max="16151" width="10.85546875" style="29" customWidth="1"/>
    <col min="16152" max="16152" width="8.7109375" style="29" customWidth="1"/>
    <col min="16153" max="16153" width="12.28515625" style="29" customWidth="1"/>
    <col min="16154" max="16154" width="8.85546875" style="29" customWidth="1"/>
    <col min="16155" max="16155" width="9.85546875" style="29" customWidth="1"/>
    <col min="16156" max="16156" width="8.85546875" style="29" customWidth="1"/>
    <col min="16157" max="16157" width="54.7109375" style="29" customWidth="1"/>
    <col min="16158" max="16158" width="10.85546875" style="29" customWidth="1"/>
    <col min="16159" max="16159" width="8.7109375" style="29" customWidth="1"/>
    <col min="16160" max="16160" width="13.28515625" style="29" customWidth="1"/>
    <col min="16161" max="16161" width="8.85546875" style="29" customWidth="1"/>
    <col min="16162" max="16162" width="9.85546875" style="29" customWidth="1"/>
    <col min="16163" max="16163" width="8.85546875" style="29" customWidth="1"/>
    <col min="16164" max="16164" width="54.7109375" style="29" customWidth="1"/>
    <col min="16165" max="16165" width="12.140625" style="29" customWidth="1"/>
    <col min="16166" max="16166" width="8.7109375" style="29" customWidth="1"/>
    <col min="16167" max="16167" width="11.28515625" style="29" customWidth="1"/>
    <col min="16168" max="16168" width="8.85546875" style="29" customWidth="1"/>
    <col min="16169" max="16169" width="9.140625" style="29"/>
    <col min="16170" max="16170" width="8.85546875" style="29" customWidth="1"/>
    <col min="16171" max="16171" width="54.7109375" style="29" customWidth="1"/>
    <col min="16172" max="16172" width="13.7109375" style="29" customWidth="1"/>
    <col min="16173" max="16173" width="8.7109375" style="29" customWidth="1"/>
    <col min="16174" max="16174" width="14.7109375" style="29" customWidth="1"/>
    <col min="16175" max="16175" width="8.85546875" style="29" customWidth="1"/>
    <col min="16176" max="16176" width="9.85546875" style="29" customWidth="1"/>
    <col min="16177" max="16177" width="8.85546875" style="29" customWidth="1"/>
    <col min="16178" max="16178" width="54.7109375" style="29" customWidth="1"/>
    <col min="16179" max="16179" width="12.42578125" style="29" customWidth="1"/>
    <col min="16180" max="16180" width="8.7109375" style="29" customWidth="1"/>
    <col min="16181" max="16181" width="13.42578125" style="29" customWidth="1"/>
    <col min="16182" max="16182" width="8.85546875" style="29" customWidth="1"/>
    <col min="16183" max="16183" width="9.140625" style="29"/>
    <col min="16184" max="16184" width="8.85546875" style="29" customWidth="1"/>
    <col min="16185" max="16185" width="54.7109375" style="29" customWidth="1"/>
    <col min="16186" max="16186" width="10.7109375" style="29" customWidth="1"/>
    <col min="16187" max="16187" width="8.7109375" style="29" customWidth="1"/>
    <col min="16188" max="16188" width="13" style="29" customWidth="1"/>
    <col min="16189" max="16189" width="8.85546875" style="29" customWidth="1"/>
    <col min="16190" max="16190" width="9.140625" style="29"/>
    <col min="16191" max="16191" width="8.85546875" style="29" customWidth="1"/>
    <col min="16192" max="16192" width="54.7109375" style="29" customWidth="1"/>
    <col min="16193" max="16193" width="10.85546875" style="29" customWidth="1"/>
    <col min="16194" max="16194" width="8.7109375" style="29" customWidth="1"/>
    <col min="16195" max="16195" width="13" style="29" customWidth="1"/>
    <col min="16196" max="16196" width="8.85546875" style="29" customWidth="1"/>
    <col min="16197" max="16197" width="9.85546875" style="29" customWidth="1"/>
    <col min="16198" max="16198" width="8.85546875" style="29" customWidth="1"/>
    <col min="16199" max="16384" width="9.140625" style="29"/>
  </cols>
  <sheetData>
    <row r="1" spans="2:76" ht="9" customHeight="1" thickBot="1"/>
    <row r="2" spans="2:76" ht="67.5" customHeight="1" thickBot="1">
      <c r="B2" s="1127" t="s">
        <v>1207</v>
      </c>
      <c r="C2" s="1128"/>
      <c r="D2" s="1128"/>
      <c r="E2" s="1128"/>
      <c r="F2" s="1128"/>
      <c r="G2" s="1128"/>
      <c r="H2" s="1128"/>
      <c r="I2" s="1129"/>
      <c r="L2" s="1127" t="s">
        <v>1239</v>
      </c>
      <c r="M2" s="1130"/>
      <c r="N2" s="1130"/>
      <c r="O2" s="1130"/>
      <c r="P2" s="1130"/>
      <c r="Q2" s="1131"/>
      <c r="R2" s="30" t="s">
        <v>243</v>
      </c>
    </row>
    <row r="3" spans="2:76" ht="45" customHeight="1" thickBot="1">
      <c r="B3" s="32"/>
      <c r="C3" s="1219"/>
      <c r="D3" s="1219"/>
      <c r="E3" s="1219"/>
      <c r="F3" s="33"/>
      <c r="G3" s="34"/>
      <c r="H3" s="34"/>
      <c r="I3" s="34"/>
      <c r="L3" s="35" t="s">
        <v>244</v>
      </c>
      <c r="M3" s="36" t="s">
        <v>245</v>
      </c>
      <c r="N3" s="37" t="s">
        <v>246</v>
      </c>
      <c r="O3" s="35" t="s">
        <v>244</v>
      </c>
      <c r="P3" s="36" t="s">
        <v>245</v>
      </c>
      <c r="Q3" s="37" t="s">
        <v>246</v>
      </c>
    </row>
    <row r="4" spans="2:76" ht="51.6" customHeight="1" thickBot="1">
      <c r="F4" s="29"/>
      <c r="G4" s="29"/>
      <c r="H4" s="29"/>
      <c r="L4" s="38" t="s">
        <v>247</v>
      </c>
      <c r="M4" s="39">
        <f>H85</f>
        <v>12</v>
      </c>
      <c r="N4" s="40">
        <f>I85</f>
        <v>0</v>
      </c>
      <c r="O4" s="41" t="s">
        <v>374</v>
      </c>
      <c r="P4" s="42">
        <f>H159</f>
        <v>34</v>
      </c>
      <c r="Q4" s="170">
        <f>I159</f>
        <v>0</v>
      </c>
    </row>
    <row r="5" spans="2:76" ht="54.6" customHeight="1">
      <c r="B5" s="43" t="s">
        <v>248</v>
      </c>
      <c r="C5" s="1220"/>
      <c r="D5" s="1221"/>
      <c r="E5" s="1221"/>
      <c r="F5" s="1221"/>
      <c r="G5" s="1221"/>
      <c r="H5" s="1221"/>
      <c r="I5" s="1222"/>
      <c r="L5" s="44" t="s">
        <v>329</v>
      </c>
      <c r="M5" s="45">
        <f>H98</f>
        <v>12</v>
      </c>
      <c r="N5" s="46">
        <f>I98</f>
        <v>0</v>
      </c>
      <c r="O5" s="47" t="s">
        <v>375</v>
      </c>
      <c r="P5" s="50">
        <f>H220</f>
        <v>16</v>
      </c>
      <c r="Q5" s="171">
        <f>I220</f>
        <v>0</v>
      </c>
    </row>
    <row r="6" spans="2:76" ht="54.6" customHeight="1">
      <c r="B6" s="48" t="s">
        <v>249</v>
      </c>
      <c r="C6" s="1223"/>
      <c r="D6" s="1224"/>
      <c r="E6" s="1224"/>
      <c r="F6" s="1224"/>
      <c r="G6" s="1224"/>
      <c r="H6" s="1224"/>
      <c r="I6" s="1225"/>
      <c r="L6" s="44" t="s">
        <v>250</v>
      </c>
      <c r="M6" s="45">
        <f>H111</f>
        <v>26</v>
      </c>
      <c r="N6" s="49">
        <f>I111</f>
        <v>0</v>
      </c>
      <c r="O6" s="47"/>
      <c r="P6" s="50"/>
      <c r="Q6" s="171"/>
      <c r="V6" s="30"/>
      <c r="Z6" s="51"/>
    </row>
    <row r="7" spans="2:76" ht="54.6" customHeight="1" thickBot="1">
      <c r="B7" s="48" t="s">
        <v>251</v>
      </c>
      <c r="C7" s="1216"/>
      <c r="D7" s="1217"/>
      <c r="E7" s="1217"/>
      <c r="F7" s="1217"/>
      <c r="G7" s="1217"/>
      <c r="H7" s="1217"/>
      <c r="I7" s="1218"/>
      <c r="J7" s="52"/>
      <c r="K7" s="52"/>
      <c r="L7" s="53"/>
      <c r="M7" s="54"/>
      <c r="N7" s="55"/>
      <c r="O7" s="56"/>
      <c r="P7" s="57"/>
      <c r="Q7" s="172"/>
    </row>
    <row r="8" spans="2:76" ht="54.6" customHeight="1">
      <c r="B8" s="48" t="s">
        <v>252</v>
      </c>
      <c r="C8" s="1207"/>
      <c r="D8" s="1208"/>
      <c r="E8" s="1208"/>
      <c r="F8" s="1208"/>
      <c r="G8" s="1208"/>
      <c r="H8" s="1208"/>
      <c r="I8" s="1209"/>
      <c r="J8" s="52"/>
      <c r="K8" s="52"/>
      <c r="L8" s="58" t="s">
        <v>253</v>
      </c>
      <c r="M8" s="59">
        <f>SUM(M4:M7)</f>
        <v>50</v>
      </c>
      <c r="N8" s="60"/>
      <c r="O8" s="61" t="s">
        <v>253</v>
      </c>
      <c r="P8" s="62">
        <f>SUM(P4:P7)</f>
        <v>50</v>
      </c>
      <c r="Q8" s="173"/>
    </row>
    <row r="9" spans="2:76" ht="54.6" customHeight="1" thickBot="1">
      <c r="B9" s="63" t="s">
        <v>254</v>
      </c>
      <c r="C9" s="1210" t="s">
        <v>1769</v>
      </c>
      <c r="D9" s="1211"/>
      <c r="E9" s="1211"/>
      <c r="F9" s="1211"/>
      <c r="G9" s="1211"/>
      <c r="H9" s="1211"/>
      <c r="I9" s="1212"/>
      <c r="L9" s="64" t="s">
        <v>376</v>
      </c>
      <c r="M9" s="65">
        <f>ROUND(M8*0.6,0)</f>
        <v>30</v>
      </c>
      <c r="N9" s="46"/>
      <c r="O9" s="66" t="s">
        <v>377</v>
      </c>
      <c r="P9" s="67">
        <f>ROUND(P8*0.6,0)</f>
        <v>30</v>
      </c>
      <c r="Q9" s="174"/>
      <c r="R9" s="68"/>
      <c r="S9" s="69"/>
      <c r="T9" s="68"/>
      <c r="AA9" s="68"/>
      <c r="AH9" s="68"/>
      <c r="AV9" s="68"/>
      <c r="BQ9" s="68"/>
    </row>
    <row r="10" spans="2:76" ht="54.6" customHeight="1" thickBot="1">
      <c r="B10" s="63" t="s">
        <v>255</v>
      </c>
      <c r="C10" s="1213"/>
      <c r="D10" s="1214"/>
      <c r="E10" s="1214"/>
      <c r="F10" s="1214"/>
      <c r="G10" s="1214"/>
      <c r="H10" s="1214"/>
      <c r="I10" s="1215"/>
      <c r="L10" s="70" t="s">
        <v>1203</v>
      </c>
      <c r="M10" s="71"/>
      <c r="N10" s="72">
        <f>SUM(N4:N9)</f>
        <v>0</v>
      </c>
      <c r="O10" s="73"/>
      <c r="P10" s="74"/>
      <c r="Q10" s="175">
        <f>SUM(Q4:Q9)</f>
        <v>0</v>
      </c>
      <c r="R10" s="76"/>
    </row>
    <row r="11" spans="2:76" ht="36.950000000000003" customHeight="1" thickBot="1">
      <c r="L11" s="77" t="s">
        <v>256</v>
      </c>
      <c r="M11" s="78" t="s">
        <v>257</v>
      </c>
      <c r="N11" s="72" t="str">
        <f>IF(N10&lt;M9,"KO","OK")</f>
        <v>KO</v>
      </c>
      <c r="O11" s="73"/>
      <c r="P11" s="75"/>
      <c r="Q11" s="175" t="str">
        <f>IF(Q10&lt;P9,"KO","OK")</f>
        <v>KO</v>
      </c>
    </row>
    <row r="12" spans="2:76" ht="64.5" customHeight="1" thickBot="1">
      <c r="B12" s="1144" t="s">
        <v>258</v>
      </c>
      <c r="C12" s="1145"/>
      <c r="D12" s="1146"/>
      <c r="E12" s="1142" t="str">
        <f>IF(OR(M12="KO", M14="KO"), "KO", "OK")</f>
        <v>KO</v>
      </c>
      <c r="F12" s="1142"/>
      <c r="G12" s="1143"/>
      <c r="H12" s="1147" t="str">
        <f>IF(E12="KO","",I24)</f>
        <v/>
      </c>
      <c r="I12" s="1148"/>
      <c r="J12" s="52"/>
      <c r="K12" s="52"/>
      <c r="L12" s="79" t="s">
        <v>259</v>
      </c>
      <c r="M12" s="80" t="str">
        <f>IF(OR(N11=M11,Q11=M11),"KO","OK")</f>
        <v>KO</v>
      </c>
      <c r="N12" s="1132" t="str">
        <f>IF(M12=$M$11,"Minősítési csoportonként nem érte el a 60%-ot! :(","Csoportonként elérte a 60%-ot! :-)")</f>
        <v>Minősítési csoportonként nem érte el a 60%-ot! :(</v>
      </c>
      <c r="O12" s="1133"/>
      <c r="P12" s="1133"/>
      <c r="Q12" s="1134"/>
      <c r="R12" s="29"/>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row>
    <row r="13" spans="2:76" ht="10.5" customHeight="1" thickBot="1">
      <c r="J13" s="52"/>
      <c r="K13" s="52"/>
      <c r="L13" s="29"/>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row>
    <row r="14" spans="2:76" ht="59.45" customHeight="1" thickBot="1">
      <c r="B14" s="1135" t="s">
        <v>378</v>
      </c>
      <c r="C14" s="1136"/>
      <c r="D14" s="1136"/>
      <c r="E14" s="1136"/>
      <c r="F14" s="1136"/>
      <c r="G14" s="1137"/>
      <c r="H14" s="1138">
        <v>60</v>
      </c>
      <c r="I14" s="1139"/>
      <c r="J14" s="52"/>
      <c r="K14" s="52"/>
      <c r="L14" s="81" t="s">
        <v>260</v>
      </c>
      <c r="M14" s="80" t="str">
        <f>IF(H24=M11,"KO","OK")</f>
        <v>OK</v>
      </c>
      <c r="N14" s="1132" t="str">
        <f>IF(M14=$M$11,"Elutasítási (KO) kritériumok alapján az ÜT NEM fogadható el! :-(","Elutasítási (KO) kritériumok alapján az ÜT elfogadható! :-)")</f>
        <v>Elutasítási (KO) kritériumok alapján az ÜT elfogadható! :-)</v>
      </c>
      <c r="O14" s="1133"/>
      <c r="P14" s="1133"/>
      <c r="Q14" s="1134"/>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row>
    <row r="15" spans="2:76" ht="10.5" customHeight="1" thickBot="1">
      <c r="J15" s="52"/>
      <c r="K15" s="52"/>
      <c r="L15" s="29"/>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row>
    <row r="16" spans="2:76" ht="62.1" customHeight="1" thickBot="1">
      <c r="B16" s="1140" t="s">
        <v>261</v>
      </c>
      <c r="C16" s="1141"/>
      <c r="D16" s="1142" t="str">
        <f>IF(OR(M12="KO",M14="KO"),"ÜT elutasítása","ÜT jóváhagyása")</f>
        <v>ÜT elutasítása</v>
      </c>
      <c r="E16" s="1142"/>
      <c r="F16" s="1142"/>
      <c r="G16" s="1142"/>
      <c r="H16" s="1142"/>
      <c r="I16" s="1143"/>
      <c r="L16" s="29"/>
      <c r="M16" s="52"/>
      <c r="N16" s="52"/>
      <c r="O16" s="52"/>
      <c r="P16" s="52"/>
      <c r="Q16" s="52"/>
      <c r="R16" s="29"/>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row>
    <row r="17" spans="1:76" ht="26.1" customHeight="1">
      <c r="L17" s="29"/>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row>
    <row r="18" spans="1:76" ht="29.1" hidden="1" customHeight="1">
      <c r="B18" s="43" t="s">
        <v>262</v>
      </c>
      <c r="C18" s="82">
        <f>H85+H98+H111+H159+H220</f>
        <v>100</v>
      </c>
      <c r="D18" s="1163" t="s">
        <v>263</v>
      </c>
      <c r="E18" s="1165" t="s">
        <v>257</v>
      </c>
      <c r="F18" s="1167">
        <v>1</v>
      </c>
      <c r="G18" s="1167">
        <v>2</v>
      </c>
      <c r="H18" s="1167">
        <v>3</v>
      </c>
      <c r="I18" s="1169" t="s">
        <v>22</v>
      </c>
      <c r="J18" s="52"/>
      <c r="K18" s="52"/>
      <c r="L18" s="1174"/>
      <c r="M18" s="1149"/>
      <c r="N18" s="1149"/>
      <c r="O18" s="177"/>
      <c r="P18" s="177"/>
      <c r="Q18" s="177"/>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29"/>
      <c r="BR18" s="29"/>
    </row>
    <row r="19" spans="1:76" ht="47.1" hidden="1" customHeight="1">
      <c r="B19" s="83" t="s">
        <v>264</v>
      </c>
      <c r="C19" s="84">
        <f>F85+F98+F111+F159+F220</f>
        <v>1</v>
      </c>
      <c r="D19" s="1164"/>
      <c r="E19" s="1166"/>
      <c r="F19" s="1168"/>
      <c r="G19" s="1168"/>
      <c r="H19" s="1168"/>
      <c r="I19" s="1170"/>
      <c r="J19" s="52"/>
      <c r="K19" s="52"/>
      <c r="L19" s="1174"/>
      <c r="M19" s="1149"/>
      <c r="N19" s="1149"/>
      <c r="O19" s="177"/>
      <c r="P19" s="177"/>
      <c r="Q19" s="177"/>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29"/>
      <c r="BR19" s="29"/>
    </row>
    <row r="20" spans="1:76" ht="57.95" hidden="1" customHeight="1" thickBot="1">
      <c r="B20" s="85" t="s">
        <v>379</v>
      </c>
      <c r="C20" s="166">
        <f>C18*0.6</f>
        <v>60</v>
      </c>
      <c r="D20" s="86" t="s">
        <v>265</v>
      </c>
      <c r="E20" s="87">
        <v>6</v>
      </c>
      <c r="F20" s="87">
        <v>9</v>
      </c>
      <c r="G20" s="87">
        <v>13</v>
      </c>
      <c r="H20" s="87">
        <v>7</v>
      </c>
      <c r="I20" s="88">
        <v>29</v>
      </c>
      <c r="J20" s="52"/>
      <c r="K20" s="52"/>
      <c r="L20" s="1174"/>
      <c r="M20" s="1149"/>
      <c r="N20" s="1149"/>
      <c r="O20" s="177"/>
      <c r="P20" s="177"/>
      <c r="Q20" s="177"/>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29"/>
      <c r="BR20" s="29"/>
    </row>
    <row r="21" spans="1:76" ht="14.1" customHeight="1">
      <c r="B21" s="89"/>
      <c r="I21" s="52"/>
      <c r="J21" s="52"/>
      <c r="K21" s="52"/>
      <c r="L21" s="1174"/>
      <c r="M21" s="1149"/>
      <c r="N21" s="1149"/>
      <c r="O21" s="177"/>
      <c r="P21" s="177"/>
      <c r="Q21" s="177"/>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row>
    <row r="22" spans="1:76" ht="9.6" customHeight="1">
      <c r="I22" s="28"/>
      <c r="J22" s="52"/>
      <c r="K22" s="52"/>
      <c r="L22" s="52"/>
      <c r="M22" s="52"/>
      <c r="N22" s="90"/>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row>
    <row r="23" spans="1:76" ht="9.6" customHeight="1" thickBot="1">
      <c r="B23" s="89"/>
      <c r="I23" s="52"/>
      <c r="J23" s="52"/>
      <c r="K23" s="52"/>
      <c r="L23" s="52"/>
      <c r="M23" s="52"/>
      <c r="N23" s="90"/>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row>
    <row r="24" spans="1:76" ht="51.75" customHeight="1" thickBot="1">
      <c r="B24" s="1150" t="s">
        <v>266</v>
      </c>
      <c r="C24" s="1151"/>
      <c r="D24" s="1151"/>
      <c r="E24" s="1152"/>
      <c r="F24" s="91"/>
      <c r="G24" s="92">
        <f>SUM(G82:G263)</f>
        <v>0</v>
      </c>
      <c r="H24" s="93" t="str">
        <f>IF(OR(G31="KO",G38="KO",G45="KO",G52="KO",G66="KO",G73="KO",G59="KO"),"KO"," ")</f>
        <v xml:space="preserve"> </v>
      </c>
      <c r="I24" s="92">
        <f>SUM(I82:I263)</f>
        <v>0</v>
      </c>
      <c r="J24" s="52"/>
      <c r="K24" s="52"/>
      <c r="L24" s="52"/>
      <c r="M24" s="52"/>
      <c r="N24" s="90"/>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row>
    <row r="25" spans="1:76" s="185" customFormat="1" ht="51.75" customHeight="1">
      <c r="A25" s="178"/>
      <c r="B25" s="179"/>
      <c r="C25" s="179"/>
      <c r="D25" s="179"/>
      <c r="E25" s="179"/>
      <c r="F25" s="180"/>
      <c r="G25" s="181"/>
      <c r="H25" s="182"/>
      <c r="I25" s="181"/>
      <c r="J25" s="183"/>
      <c r="K25" s="183"/>
      <c r="L25" s="183"/>
      <c r="M25" s="183"/>
      <c r="N25" s="184"/>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row>
    <row r="26" spans="1:76" s="185" customFormat="1" ht="51.75" customHeight="1">
      <c r="A26" s="178"/>
      <c r="B26" s="186" t="s">
        <v>380</v>
      </c>
      <c r="C26" s="179"/>
      <c r="D26" s="179"/>
      <c r="E26" s="179"/>
      <c r="F26" s="180"/>
      <c r="G26" s="181"/>
      <c r="H26" s="182"/>
      <c r="I26" s="181"/>
      <c r="J26" s="183"/>
      <c r="K26" s="183"/>
      <c r="L26" s="183"/>
      <c r="M26" s="183"/>
      <c r="N26" s="184"/>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row>
    <row r="27" spans="1:76" s="185" customFormat="1" ht="51.75" customHeight="1">
      <c r="A27" s="178"/>
      <c r="B27" s="186" t="s">
        <v>381</v>
      </c>
      <c r="C27" s="179"/>
      <c r="D27" s="179"/>
      <c r="E27" s="179"/>
      <c r="F27" s="180"/>
      <c r="G27" s="181"/>
      <c r="H27" s="182"/>
      <c r="I27" s="181"/>
      <c r="J27" s="183"/>
      <c r="K27" s="183"/>
      <c r="L27" s="183"/>
      <c r="M27" s="183"/>
      <c r="N27" s="184"/>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row>
    <row r="28" spans="1:76" ht="18" customHeight="1">
      <c r="A28" s="25">
        <v>1</v>
      </c>
      <c r="B28" s="105" t="s">
        <v>286</v>
      </c>
      <c r="C28" s="106"/>
      <c r="D28" s="106"/>
      <c r="E28" s="106"/>
      <c r="F28" s="107"/>
      <c r="G28" s="109"/>
      <c r="H28" s="109"/>
      <c r="I28" s="52"/>
      <c r="J28" s="52"/>
      <c r="K28" s="52"/>
      <c r="L28" s="52"/>
      <c r="M28" s="52"/>
      <c r="N28" s="90"/>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BU28" s="52"/>
      <c r="BV28" s="52"/>
      <c r="BW28" s="52"/>
      <c r="BX28" s="52"/>
    </row>
    <row r="29" spans="1:76" ht="35.25" customHeight="1">
      <c r="B29" s="1153" t="s">
        <v>382</v>
      </c>
      <c r="C29" s="1154"/>
      <c r="D29" s="1154"/>
      <c r="E29" s="1155"/>
      <c r="F29" s="107"/>
      <c r="G29" s="109"/>
      <c r="H29" s="109"/>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R29" s="29"/>
    </row>
    <row r="30" spans="1:76" ht="16.5" customHeight="1" thickBot="1">
      <c r="B30" s="105" t="s">
        <v>284</v>
      </c>
      <c r="C30" s="110"/>
      <c r="F30" s="107"/>
      <c r="G30" s="109"/>
      <c r="H30" s="109"/>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R30" s="29"/>
    </row>
    <row r="31" spans="1:76" ht="33.75" customHeight="1" thickBot="1">
      <c r="B31" s="133" t="s">
        <v>272</v>
      </c>
      <c r="C31" s="134"/>
      <c r="D31" s="134"/>
      <c r="E31" s="135" t="s">
        <v>383</v>
      </c>
      <c r="F31" s="1156"/>
      <c r="G31" s="127"/>
      <c r="H31" s="109"/>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R31" s="29"/>
    </row>
    <row r="32" spans="1:76" ht="26.25" customHeight="1">
      <c r="B32" s="156" t="s">
        <v>384</v>
      </c>
      <c r="C32" s="1159" t="s">
        <v>287</v>
      </c>
      <c r="D32" s="1160"/>
      <c r="E32" s="136" t="s">
        <v>257</v>
      </c>
      <c r="F32" s="1157"/>
      <c r="G32" s="187" t="s">
        <v>385</v>
      </c>
      <c r="H32" s="128"/>
      <c r="I32" s="12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R32" s="29"/>
    </row>
    <row r="33" spans="1:70" ht="27" customHeight="1" thickBot="1">
      <c r="B33" s="123" t="s">
        <v>288</v>
      </c>
      <c r="C33" s="1161" t="s">
        <v>386</v>
      </c>
      <c r="D33" s="1162"/>
      <c r="E33" s="126" t="s">
        <v>387</v>
      </c>
      <c r="F33" s="1158"/>
      <c r="G33" s="130"/>
      <c r="H33" s="130"/>
      <c r="I33" s="131"/>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R33" s="29"/>
    </row>
    <row r="34" spans="1:70" ht="8.25" customHeight="1">
      <c r="B34" s="105"/>
      <c r="C34" s="106"/>
      <c r="D34" s="106"/>
      <c r="E34" s="106"/>
      <c r="F34" s="137"/>
      <c r="G34" s="109"/>
      <c r="H34" s="109"/>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R34" s="29"/>
    </row>
    <row r="35" spans="1:70" ht="18" customHeight="1">
      <c r="A35" s="25">
        <v>2</v>
      </c>
      <c r="B35" s="105" t="s">
        <v>289</v>
      </c>
      <c r="C35" s="106"/>
      <c r="D35" s="106"/>
      <c r="E35" s="106"/>
      <c r="F35" s="107"/>
      <c r="G35" s="109"/>
      <c r="H35" s="109"/>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R35" s="29"/>
    </row>
    <row r="36" spans="1:70" ht="35.25" customHeight="1">
      <c r="B36" s="1171" t="s">
        <v>388</v>
      </c>
      <c r="C36" s="1172"/>
      <c r="D36" s="1172"/>
      <c r="E36" s="1173"/>
      <c r="F36" s="107"/>
      <c r="G36" s="109"/>
      <c r="H36" s="109"/>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R36" s="29"/>
    </row>
    <row r="37" spans="1:70" ht="16.5" customHeight="1" thickBot="1">
      <c r="B37" s="105" t="s">
        <v>284</v>
      </c>
      <c r="C37" s="110"/>
      <c r="F37" s="107"/>
      <c r="G37" s="109"/>
      <c r="H37" s="109"/>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R37" s="29"/>
    </row>
    <row r="38" spans="1:70" ht="33.75" customHeight="1" thickBot="1">
      <c r="B38" s="133" t="s">
        <v>272</v>
      </c>
      <c r="C38" s="134"/>
      <c r="D38" s="134"/>
      <c r="E38" s="135" t="s">
        <v>383</v>
      </c>
      <c r="F38" s="1156"/>
      <c r="G38" s="127"/>
      <c r="H38" s="109"/>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R38" s="29"/>
    </row>
    <row r="39" spans="1:70" ht="26.25" customHeight="1">
      <c r="B39" s="156" t="s">
        <v>384</v>
      </c>
      <c r="C39" s="1159" t="s">
        <v>287</v>
      </c>
      <c r="D39" s="1160"/>
      <c r="E39" s="136" t="s">
        <v>257</v>
      </c>
      <c r="F39" s="1157"/>
      <c r="G39" s="187" t="s">
        <v>385</v>
      </c>
      <c r="H39" s="128"/>
      <c r="I39" s="129"/>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R39" s="29"/>
    </row>
    <row r="40" spans="1:70" ht="27" customHeight="1" thickBot="1">
      <c r="B40" s="123" t="s">
        <v>288</v>
      </c>
      <c r="C40" s="1161" t="s">
        <v>386</v>
      </c>
      <c r="D40" s="1162"/>
      <c r="E40" s="126" t="s">
        <v>387</v>
      </c>
      <c r="F40" s="1158"/>
      <c r="G40" s="130"/>
      <c r="H40" s="130"/>
      <c r="I40" s="131"/>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R40" s="29"/>
    </row>
    <row r="41" spans="1:70" ht="8.25" customHeight="1">
      <c r="B41" s="105"/>
      <c r="C41" s="106"/>
      <c r="D41" s="106"/>
      <c r="E41" s="106"/>
      <c r="F41" s="106"/>
      <c r="G41" s="109"/>
      <c r="H41" s="109"/>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R41" s="29"/>
    </row>
    <row r="42" spans="1:70" ht="18" customHeight="1">
      <c r="A42" s="25">
        <v>3</v>
      </c>
      <c r="B42" s="105" t="s">
        <v>327</v>
      </c>
      <c r="C42" s="106"/>
      <c r="D42" s="106"/>
      <c r="E42" s="106"/>
      <c r="F42" s="107"/>
      <c r="G42" s="109"/>
      <c r="H42" s="109"/>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R42" s="29"/>
    </row>
    <row r="43" spans="1:70" ht="35.25" customHeight="1">
      <c r="B43" s="1153" t="s">
        <v>389</v>
      </c>
      <c r="C43" s="1154"/>
      <c r="D43" s="1154"/>
      <c r="E43" s="1155"/>
      <c r="F43" s="107"/>
      <c r="G43" s="202"/>
      <c r="H43" s="109"/>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R43" s="29"/>
    </row>
    <row r="44" spans="1:70" ht="16.5" customHeight="1" thickBot="1">
      <c r="B44" s="105" t="s">
        <v>284</v>
      </c>
      <c r="C44" s="110"/>
      <c r="F44" s="107"/>
      <c r="G44" s="109"/>
      <c r="H44" s="109"/>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R44" s="29"/>
    </row>
    <row r="45" spans="1:70" ht="33.75" customHeight="1" thickBot="1">
      <c r="B45" s="133" t="s">
        <v>272</v>
      </c>
      <c r="C45" s="134"/>
      <c r="D45" s="134"/>
      <c r="E45" s="135" t="s">
        <v>383</v>
      </c>
      <c r="F45" s="1156"/>
      <c r="G45" s="127"/>
      <c r="H45" s="109"/>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R45" s="29"/>
    </row>
    <row r="46" spans="1:70" ht="26.25" customHeight="1">
      <c r="B46" s="156" t="s">
        <v>384</v>
      </c>
      <c r="C46" s="1159" t="s">
        <v>287</v>
      </c>
      <c r="D46" s="1160"/>
      <c r="E46" s="136" t="s">
        <v>257</v>
      </c>
      <c r="F46" s="1157"/>
      <c r="G46" s="187" t="s">
        <v>385</v>
      </c>
      <c r="H46" s="128"/>
      <c r="I46" s="129"/>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R46" s="29"/>
    </row>
    <row r="47" spans="1:70" ht="27" customHeight="1" thickBot="1">
      <c r="B47" s="123" t="s">
        <v>288</v>
      </c>
      <c r="C47" s="1161" t="s">
        <v>386</v>
      </c>
      <c r="D47" s="1162"/>
      <c r="E47" s="126" t="s">
        <v>387</v>
      </c>
      <c r="F47" s="1158"/>
      <c r="G47" s="130"/>
      <c r="H47" s="130"/>
      <c r="I47" s="131"/>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R47" s="29"/>
    </row>
    <row r="48" spans="1:70" ht="8.25" customHeight="1">
      <c r="B48" s="105"/>
      <c r="C48" s="106"/>
      <c r="D48" s="106"/>
      <c r="E48" s="106"/>
      <c r="F48" s="137"/>
      <c r="G48" s="109"/>
      <c r="H48" s="109"/>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R48" s="29"/>
    </row>
    <row r="49" spans="1:70" ht="18" customHeight="1">
      <c r="A49" s="25">
        <v>4</v>
      </c>
      <c r="B49" s="105" t="s">
        <v>293</v>
      </c>
      <c r="C49" s="106"/>
      <c r="D49" s="106"/>
      <c r="E49" s="106"/>
      <c r="F49" s="138"/>
      <c r="G49" s="109"/>
      <c r="H49" s="109"/>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R49" s="29"/>
    </row>
    <row r="50" spans="1:70" ht="35.25" customHeight="1">
      <c r="B50" s="1153" t="s">
        <v>390</v>
      </c>
      <c r="C50" s="1154"/>
      <c r="D50" s="1154"/>
      <c r="E50" s="1155"/>
      <c r="F50" s="138"/>
      <c r="G50" s="109"/>
      <c r="H50" s="109"/>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R50" s="29"/>
    </row>
    <row r="51" spans="1:70" ht="16.5" customHeight="1" thickBot="1">
      <c r="B51" s="105" t="s">
        <v>284</v>
      </c>
      <c r="C51" s="110"/>
      <c r="F51" s="138"/>
      <c r="G51" s="109"/>
      <c r="H51" s="109"/>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R51" s="29"/>
    </row>
    <row r="52" spans="1:70" ht="33.75" customHeight="1" thickBot="1">
      <c r="B52" s="133" t="s">
        <v>272</v>
      </c>
      <c r="C52" s="134"/>
      <c r="D52" s="134"/>
      <c r="E52" s="135" t="s">
        <v>383</v>
      </c>
      <c r="F52" s="1156"/>
      <c r="G52" s="127"/>
      <c r="H52" s="109"/>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R52" s="29"/>
    </row>
    <row r="53" spans="1:70" ht="26.25" customHeight="1">
      <c r="B53" s="156" t="s">
        <v>384</v>
      </c>
      <c r="C53" s="1159" t="s">
        <v>287</v>
      </c>
      <c r="D53" s="1160"/>
      <c r="E53" s="136" t="s">
        <v>257</v>
      </c>
      <c r="F53" s="1157"/>
      <c r="G53" s="187" t="s">
        <v>385</v>
      </c>
      <c r="H53" s="128"/>
      <c r="I53" s="129"/>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R53" s="29"/>
    </row>
    <row r="54" spans="1:70" ht="27" customHeight="1" thickBot="1">
      <c r="B54" s="123" t="s">
        <v>288</v>
      </c>
      <c r="C54" s="1161" t="s">
        <v>386</v>
      </c>
      <c r="D54" s="1162"/>
      <c r="E54" s="126" t="s">
        <v>387</v>
      </c>
      <c r="F54" s="1158"/>
      <c r="G54" s="130"/>
      <c r="H54" s="130"/>
      <c r="I54" s="131"/>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R54" s="29"/>
    </row>
    <row r="55" spans="1:70" ht="29.25" customHeight="1">
      <c r="B55" s="176"/>
      <c r="C55" s="176"/>
      <c r="D55" s="176"/>
      <c r="E55" s="176"/>
      <c r="F55" s="91"/>
      <c r="G55" s="188"/>
      <c r="H55" s="189"/>
      <c r="I55" s="188"/>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29"/>
      <c r="BK55" s="29"/>
      <c r="BM55" s="29"/>
      <c r="BN55" s="29"/>
      <c r="BO55" s="29"/>
      <c r="BP55" s="29"/>
      <c r="BR55" s="29"/>
    </row>
    <row r="56" spans="1:70" ht="18" customHeight="1">
      <c r="A56" s="25">
        <v>5</v>
      </c>
      <c r="B56" s="105" t="s">
        <v>330</v>
      </c>
      <c r="C56" s="106"/>
      <c r="D56" s="106"/>
      <c r="E56" s="106"/>
      <c r="F56" s="146"/>
      <c r="G56" s="109"/>
      <c r="H56" s="109"/>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R56" s="29"/>
    </row>
    <row r="57" spans="1:70" ht="35.25" customHeight="1">
      <c r="B57" s="1153" t="s">
        <v>454</v>
      </c>
      <c r="C57" s="1154"/>
      <c r="D57" s="1154"/>
      <c r="E57" s="1155"/>
      <c r="F57" s="146"/>
      <c r="G57" s="109"/>
      <c r="H57" s="109"/>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R57" s="29"/>
    </row>
    <row r="58" spans="1:70" ht="16.5" customHeight="1" thickBot="1">
      <c r="B58" s="105" t="s">
        <v>271</v>
      </c>
      <c r="C58" s="110"/>
      <c r="F58" s="146"/>
      <c r="G58" s="109"/>
      <c r="H58" s="109"/>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R58" s="29"/>
    </row>
    <row r="59" spans="1:70" ht="33.75" customHeight="1" thickBot="1">
      <c r="B59" s="149" t="s">
        <v>272</v>
      </c>
      <c r="C59" s="150"/>
      <c r="D59" s="150"/>
      <c r="E59" s="135" t="s">
        <v>383</v>
      </c>
      <c r="F59" s="1156"/>
      <c r="G59" s="127"/>
      <c r="H59" s="109"/>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R59" s="29"/>
    </row>
    <row r="60" spans="1:70" ht="27" customHeight="1">
      <c r="B60" s="151" t="s">
        <v>384</v>
      </c>
      <c r="C60" s="1177" t="s">
        <v>287</v>
      </c>
      <c r="D60" s="1177"/>
      <c r="E60" s="152" t="s">
        <v>257</v>
      </c>
      <c r="F60" s="1157"/>
      <c r="G60" s="187" t="s">
        <v>385</v>
      </c>
      <c r="H60" s="128"/>
      <c r="I60" s="129"/>
      <c r="L60" s="29"/>
      <c r="M60" s="28"/>
      <c r="N60" s="29"/>
      <c r="O60" s="30"/>
      <c r="P60" s="30"/>
      <c r="Q60" s="30"/>
      <c r="R60" s="28"/>
      <c r="S60" s="29"/>
      <c r="T60" s="28"/>
      <c r="U60" s="29"/>
      <c r="W60" s="29"/>
      <c r="X60" s="29"/>
      <c r="Y60" s="28"/>
      <c r="Z60" s="29"/>
      <c r="AA60" s="28"/>
      <c r="AB60" s="29"/>
      <c r="AC60" s="30"/>
      <c r="AD60" s="30"/>
      <c r="AE60" s="30"/>
      <c r="AF60" s="28"/>
      <c r="AG60" s="29"/>
      <c r="AH60" s="28"/>
      <c r="AI60" s="29"/>
      <c r="AJ60" s="30"/>
      <c r="AM60" s="28"/>
      <c r="AN60" s="29"/>
      <c r="AO60" s="28"/>
      <c r="AP60" s="29"/>
      <c r="AQ60" s="30"/>
      <c r="AT60" s="28"/>
      <c r="AU60" s="29"/>
      <c r="AV60" s="28"/>
      <c r="AW60" s="29"/>
      <c r="AY60" s="29"/>
      <c r="AZ60" s="29"/>
      <c r="BA60" s="28"/>
      <c r="BB60" s="29"/>
      <c r="BC60" s="28"/>
      <c r="BD60" s="29"/>
      <c r="BE60" s="30"/>
      <c r="BF60" s="30"/>
      <c r="BG60" s="30"/>
      <c r="BH60" s="28"/>
      <c r="BI60" s="29"/>
      <c r="BJ60" s="28"/>
      <c r="BK60" s="29"/>
      <c r="BM60" s="29"/>
      <c r="BN60" s="29"/>
      <c r="BO60" s="29"/>
      <c r="BP60" s="29"/>
      <c r="BR60" s="29"/>
    </row>
    <row r="61" spans="1:70" ht="25.5" thickBot="1">
      <c r="B61" s="123" t="s">
        <v>288</v>
      </c>
      <c r="C61" s="1161" t="s">
        <v>386</v>
      </c>
      <c r="D61" s="1162"/>
      <c r="E61" s="126" t="s">
        <v>387</v>
      </c>
      <c r="F61" s="1158"/>
      <c r="G61" s="130"/>
      <c r="H61" s="130"/>
      <c r="I61" s="131"/>
      <c r="L61" s="29"/>
      <c r="M61" s="28"/>
      <c r="N61" s="29"/>
      <c r="O61" s="30"/>
      <c r="P61" s="30"/>
      <c r="Q61" s="30"/>
      <c r="R61" s="28"/>
      <c r="S61" s="29"/>
      <c r="T61" s="28"/>
      <c r="U61" s="29"/>
      <c r="W61" s="29"/>
      <c r="X61" s="29"/>
      <c r="Y61" s="28"/>
      <c r="Z61" s="29"/>
      <c r="AA61" s="28"/>
      <c r="AB61" s="29"/>
      <c r="AC61" s="30"/>
      <c r="AD61" s="30"/>
      <c r="AE61" s="30"/>
      <c r="AF61" s="28"/>
      <c r="AG61" s="29"/>
      <c r="AH61" s="28"/>
      <c r="AI61" s="29"/>
      <c r="AJ61" s="30"/>
      <c r="AM61" s="28"/>
      <c r="AN61" s="29"/>
      <c r="AO61" s="28"/>
      <c r="AP61" s="29"/>
      <c r="AQ61" s="30"/>
      <c r="AT61" s="28"/>
      <c r="AU61" s="29"/>
      <c r="AV61" s="28"/>
      <c r="AW61" s="29"/>
      <c r="AY61" s="29"/>
      <c r="AZ61" s="29"/>
      <c r="BA61" s="28"/>
      <c r="BB61" s="29"/>
      <c r="BC61" s="28"/>
      <c r="BD61" s="29"/>
      <c r="BE61" s="30"/>
      <c r="BF61" s="30"/>
      <c r="BG61" s="30"/>
      <c r="BH61" s="28"/>
      <c r="BI61" s="29"/>
      <c r="BJ61" s="28"/>
      <c r="BK61" s="29"/>
      <c r="BM61" s="29"/>
      <c r="BN61" s="29"/>
      <c r="BO61" s="29"/>
      <c r="BP61" s="29"/>
      <c r="BR61" s="29"/>
    </row>
    <row r="62" spans="1:70">
      <c r="B62" s="158"/>
      <c r="C62" s="140"/>
      <c r="D62" s="160"/>
      <c r="E62" s="140"/>
      <c r="F62" s="163"/>
      <c r="G62" s="161"/>
      <c r="H62" s="161"/>
      <c r="I62" s="161"/>
      <c r="L62" s="29"/>
      <c r="M62" s="28"/>
      <c r="N62" s="29"/>
      <c r="O62" s="30"/>
      <c r="P62" s="30"/>
      <c r="Q62" s="30"/>
      <c r="R62" s="28"/>
      <c r="S62" s="29"/>
      <c r="T62" s="28"/>
      <c r="U62" s="29"/>
      <c r="W62" s="29"/>
      <c r="X62" s="29"/>
      <c r="Y62" s="28"/>
      <c r="Z62" s="29"/>
      <c r="AA62" s="28"/>
      <c r="AB62" s="29"/>
      <c r="AC62" s="30"/>
      <c r="AD62" s="30"/>
      <c r="AE62" s="30"/>
      <c r="AF62" s="28"/>
      <c r="AG62" s="29"/>
      <c r="AH62" s="28"/>
      <c r="AI62" s="29"/>
      <c r="AJ62" s="30"/>
      <c r="AM62" s="28"/>
      <c r="AN62" s="29"/>
      <c r="AO62" s="28"/>
      <c r="AP62" s="29"/>
      <c r="AQ62" s="30"/>
      <c r="AT62" s="28"/>
      <c r="AU62" s="29"/>
      <c r="AV62" s="28"/>
      <c r="AW62" s="29"/>
      <c r="AY62" s="29"/>
      <c r="AZ62" s="29"/>
      <c r="BA62" s="28"/>
      <c r="BB62" s="29"/>
      <c r="BC62" s="28"/>
      <c r="BD62" s="29"/>
      <c r="BE62" s="30"/>
      <c r="BF62" s="30"/>
      <c r="BG62" s="30"/>
      <c r="BH62" s="28"/>
      <c r="BI62" s="29"/>
      <c r="BJ62" s="28"/>
      <c r="BK62" s="29"/>
      <c r="BM62" s="29"/>
      <c r="BN62" s="29"/>
      <c r="BO62" s="29"/>
      <c r="BP62" s="29"/>
      <c r="BR62" s="29"/>
    </row>
    <row r="63" spans="1:70" ht="18" customHeight="1">
      <c r="A63" s="25">
        <v>6</v>
      </c>
      <c r="B63" s="105" t="s">
        <v>331</v>
      </c>
      <c r="C63" s="106"/>
      <c r="D63" s="106"/>
      <c r="E63" s="106"/>
      <c r="F63" s="146"/>
      <c r="G63" s="109"/>
      <c r="H63" s="109"/>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R63" s="29"/>
    </row>
    <row r="64" spans="1:70" ht="50.25" customHeight="1">
      <c r="B64" s="1153" t="s">
        <v>391</v>
      </c>
      <c r="C64" s="1154"/>
      <c r="D64" s="1154"/>
      <c r="E64" s="1155"/>
      <c r="F64" s="146"/>
      <c r="G64" s="109"/>
      <c r="H64" s="109"/>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R64" s="29"/>
    </row>
    <row r="65" spans="1:76" ht="16.5" customHeight="1" thickBot="1">
      <c r="B65" s="105" t="s">
        <v>271</v>
      </c>
      <c r="C65" s="110"/>
      <c r="F65" s="146"/>
      <c r="G65" s="109"/>
      <c r="H65" s="109"/>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R65" s="29"/>
    </row>
    <row r="66" spans="1:76" ht="33.75" customHeight="1" thickBot="1">
      <c r="B66" s="133" t="s">
        <v>272</v>
      </c>
      <c r="C66" s="134"/>
      <c r="D66" s="134"/>
      <c r="E66" s="135" t="s">
        <v>383</v>
      </c>
      <c r="F66" s="1156"/>
      <c r="G66" s="114"/>
      <c r="H66" s="109"/>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R66" s="29"/>
    </row>
    <row r="67" spans="1:76" ht="29.25" customHeight="1" thickBot="1">
      <c r="B67" s="147" t="s">
        <v>392</v>
      </c>
      <c r="C67" s="1175" t="s">
        <v>287</v>
      </c>
      <c r="D67" s="1176"/>
      <c r="E67" s="157" t="s">
        <v>257</v>
      </c>
      <c r="F67" s="1157"/>
      <c r="G67" s="187" t="s">
        <v>385</v>
      </c>
      <c r="H67" s="128"/>
      <c r="I67" s="129"/>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R67" s="29"/>
    </row>
    <row r="68" spans="1:76" ht="29.25" customHeight="1" thickBot="1">
      <c r="B68" s="148" t="s">
        <v>393</v>
      </c>
      <c r="C68" s="1161" t="s">
        <v>386</v>
      </c>
      <c r="D68" s="1162"/>
      <c r="E68" s="190" t="s">
        <v>387</v>
      </c>
      <c r="F68" s="1158"/>
      <c r="G68" s="191"/>
      <c r="H68" s="130"/>
      <c r="I68" s="131"/>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R68" s="29"/>
    </row>
    <row r="69" spans="1:76" ht="11.25" customHeight="1">
      <c r="B69" s="105"/>
      <c r="C69" s="31"/>
      <c r="D69" s="31"/>
      <c r="E69" s="31"/>
      <c r="F69" s="146"/>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R69" s="29"/>
    </row>
    <row r="70" spans="1:76" ht="18" customHeight="1">
      <c r="A70" s="25">
        <v>7</v>
      </c>
      <c r="B70" s="105" t="s">
        <v>332</v>
      </c>
      <c r="C70" s="106"/>
      <c r="D70" s="106"/>
      <c r="E70" s="106"/>
      <c r="F70" s="146"/>
      <c r="G70" s="109"/>
      <c r="H70" s="109"/>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R70" s="29"/>
    </row>
    <row r="71" spans="1:76" ht="35.25" customHeight="1">
      <c r="B71" s="1153" t="s">
        <v>394</v>
      </c>
      <c r="C71" s="1154"/>
      <c r="D71" s="1154"/>
      <c r="E71" s="1155"/>
      <c r="F71" s="146"/>
      <c r="G71" s="109"/>
      <c r="H71" s="109"/>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R71" s="29"/>
    </row>
    <row r="72" spans="1:76" ht="16.5" customHeight="1" thickBot="1">
      <c r="B72" s="105" t="s">
        <v>271</v>
      </c>
      <c r="C72" s="110"/>
      <c r="F72" s="146"/>
      <c r="G72" s="109"/>
      <c r="H72" s="109"/>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R72" s="29"/>
    </row>
    <row r="73" spans="1:76" ht="33.75" customHeight="1" thickBot="1">
      <c r="B73" s="149" t="s">
        <v>272</v>
      </c>
      <c r="C73" s="150" t="s">
        <v>273</v>
      </c>
      <c r="D73" s="150" t="s">
        <v>274</v>
      </c>
      <c r="E73" s="135" t="s">
        <v>383</v>
      </c>
      <c r="F73" s="1156"/>
      <c r="G73" s="127"/>
      <c r="H73" s="109"/>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R73" s="29"/>
    </row>
    <row r="74" spans="1:76" ht="25.5" customHeight="1">
      <c r="B74" s="151" t="s">
        <v>315</v>
      </c>
      <c r="C74" s="1177" t="s">
        <v>287</v>
      </c>
      <c r="D74" s="1177"/>
      <c r="E74" s="152" t="s">
        <v>257</v>
      </c>
      <c r="F74" s="1157"/>
      <c r="G74" s="187" t="s">
        <v>385</v>
      </c>
      <c r="H74" s="128"/>
      <c r="I74" s="129"/>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R74" s="29"/>
    </row>
    <row r="75" spans="1:76" ht="25.5" customHeight="1" thickBot="1">
      <c r="B75" s="123" t="s">
        <v>395</v>
      </c>
      <c r="C75" s="1161" t="s">
        <v>396</v>
      </c>
      <c r="D75" s="1162"/>
      <c r="E75" s="126" t="s">
        <v>387</v>
      </c>
      <c r="F75" s="1158"/>
      <c r="G75" s="130"/>
      <c r="H75" s="130"/>
      <c r="I75" s="131"/>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R75" s="29"/>
    </row>
    <row r="76" spans="1:76" ht="25.5" customHeight="1">
      <c r="B76" s="158"/>
      <c r="C76" s="192"/>
      <c r="D76" s="192"/>
      <c r="E76" s="140"/>
      <c r="F76" s="163"/>
      <c r="G76" s="161"/>
      <c r="H76" s="161"/>
      <c r="I76" s="161"/>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row>
    <row r="78" spans="1:76" ht="44.25" customHeight="1">
      <c r="B78" s="186" t="s">
        <v>451</v>
      </c>
      <c r="C78" s="192"/>
      <c r="D78" s="192"/>
      <c r="E78" s="140"/>
      <c r="F78" s="163"/>
      <c r="G78" s="161"/>
      <c r="H78" s="161"/>
      <c r="I78" s="161"/>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row>
    <row r="79" spans="1:76" ht="44.25" customHeight="1">
      <c r="B79" s="186" t="s">
        <v>397</v>
      </c>
      <c r="C79" s="192"/>
      <c r="D79" s="192"/>
      <c r="E79" s="140"/>
      <c r="F79" s="163"/>
      <c r="G79" s="161"/>
      <c r="H79" s="161"/>
      <c r="I79" s="161"/>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row>
    <row r="80" spans="1:76" ht="25.5" customHeight="1">
      <c r="B80" s="158"/>
      <c r="C80" s="192"/>
      <c r="D80" s="192"/>
      <c r="E80" s="140"/>
      <c r="F80" s="163"/>
      <c r="G80" s="161"/>
      <c r="H80" s="161"/>
      <c r="I80" s="161"/>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row>
    <row r="81" spans="1:76" ht="25.5" customHeight="1">
      <c r="B81" s="158"/>
      <c r="C81" s="192"/>
      <c r="D81" s="192"/>
      <c r="E81" s="140"/>
      <c r="F81" s="163"/>
      <c r="G81" s="161"/>
      <c r="H81" s="161"/>
      <c r="I81" s="161"/>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row>
    <row r="82" spans="1:76" ht="35.450000000000003" customHeight="1">
      <c r="B82" s="89"/>
      <c r="I82" s="52"/>
      <c r="J82" s="52"/>
      <c r="K82" s="52"/>
      <c r="L82" s="193" t="s">
        <v>398</v>
      </c>
      <c r="M82" s="194"/>
      <c r="N82" s="195"/>
      <c r="O82" s="194"/>
      <c r="P82" s="194"/>
      <c r="Q82" s="194"/>
      <c r="R82" s="194"/>
      <c r="S82" s="194"/>
      <c r="T82" s="196"/>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row>
    <row r="83" spans="1:76" ht="6.6" customHeight="1" thickBot="1">
      <c r="I83" s="28"/>
      <c r="J83" s="52"/>
      <c r="K83" s="52"/>
      <c r="L83" s="52"/>
      <c r="M83" s="52"/>
      <c r="N83" s="90"/>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row>
    <row r="84" spans="1:76" s="98" customFormat="1" ht="23.25" customHeight="1" thickBot="1">
      <c r="A84" s="94"/>
      <c r="B84" s="1178"/>
      <c r="C84" s="1179"/>
      <c r="D84" s="1179"/>
      <c r="E84" s="1180"/>
      <c r="F84" s="95" t="s">
        <v>267</v>
      </c>
      <c r="G84" s="96"/>
      <c r="H84" s="95" t="s">
        <v>268</v>
      </c>
      <c r="I84" s="97"/>
      <c r="J84" s="52"/>
      <c r="K84" s="52"/>
      <c r="L84" s="52"/>
      <c r="M84" s="52"/>
      <c r="N84" s="90"/>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row>
    <row r="85" spans="1:76" ht="45.6" customHeight="1" thickBot="1">
      <c r="B85" s="99" t="s">
        <v>269</v>
      </c>
      <c r="C85" s="100" t="s">
        <v>399</v>
      </c>
      <c r="D85" s="100"/>
      <c r="E85" s="101"/>
      <c r="F85" s="102">
        <f>+E91</f>
        <v>0</v>
      </c>
      <c r="G85" s="103"/>
      <c r="H85" s="104">
        <f>E93</f>
        <v>12</v>
      </c>
      <c r="I85" s="155">
        <f>G90</f>
        <v>0</v>
      </c>
      <c r="J85" s="52"/>
      <c r="K85" s="52"/>
      <c r="L85" s="52"/>
      <c r="M85" s="52"/>
      <c r="N85" s="90"/>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row>
    <row r="86" spans="1:76" ht="6.75" customHeight="1">
      <c r="B86" s="105"/>
      <c r="C86" s="106"/>
      <c r="D86" s="106"/>
      <c r="E86" s="106"/>
      <c r="F86" s="107"/>
      <c r="G86" s="108"/>
      <c r="H86" s="108"/>
      <c r="I86" s="52"/>
      <c r="J86" s="52"/>
      <c r="K86" s="52"/>
      <c r="L86" s="52"/>
      <c r="M86" s="52"/>
      <c r="N86" s="90"/>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row>
    <row r="87" spans="1:76" ht="18" customHeight="1">
      <c r="A87" s="25">
        <v>8</v>
      </c>
      <c r="B87" s="105" t="s">
        <v>270</v>
      </c>
      <c r="C87" s="106"/>
      <c r="D87" s="106"/>
      <c r="E87" s="106"/>
      <c r="F87" s="107"/>
      <c r="G87" s="109"/>
      <c r="H87" s="109"/>
      <c r="I87" s="52"/>
      <c r="J87" s="52"/>
      <c r="K87" s="52"/>
      <c r="L87" s="52"/>
      <c r="M87" s="52"/>
      <c r="N87" s="90"/>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row>
    <row r="88" spans="1:76" ht="35.25" customHeight="1">
      <c r="B88" s="1153" t="s">
        <v>452</v>
      </c>
      <c r="C88" s="1154"/>
      <c r="D88" s="1154"/>
      <c r="E88" s="1155"/>
      <c r="F88" s="107"/>
      <c r="G88" s="109"/>
      <c r="H88" s="109"/>
      <c r="I88" s="52"/>
      <c r="J88" s="52"/>
      <c r="K88" s="52"/>
      <c r="L88" s="197"/>
      <c r="M88" s="52"/>
      <c r="N88" s="90"/>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row>
    <row r="89" spans="1:76" ht="16.5" customHeight="1" thickBot="1">
      <c r="B89" s="105" t="s">
        <v>271</v>
      </c>
      <c r="C89" s="110"/>
      <c r="F89" s="107"/>
      <c r="G89" s="109"/>
      <c r="H89" s="109"/>
      <c r="I89" s="52"/>
      <c r="J89" s="52"/>
      <c r="K89" s="52"/>
      <c r="L89" s="52"/>
      <c r="M89" s="52"/>
      <c r="N89" s="90"/>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row>
    <row r="90" spans="1:76" ht="33.75" customHeight="1" thickBot="1">
      <c r="B90" s="111" t="s">
        <v>272</v>
      </c>
      <c r="C90" s="112" t="s">
        <v>273</v>
      </c>
      <c r="D90" s="112" t="s">
        <v>274</v>
      </c>
      <c r="E90" s="113" t="s">
        <v>275</v>
      </c>
      <c r="F90" s="1226" t="s">
        <v>276</v>
      </c>
      <c r="G90" s="114"/>
      <c r="H90" s="109"/>
      <c r="I90" s="52"/>
      <c r="J90" s="52"/>
      <c r="K90" s="52"/>
      <c r="L90" s="1192" t="s">
        <v>400</v>
      </c>
      <c r="M90" s="1193"/>
      <c r="N90" s="1193"/>
      <c r="O90" s="1193"/>
      <c r="P90" s="1193"/>
      <c r="Q90" s="1193"/>
      <c r="R90" s="1193"/>
      <c r="S90" s="1193"/>
      <c r="T90" s="1194"/>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row>
    <row r="91" spans="1:76" ht="21" customHeight="1">
      <c r="B91" s="115" t="s">
        <v>277</v>
      </c>
      <c r="C91" s="116">
        <v>0</v>
      </c>
      <c r="D91" s="117">
        <v>6</v>
      </c>
      <c r="E91" s="118">
        <v>0</v>
      </c>
      <c r="F91" s="1227"/>
      <c r="G91" s="1229"/>
      <c r="H91" s="1230"/>
      <c r="I91" s="1231"/>
      <c r="J91" s="52"/>
      <c r="K91" s="52"/>
      <c r="L91" s="1195" t="s">
        <v>401</v>
      </c>
      <c r="M91" s="1196"/>
      <c r="N91" s="1196"/>
      <c r="O91" s="1196"/>
      <c r="P91" s="1196"/>
      <c r="Q91" s="1196"/>
      <c r="R91" s="1196"/>
      <c r="S91" s="1196"/>
      <c r="T91" s="198"/>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row>
    <row r="92" spans="1:76" ht="20.25" customHeight="1">
      <c r="B92" s="119" t="s">
        <v>278</v>
      </c>
      <c r="C92" s="120">
        <v>1</v>
      </c>
      <c r="D92" s="121">
        <v>6</v>
      </c>
      <c r="E92" s="122">
        <v>6</v>
      </c>
      <c r="F92" s="1227"/>
      <c r="G92" s="1232"/>
      <c r="H92" s="1233"/>
      <c r="I92" s="1234"/>
      <c r="J92" s="52"/>
      <c r="K92" s="52"/>
      <c r="L92" s="1195" t="s">
        <v>402</v>
      </c>
      <c r="M92" s="1196"/>
      <c r="N92" s="1196"/>
      <c r="O92" s="1196"/>
      <c r="P92" s="1196"/>
      <c r="Q92" s="1196"/>
      <c r="R92" s="1196"/>
      <c r="S92" s="1196"/>
      <c r="T92" s="198"/>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row>
    <row r="93" spans="1:76" ht="20.25" customHeight="1" thickBot="1">
      <c r="B93" s="123" t="s">
        <v>403</v>
      </c>
      <c r="C93" s="124">
        <v>2</v>
      </c>
      <c r="D93" s="125">
        <v>6</v>
      </c>
      <c r="E93" s="126">
        <v>12</v>
      </c>
      <c r="F93" s="1228"/>
      <c r="G93" s="1235"/>
      <c r="H93" s="1236"/>
      <c r="I93" s="1237"/>
      <c r="J93" s="52"/>
      <c r="K93" s="52"/>
      <c r="L93" s="1197" t="s">
        <v>404</v>
      </c>
      <c r="M93" s="1198"/>
      <c r="N93" s="1198"/>
      <c r="O93" s="1198"/>
      <c r="P93" s="1198"/>
      <c r="Q93" s="1198"/>
      <c r="R93" s="1198"/>
      <c r="S93" s="1198"/>
      <c r="T93" s="199"/>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row>
    <row r="94" spans="1:76" ht="9" customHeight="1">
      <c r="B94" s="105"/>
      <c r="C94" s="106"/>
      <c r="D94" s="106"/>
      <c r="E94" s="106"/>
      <c r="F94" s="107"/>
      <c r="G94" s="109"/>
      <c r="H94" s="109"/>
      <c r="I94" s="52"/>
      <c r="J94" s="52"/>
      <c r="K94" s="52"/>
      <c r="L94" s="52"/>
      <c r="M94" s="52"/>
      <c r="N94" s="90"/>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row>
    <row r="95" spans="1:76" ht="9" customHeight="1">
      <c r="B95" s="105"/>
      <c r="C95" s="106"/>
      <c r="D95" s="106"/>
      <c r="E95" s="106"/>
      <c r="F95" s="107"/>
      <c r="G95" s="109"/>
      <c r="H95" s="109"/>
      <c r="I95" s="52"/>
      <c r="J95" s="52"/>
      <c r="K95" s="52"/>
      <c r="L95" s="52"/>
      <c r="M95" s="52"/>
      <c r="N95" s="90"/>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row>
    <row r="96" spans="1:76" ht="6.75" customHeight="1" thickBot="1">
      <c r="F96" s="107"/>
      <c r="I96" s="28"/>
      <c r="J96" s="52"/>
      <c r="K96" s="52"/>
      <c r="L96" s="52"/>
      <c r="M96" s="52"/>
      <c r="N96" s="90"/>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row>
    <row r="97" spans="1:76" s="98" customFormat="1" ht="23.25" customHeight="1" thickBot="1">
      <c r="A97" s="94"/>
      <c r="B97" s="1178"/>
      <c r="C97" s="1179"/>
      <c r="D97" s="1179"/>
      <c r="E97" s="1180"/>
      <c r="F97" s="95" t="s">
        <v>267</v>
      </c>
      <c r="G97" s="96"/>
      <c r="H97" s="95" t="s">
        <v>268</v>
      </c>
      <c r="I97" s="97"/>
      <c r="J97" s="52"/>
      <c r="K97" s="52"/>
      <c r="L97" s="52"/>
      <c r="M97" s="52"/>
      <c r="N97" s="90"/>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row>
    <row r="98" spans="1:76" ht="41.1" customHeight="1" thickBot="1">
      <c r="B98" s="99" t="s">
        <v>316</v>
      </c>
      <c r="C98" s="100" t="s">
        <v>399</v>
      </c>
      <c r="D98" s="100"/>
      <c r="E98" s="101"/>
      <c r="F98" s="102">
        <f>E104</f>
        <v>0</v>
      </c>
      <c r="G98" s="103"/>
      <c r="H98" s="104">
        <f>E106</f>
        <v>12</v>
      </c>
      <c r="I98" s="155">
        <f>G103</f>
        <v>0</v>
      </c>
      <c r="J98" s="52"/>
      <c r="K98" s="52"/>
      <c r="L98" s="52"/>
      <c r="M98" s="52"/>
      <c r="N98" s="90"/>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row>
    <row r="99" spans="1:76" ht="6.75" customHeight="1">
      <c r="B99" s="105"/>
      <c r="C99" s="106"/>
      <c r="D99" s="106"/>
      <c r="E99" s="106"/>
      <c r="F99" s="107"/>
      <c r="G99" s="108"/>
      <c r="H99" s="108"/>
      <c r="I99" s="52"/>
      <c r="J99" s="52"/>
      <c r="K99" s="52"/>
      <c r="L99" s="52"/>
      <c r="M99" s="52"/>
      <c r="N99" s="90"/>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row>
    <row r="100" spans="1:76" ht="18" customHeight="1">
      <c r="A100" s="25">
        <v>9</v>
      </c>
      <c r="B100" s="105" t="s">
        <v>280</v>
      </c>
      <c r="C100" s="106"/>
      <c r="D100" s="106"/>
      <c r="E100" s="106"/>
      <c r="F100" s="107"/>
      <c r="G100" s="109"/>
      <c r="H100" s="109"/>
      <c r="I100" s="52"/>
      <c r="J100" s="52"/>
      <c r="K100" s="52"/>
      <c r="L100" s="52"/>
      <c r="M100" s="52"/>
      <c r="N100" s="90"/>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row>
    <row r="101" spans="1:76" ht="35.25" customHeight="1">
      <c r="B101" s="1153" t="s">
        <v>405</v>
      </c>
      <c r="C101" s="1154"/>
      <c r="D101" s="1154"/>
      <c r="E101" s="1155"/>
      <c r="F101" s="107"/>
      <c r="G101" s="109"/>
      <c r="H101" s="109"/>
      <c r="I101" s="52"/>
      <c r="J101" s="52"/>
      <c r="K101" s="52"/>
      <c r="L101" s="52"/>
      <c r="M101" s="52"/>
      <c r="N101" s="90"/>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row>
    <row r="102" spans="1:76" ht="16.5" customHeight="1" thickBot="1">
      <c r="B102" s="105" t="s">
        <v>271</v>
      </c>
      <c r="C102" s="110"/>
      <c r="F102" s="107"/>
      <c r="G102" s="109"/>
      <c r="H102" s="109"/>
      <c r="I102" s="52"/>
      <c r="J102" s="52"/>
      <c r="K102" s="52"/>
      <c r="L102" s="52"/>
      <c r="M102" s="52"/>
      <c r="N102" s="90"/>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row>
    <row r="103" spans="1:76" ht="33.75" customHeight="1" thickBot="1">
      <c r="B103" s="111" t="s">
        <v>272</v>
      </c>
      <c r="C103" s="112" t="s">
        <v>273</v>
      </c>
      <c r="D103" s="112" t="s">
        <v>274</v>
      </c>
      <c r="E103" s="113" t="s">
        <v>275</v>
      </c>
      <c r="F103" s="1156" t="s">
        <v>276</v>
      </c>
      <c r="G103" s="127"/>
      <c r="H103" s="109"/>
      <c r="I103" s="52"/>
      <c r="J103" s="52"/>
      <c r="K103" s="52"/>
      <c r="L103" s="52"/>
      <c r="M103" s="52"/>
      <c r="N103" s="90"/>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row>
    <row r="104" spans="1:76" ht="51" customHeight="1">
      <c r="B104" s="115" t="s">
        <v>281</v>
      </c>
      <c r="C104" s="116">
        <v>0</v>
      </c>
      <c r="D104" s="117">
        <v>6</v>
      </c>
      <c r="E104" s="118">
        <v>0</v>
      </c>
      <c r="F104" s="1157"/>
      <c r="G104" s="1238"/>
      <c r="H104" s="1239"/>
      <c r="I104" s="1240"/>
      <c r="J104" s="52"/>
      <c r="K104" s="52"/>
      <c r="L104" s="1182" t="s">
        <v>406</v>
      </c>
      <c r="M104" s="1183"/>
      <c r="N104" s="1183"/>
      <c r="O104" s="1183"/>
      <c r="P104" s="1183"/>
      <c r="Q104" s="1183"/>
      <c r="R104" s="1183"/>
      <c r="S104" s="1183"/>
      <c r="T104" s="1184"/>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row>
    <row r="105" spans="1:76" ht="37.5" customHeight="1">
      <c r="B105" s="119" t="s">
        <v>282</v>
      </c>
      <c r="C105" s="120">
        <v>2</v>
      </c>
      <c r="D105" s="121">
        <v>6</v>
      </c>
      <c r="E105" s="122">
        <v>12</v>
      </c>
      <c r="F105" s="1157"/>
      <c r="G105" s="1241"/>
      <c r="H105" s="1242"/>
      <c r="I105" s="1243"/>
      <c r="J105" s="52"/>
      <c r="K105" s="52"/>
      <c r="L105" s="1185"/>
      <c r="M105" s="1186"/>
      <c r="N105" s="1186"/>
      <c r="O105" s="1186"/>
      <c r="P105" s="1186"/>
      <c r="Q105" s="1186"/>
      <c r="R105" s="1186"/>
      <c r="S105" s="1186"/>
      <c r="T105" s="1187"/>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row>
    <row r="106" spans="1:76" ht="38.450000000000003" customHeight="1" thickBot="1">
      <c r="B106" s="123" t="s">
        <v>283</v>
      </c>
      <c r="C106" s="124">
        <v>2</v>
      </c>
      <c r="D106" s="125">
        <v>6</v>
      </c>
      <c r="E106" s="126">
        <v>12</v>
      </c>
      <c r="F106" s="1158"/>
      <c r="G106" s="1244"/>
      <c r="H106" s="1245"/>
      <c r="I106" s="1246"/>
      <c r="J106" s="52"/>
      <c r="K106" s="52"/>
      <c r="L106" s="1188"/>
      <c r="M106" s="1189"/>
      <c r="N106" s="1189"/>
      <c r="O106" s="1189"/>
      <c r="P106" s="1189"/>
      <c r="Q106" s="1189"/>
      <c r="R106" s="1189"/>
      <c r="S106" s="1189"/>
      <c r="T106" s="1190"/>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row>
    <row r="107" spans="1:76" ht="9" customHeight="1">
      <c r="B107" s="105"/>
      <c r="C107" s="106"/>
      <c r="D107" s="106"/>
      <c r="E107" s="106"/>
      <c r="F107" s="107"/>
      <c r="G107" s="109"/>
      <c r="H107" s="109"/>
      <c r="I107" s="52"/>
      <c r="J107" s="52"/>
      <c r="K107" s="52"/>
      <c r="L107" s="52"/>
      <c r="M107" s="52"/>
      <c r="N107" s="90"/>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row>
    <row r="108" spans="1:76" ht="9" customHeight="1">
      <c r="B108" s="105"/>
      <c r="C108" s="106"/>
      <c r="D108" s="106"/>
      <c r="E108" s="106"/>
      <c r="F108" s="107"/>
      <c r="G108" s="109"/>
      <c r="H108" s="109"/>
      <c r="I108" s="52"/>
      <c r="J108" s="52"/>
      <c r="K108" s="52"/>
      <c r="L108" s="52"/>
      <c r="M108" s="52"/>
      <c r="N108" s="90"/>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row>
    <row r="109" spans="1:76" ht="6.75" customHeight="1" thickBot="1">
      <c r="F109" s="107"/>
      <c r="I109" s="28"/>
      <c r="J109" s="52"/>
      <c r="K109" s="52"/>
      <c r="L109" s="52"/>
      <c r="M109" s="52"/>
      <c r="N109" s="90"/>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row>
    <row r="110" spans="1:76" s="98" customFormat="1" ht="23.25" customHeight="1" thickBot="1">
      <c r="A110" s="94"/>
      <c r="B110" s="1178"/>
      <c r="C110" s="1179"/>
      <c r="D110" s="1179"/>
      <c r="E110" s="1180"/>
      <c r="F110" s="95" t="s">
        <v>267</v>
      </c>
      <c r="G110" s="96"/>
      <c r="H110" s="95" t="s">
        <v>268</v>
      </c>
      <c r="I110" s="132"/>
      <c r="J110" s="52"/>
      <c r="K110" s="52"/>
      <c r="L110" s="52"/>
      <c r="M110" s="52"/>
      <c r="N110" s="90"/>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row>
    <row r="111" spans="1:76" ht="37.5" customHeight="1" thickBot="1">
      <c r="B111" s="99" t="s">
        <v>285</v>
      </c>
      <c r="C111" s="100" t="s">
        <v>407</v>
      </c>
      <c r="D111" s="100"/>
      <c r="E111" s="101"/>
      <c r="F111" s="102">
        <f>E118+E126+E134+E142+E152</f>
        <v>1</v>
      </c>
      <c r="G111" s="103"/>
      <c r="H111" s="104">
        <f>E120+E128+E136+E146+E154</f>
        <v>26</v>
      </c>
      <c r="I111" s="155">
        <f>G117+G125+G133+G141+G151</f>
        <v>0</v>
      </c>
      <c r="J111" s="52"/>
      <c r="K111" s="52"/>
      <c r="L111" s="52"/>
      <c r="M111" s="52"/>
      <c r="N111" s="90"/>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row>
    <row r="112" spans="1:76" ht="6.75" customHeight="1">
      <c r="B112" s="105"/>
      <c r="C112" s="106"/>
      <c r="D112" s="106"/>
      <c r="E112" s="106"/>
      <c r="F112" s="107"/>
      <c r="G112" s="108"/>
      <c r="H112" s="108"/>
      <c r="I112" s="200"/>
      <c r="J112" s="52"/>
      <c r="K112" s="52"/>
      <c r="L112" s="52"/>
      <c r="M112" s="52"/>
      <c r="N112" s="90"/>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row>
    <row r="114" spans="1:76" ht="18" customHeight="1">
      <c r="A114" s="25">
        <v>10</v>
      </c>
      <c r="B114" s="105" t="s">
        <v>408</v>
      </c>
      <c r="C114" s="106"/>
      <c r="D114" s="106"/>
      <c r="E114" s="106"/>
      <c r="F114" s="138"/>
      <c r="G114" s="109"/>
      <c r="H114" s="109"/>
      <c r="I114" s="52"/>
      <c r="J114" s="52"/>
      <c r="K114" s="52"/>
      <c r="L114" s="52"/>
      <c r="M114" s="52"/>
      <c r="N114" s="90"/>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row>
    <row r="115" spans="1:76" ht="35.25" customHeight="1">
      <c r="B115" s="1153" t="s">
        <v>409</v>
      </c>
      <c r="C115" s="1154"/>
      <c r="D115" s="1154"/>
      <c r="E115" s="1155"/>
      <c r="F115" s="201"/>
      <c r="G115" s="109"/>
      <c r="H115" s="109"/>
      <c r="I115" s="52"/>
      <c r="J115" s="52"/>
      <c r="K115" s="52"/>
      <c r="L115" s="52"/>
      <c r="M115" s="52"/>
      <c r="N115" s="90"/>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row>
    <row r="116" spans="1:76" ht="16.5" customHeight="1" thickBot="1">
      <c r="B116" s="105" t="s">
        <v>271</v>
      </c>
      <c r="C116" s="110"/>
      <c r="F116" s="138"/>
      <c r="G116" s="109"/>
      <c r="H116" s="109"/>
      <c r="I116" s="52"/>
      <c r="J116" s="52"/>
      <c r="K116" s="52"/>
      <c r="L116" s="52"/>
      <c r="M116" s="52"/>
      <c r="N116" s="90"/>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row>
    <row r="117" spans="1:76" ht="33.75" customHeight="1" thickBot="1">
      <c r="B117" s="111" t="s">
        <v>272</v>
      </c>
      <c r="C117" s="112" t="s">
        <v>273</v>
      </c>
      <c r="D117" s="112" t="s">
        <v>274</v>
      </c>
      <c r="E117" s="113" t="s">
        <v>275</v>
      </c>
      <c r="F117" s="1156" t="s">
        <v>276</v>
      </c>
      <c r="G117" s="127"/>
      <c r="H117" s="109"/>
      <c r="I117" s="52"/>
      <c r="J117" s="52"/>
      <c r="K117" s="52"/>
      <c r="L117" s="52"/>
      <c r="M117" s="52"/>
      <c r="N117" s="90"/>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row>
    <row r="118" spans="1:76" ht="68.099999999999994" customHeight="1">
      <c r="B118" s="115" t="s">
        <v>297</v>
      </c>
      <c r="C118" s="116">
        <v>0</v>
      </c>
      <c r="D118" s="117">
        <v>3</v>
      </c>
      <c r="E118" s="118">
        <v>0</v>
      </c>
      <c r="F118" s="1157"/>
      <c r="G118" s="1238"/>
      <c r="H118" s="1239"/>
      <c r="I118" s="1240"/>
      <c r="J118" s="52"/>
      <c r="K118" s="52"/>
      <c r="L118" s="1182" t="s">
        <v>410</v>
      </c>
      <c r="M118" s="1183"/>
      <c r="N118" s="1183"/>
      <c r="O118" s="1183"/>
      <c r="P118" s="1183"/>
      <c r="Q118" s="1183"/>
      <c r="R118" s="1183"/>
      <c r="S118" s="1184"/>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row>
    <row r="119" spans="1:76" ht="69" customHeight="1">
      <c r="B119" s="119" t="s">
        <v>298</v>
      </c>
      <c r="C119" s="120">
        <v>1</v>
      </c>
      <c r="D119" s="121">
        <v>3</v>
      </c>
      <c r="E119" s="122">
        <v>3</v>
      </c>
      <c r="F119" s="1157"/>
      <c r="G119" s="1241"/>
      <c r="H119" s="1242"/>
      <c r="I119" s="1243"/>
      <c r="J119" s="52"/>
      <c r="K119" s="52"/>
      <c r="L119" s="1185"/>
      <c r="M119" s="1186"/>
      <c r="N119" s="1186"/>
      <c r="O119" s="1186"/>
      <c r="P119" s="1186"/>
      <c r="Q119" s="1186"/>
      <c r="R119" s="1186"/>
      <c r="S119" s="1187"/>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row>
    <row r="120" spans="1:76" ht="71.45" customHeight="1" thickBot="1">
      <c r="B120" s="123" t="s">
        <v>299</v>
      </c>
      <c r="C120" s="124">
        <v>2</v>
      </c>
      <c r="D120" s="125">
        <v>3</v>
      </c>
      <c r="E120" s="126">
        <v>6</v>
      </c>
      <c r="F120" s="1158"/>
      <c r="G120" s="1244"/>
      <c r="H120" s="1245"/>
      <c r="I120" s="1246"/>
      <c r="J120" s="52"/>
      <c r="K120" s="52"/>
      <c r="L120" s="1188"/>
      <c r="M120" s="1189"/>
      <c r="N120" s="1189"/>
      <c r="O120" s="1189"/>
      <c r="P120" s="1189"/>
      <c r="Q120" s="1189"/>
      <c r="R120" s="1189"/>
      <c r="S120" s="1190"/>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row>
    <row r="121" spans="1:76" ht="9" customHeight="1">
      <c r="B121" s="105"/>
      <c r="C121" s="106"/>
      <c r="D121" s="106"/>
      <c r="E121" s="106"/>
      <c r="F121" s="138"/>
      <c r="G121" s="109"/>
      <c r="H121" s="109"/>
      <c r="I121" s="52"/>
      <c r="J121" s="52"/>
      <c r="K121" s="52"/>
      <c r="L121" s="52"/>
      <c r="M121" s="52"/>
      <c r="N121" s="90"/>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row>
    <row r="122" spans="1:76" ht="18" customHeight="1">
      <c r="A122" s="25">
        <v>11</v>
      </c>
      <c r="B122" s="105" t="s">
        <v>411</v>
      </c>
      <c r="C122" s="106"/>
      <c r="D122" s="106"/>
      <c r="E122" s="106"/>
      <c r="F122" s="138"/>
      <c r="G122" s="109"/>
      <c r="H122" s="109"/>
      <c r="I122" s="52"/>
      <c r="J122" s="52"/>
      <c r="K122" s="52"/>
      <c r="L122" s="52"/>
      <c r="M122" s="52"/>
      <c r="N122" s="90"/>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row>
    <row r="123" spans="1:76" ht="35.25" customHeight="1">
      <c r="B123" s="1153" t="s">
        <v>412</v>
      </c>
      <c r="C123" s="1154"/>
      <c r="D123" s="1154"/>
      <c r="E123" s="1155"/>
      <c r="F123" s="138"/>
      <c r="G123" s="109"/>
      <c r="H123" s="109"/>
      <c r="I123" s="52"/>
      <c r="J123" s="52"/>
      <c r="K123" s="52"/>
      <c r="L123" s="52"/>
      <c r="M123" s="52"/>
      <c r="N123" s="90"/>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row>
    <row r="124" spans="1:76" ht="16.5" customHeight="1" thickBot="1">
      <c r="B124" s="105" t="s">
        <v>271</v>
      </c>
      <c r="C124" s="110"/>
      <c r="F124" s="138"/>
      <c r="G124" s="109"/>
      <c r="H124" s="109"/>
      <c r="I124" s="52"/>
      <c r="J124" s="52"/>
      <c r="K124" s="52"/>
      <c r="L124" s="52"/>
      <c r="M124" s="52"/>
      <c r="N124" s="90"/>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row>
    <row r="125" spans="1:76" ht="33.75" customHeight="1" thickBot="1">
      <c r="B125" s="111" t="s">
        <v>272</v>
      </c>
      <c r="C125" s="112" t="s">
        <v>273</v>
      </c>
      <c r="D125" s="112" t="s">
        <v>274</v>
      </c>
      <c r="E125" s="113" t="s">
        <v>275</v>
      </c>
      <c r="F125" s="1156" t="s">
        <v>276</v>
      </c>
      <c r="G125" s="127"/>
      <c r="H125" s="109"/>
      <c r="I125" s="52"/>
      <c r="J125" s="52"/>
      <c r="K125" s="52"/>
      <c r="L125" s="52"/>
      <c r="M125" s="52"/>
      <c r="N125" s="90"/>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row>
    <row r="126" spans="1:76" ht="36.75" customHeight="1">
      <c r="B126" s="234" t="s">
        <v>317</v>
      </c>
      <c r="C126" s="116">
        <v>0</v>
      </c>
      <c r="D126" s="117">
        <v>3</v>
      </c>
      <c r="E126" s="118">
        <v>0</v>
      </c>
      <c r="F126" s="1157"/>
      <c r="G126" s="1238"/>
      <c r="H126" s="1239"/>
      <c r="I126" s="1240"/>
      <c r="J126" s="52"/>
      <c r="K126" s="52"/>
      <c r="L126" s="1182" t="s">
        <v>413</v>
      </c>
      <c r="M126" s="1183"/>
      <c r="N126" s="1183"/>
      <c r="O126" s="1183"/>
      <c r="P126" s="1183"/>
      <c r="Q126" s="1183"/>
      <c r="R126" s="1183"/>
      <c r="S126" s="1184"/>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row>
    <row r="127" spans="1:76" ht="36.75" customHeight="1">
      <c r="B127" s="235" t="s">
        <v>318</v>
      </c>
      <c r="C127" s="120">
        <v>1</v>
      </c>
      <c r="D127" s="121">
        <v>3</v>
      </c>
      <c r="E127" s="122">
        <v>3</v>
      </c>
      <c r="F127" s="1157"/>
      <c r="G127" s="1241"/>
      <c r="H127" s="1242"/>
      <c r="I127" s="1243"/>
      <c r="J127" s="52"/>
      <c r="K127" s="52"/>
      <c r="L127" s="1185"/>
      <c r="M127" s="1186"/>
      <c r="N127" s="1186"/>
      <c r="O127" s="1186"/>
      <c r="P127" s="1186"/>
      <c r="Q127" s="1186"/>
      <c r="R127" s="1186"/>
      <c r="S127" s="1187"/>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row>
    <row r="128" spans="1:76" ht="41.1" customHeight="1" thickBot="1">
      <c r="B128" s="236" t="s">
        <v>319</v>
      </c>
      <c r="C128" s="124">
        <v>2</v>
      </c>
      <c r="D128" s="125">
        <v>3</v>
      </c>
      <c r="E128" s="126">
        <v>6</v>
      </c>
      <c r="F128" s="1158"/>
      <c r="G128" s="1244"/>
      <c r="H128" s="1245"/>
      <c r="I128" s="1246"/>
      <c r="J128" s="52"/>
      <c r="K128" s="52"/>
      <c r="L128" s="1188"/>
      <c r="M128" s="1189"/>
      <c r="N128" s="1189"/>
      <c r="O128" s="1189"/>
      <c r="P128" s="1189"/>
      <c r="Q128" s="1189"/>
      <c r="R128" s="1189"/>
      <c r="S128" s="1190"/>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row>
    <row r="130" spans="1:76" ht="18" customHeight="1">
      <c r="A130" s="25">
        <v>12</v>
      </c>
      <c r="B130" s="105" t="s">
        <v>414</v>
      </c>
      <c r="C130" s="106"/>
      <c r="D130" s="106"/>
      <c r="E130" s="106"/>
      <c r="F130" s="138"/>
      <c r="G130" s="109"/>
      <c r="H130" s="109"/>
      <c r="I130" s="52"/>
      <c r="J130" s="52"/>
      <c r="K130" s="52"/>
      <c r="L130" s="52"/>
      <c r="M130" s="52"/>
      <c r="N130" s="90"/>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row>
    <row r="131" spans="1:76" ht="35.25" customHeight="1">
      <c r="B131" s="1153" t="s">
        <v>415</v>
      </c>
      <c r="C131" s="1154"/>
      <c r="D131" s="1154"/>
      <c r="E131" s="1155"/>
      <c r="F131" s="201"/>
      <c r="G131" s="109"/>
      <c r="H131" s="109"/>
      <c r="I131" s="52"/>
      <c r="J131" s="52"/>
      <c r="K131" s="52"/>
      <c r="L131" s="52"/>
      <c r="M131" s="52"/>
      <c r="N131" s="90"/>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row>
    <row r="132" spans="1:76" ht="16.5" customHeight="1" thickBot="1">
      <c r="B132" s="105" t="s">
        <v>284</v>
      </c>
      <c r="C132" s="110"/>
      <c r="F132" s="138"/>
      <c r="G132" s="109"/>
      <c r="H132" s="109"/>
      <c r="I132" s="52"/>
      <c r="J132" s="52"/>
      <c r="K132" s="52"/>
      <c r="L132" s="52"/>
      <c r="M132" s="52"/>
      <c r="N132" s="90"/>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row>
    <row r="133" spans="1:76" ht="33.75" customHeight="1" thickBot="1">
      <c r="B133" s="111" t="s">
        <v>272</v>
      </c>
      <c r="C133" s="112" t="s">
        <v>273</v>
      </c>
      <c r="D133" s="112" t="s">
        <v>274</v>
      </c>
      <c r="E133" s="113" t="s">
        <v>275</v>
      </c>
      <c r="F133" s="1156" t="s">
        <v>276</v>
      </c>
      <c r="G133" s="127"/>
      <c r="H133" s="109"/>
      <c r="I133" s="52"/>
      <c r="J133" s="52"/>
      <c r="K133" s="52"/>
      <c r="L133" s="52"/>
      <c r="M133" s="52"/>
      <c r="N133" s="90"/>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row>
    <row r="134" spans="1:76" ht="21" customHeight="1">
      <c r="B134" s="115" t="s">
        <v>290</v>
      </c>
      <c r="C134" s="116">
        <v>1</v>
      </c>
      <c r="D134" s="237">
        <v>1</v>
      </c>
      <c r="E134" s="118">
        <v>1</v>
      </c>
      <c r="F134" s="1157"/>
      <c r="G134" s="1238"/>
      <c r="H134" s="1239"/>
      <c r="I134" s="1240"/>
      <c r="J134" s="52"/>
      <c r="K134" s="52"/>
      <c r="L134" s="1182" t="s">
        <v>416</v>
      </c>
      <c r="M134" s="1183"/>
      <c r="N134" s="1183"/>
      <c r="O134" s="1183"/>
      <c r="P134" s="1183"/>
      <c r="Q134" s="1183"/>
      <c r="R134" s="1183"/>
      <c r="S134" s="1184"/>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row>
    <row r="135" spans="1:76" ht="20.25" customHeight="1">
      <c r="B135" s="119" t="s">
        <v>291</v>
      </c>
      <c r="C135" s="120">
        <v>2</v>
      </c>
      <c r="D135" s="238">
        <v>1</v>
      </c>
      <c r="E135" s="122">
        <v>2</v>
      </c>
      <c r="F135" s="1157"/>
      <c r="G135" s="1241"/>
      <c r="H135" s="1242"/>
      <c r="I135" s="1243"/>
      <c r="J135" s="52"/>
      <c r="K135" s="52"/>
      <c r="L135" s="1185"/>
      <c r="M135" s="1186"/>
      <c r="N135" s="1186"/>
      <c r="O135" s="1186"/>
      <c r="P135" s="1186"/>
      <c r="Q135" s="1186"/>
      <c r="R135" s="1186"/>
      <c r="S135" s="1187"/>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row>
    <row r="136" spans="1:76" ht="39" customHeight="1" thickBot="1">
      <c r="B136" s="123" t="s">
        <v>292</v>
      </c>
      <c r="C136" s="124">
        <v>3</v>
      </c>
      <c r="D136" s="239">
        <v>1</v>
      </c>
      <c r="E136" s="126">
        <v>3</v>
      </c>
      <c r="F136" s="1158"/>
      <c r="G136" s="1244"/>
      <c r="H136" s="1245"/>
      <c r="I136" s="1246"/>
      <c r="J136" s="52"/>
      <c r="K136" s="52"/>
      <c r="L136" s="1188"/>
      <c r="M136" s="1189"/>
      <c r="N136" s="1189"/>
      <c r="O136" s="1189"/>
      <c r="P136" s="1189"/>
      <c r="Q136" s="1189"/>
      <c r="R136" s="1189"/>
      <c r="S136" s="1190"/>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row>
    <row r="137" spans="1:76" ht="9" customHeight="1">
      <c r="B137" s="105"/>
      <c r="C137" s="106"/>
      <c r="D137" s="106"/>
      <c r="E137" s="106"/>
      <c r="F137" s="138"/>
      <c r="G137" s="109"/>
      <c r="H137" s="109"/>
      <c r="I137" s="52"/>
      <c r="J137" s="52"/>
      <c r="K137" s="52"/>
      <c r="L137" s="52"/>
      <c r="M137" s="52"/>
      <c r="N137" s="90"/>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row>
    <row r="138" spans="1:76" ht="18" customHeight="1">
      <c r="A138" s="25">
        <v>13</v>
      </c>
      <c r="B138" s="105" t="s">
        <v>417</v>
      </c>
      <c r="C138" s="106"/>
      <c r="D138" s="106"/>
      <c r="E138" s="106"/>
      <c r="F138" s="146"/>
      <c r="G138" s="109"/>
      <c r="H138" s="109"/>
      <c r="I138" s="52"/>
      <c r="J138" s="52"/>
      <c r="K138" s="52"/>
      <c r="L138" s="52"/>
      <c r="M138" s="52"/>
      <c r="N138" s="90"/>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row>
    <row r="139" spans="1:76" ht="35.25" customHeight="1">
      <c r="B139" s="1153" t="s">
        <v>418</v>
      </c>
      <c r="C139" s="1154"/>
      <c r="D139" s="1154"/>
      <c r="E139" s="1155"/>
      <c r="F139" s="146"/>
      <c r="G139" s="109"/>
      <c r="H139" s="109"/>
      <c r="I139" s="52"/>
      <c r="J139" s="52"/>
      <c r="K139" s="52"/>
      <c r="L139" s="52"/>
      <c r="M139" s="52"/>
      <c r="N139" s="90"/>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row>
    <row r="140" spans="1:76" ht="16.5" customHeight="1" thickBot="1">
      <c r="B140" s="105" t="s">
        <v>271</v>
      </c>
      <c r="C140" s="110"/>
      <c r="F140" s="146"/>
      <c r="G140" s="109"/>
      <c r="H140" s="109"/>
      <c r="I140" s="52"/>
      <c r="J140" s="52"/>
      <c r="K140" s="52"/>
      <c r="L140" s="52"/>
      <c r="M140" s="52"/>
      <c r="N140" s="90"/>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row>
    <row r="141" spans="1:76" ht="33.75" customHeight="1" thickBot="1">
      <c r="B141" s="111" t="s">
        <v>272</v>
      </c>
      <c r="C141" s="112" t="s">
        <v>273</v>
      </c>
      <c r="D141" s="112" t="s">
        <v>274</v>
      </c>
      <c r="E141" s="113" t="s">
        <v>275</v>
      </c>
      <c r="F141" s="1156" t="s">
        <v>276</v>
      </c>
      <c r="G141" s="114"/>
      <c r="H141" s="109"/>
      <c r="I141" s="52"/>
      <c r="J141" s="52"/>
      <c r="K141" s="52"/>
      <c r="L141" s="52"/>
      <c r="M141" s="52"/>
      <c r="N141" s="90"/>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row>
    <row r="142" spans="1:76" ht="30.75" customHeight="1">
      <c r="B142" s="115" t="s">
        <v>305</v>
      </c>
      <c r="C142" s="116">
        <v>0</v>
      </c>
      <c r="D142" s="238">
        <v>2</v>
      </c>
      <c r="E142" s="118">
        <f>D142*C142</f>
        <v>0</v>
      </c>
      <c r="F142" s="1157"/>
      <c r="G142" s="1238"/>
      <c r="H142" s="1239"/>
      <c r="I142" s="1240"/>
      <c r="J142" s="52"/>
      <c r="K142" s="52"/>
      <c r="L142" s="1182" t="s">
        <v>419</v>
      </c>
      <c r="M142" s="1183"/>
      <c r="N142" s="1183"/>
      <c r="O142" s="1183"/>
      <c r="P142" s="1183"/>
      <c r="Q142" s="1183"/>
      <c r="R142" s="1183"/>
      <c r="S142" s="1184"/>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row>
    <row r="143" spans="1:76" ht="30.75" customHeight="1">
      <c r="B143" s="119" t="s">
        <v>306</v>
      </c>
      <c r="C143" s="120">
        <v>1</v>
      </c>
      <c r="D143" s="238">
        <v>2</v>
      </c>
      <c r="E143" s="122">
        <f>D143*C143</f>
        <v>2</v>
      </c>
      <c r="F143" s="1157"/>
      <c r="G143" s="1241"/>
      <c r="H143" s="1242"/>
      <c r="I143" s="1243"/>
      <c r="J143" s="52"/>
      <c r="K143" s="52"/>
      <c r="L143" s="1185"/>
      <c r="M143" s="1186"/>
      <c r="N143" s="1186"/>
      <c r="O143" s="1186"/>
      <c r="P143" s="1186"/>
      <c r="Q143" s="1186"/>
      <c r="R143" s="1186"/>
      <c r="S143" s="1187"/>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row>
    <row r="144" spans="1:76" ht="20.25" customHeight="1">
      <c r="B144" s="119" t="s">
        <v>307</v>
      </c>
      <c r="C144" s="120">
        <v>2</v>
      </c>
      <c r="D144" s="238">
        <v>2</v>
      </c>
      <c r="E144" s="122">
        <f>D144*C144</f>
        <v>4</v>
      </c>
      <c r="F144" s="1157"/>
      <c r="G144" s="1241"/>
      <c r="H144" s="1242"/>
      <c r="I144" s="1243"/>
      <c r="J144" s="52"/>
      <c r="K144" s="52"/>
      <c r="L144" s="1188"/>
      <c r="M144" s="1189"/>
      <c r="N144" s="1189"/>
      <c r="O144" s="1189"/>
      <c r="P144" s="1189"/>
      <c r="Q144" s="1189"/>
      <c r="R144" s="1189"/>
      <c r="S144" s="1190"/>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row>
    <row r="145" spans="1:76" ht="32.25" customHeight="1" thickBot="1">
      <c r="B145" s="119" t="s">
        <v>308</v>
      </c>
      <c r="C145" s="120">
        <v>3</v>
      </c>
      <c r="D145" s="239">
        <v>2</v>
      </c>
      <c r="E145" s="122">
        <f>D145*C145</f>
        <v>6</v>
      </c>
      <c r="F145" s="1157"/>
      <c r="G145" s="1241"/>
      <c r="H145" s="1242"/>
      <c r="I145" s="1243"/>
      <c r="J145" s="52"/>
      <c r="K145" s="52"/>
      <c r="L145" s="52"/>
      <c r="M145" s="52"/>
      <c r="N145" s="90"/>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row>
    <row r="146" spans="1:76" ht="20.25" customHeight="1" thickBot="1">
      <c r="B146" s="123" t="s">
        <v>309</v>
      </c>
      <c r="C146" s="124">
        <v>3.5</v>
      </c>
      <c r="D146" s="239">
        <v>2</v>
      </c>
      <c r="E146" s="126">
        <f>D146*C146</f>
        <v>7</v>
      </c>
      <c r="F146" s="1158"/>
      <c r="G146" s="1244"/>
      <c r="H146" s="1245"/>
      <c r="I146" s="1246"/>
      <c r="J146" s="52"/>
      <c r="K146" s="52"/>
      <c r="L146" s="52"/>
      <c r="M146" s="52"/>
      <c r="N146" s="90"/>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row>
    <row r="147" spans="1:76" ht="9" customHeight="1">
      <c r="B147" s="105"/>
      <c r="C147" s="106"/>
      <c r="D147" s="106"/>
      <c r="E147" s="106"/>
      <c r="F147" s="138"/>
      <c r="G147" s="109"/>
      <c r="H147" s="109"/>
      <c r="I147" s="52"/>
      <c r="J147" s="52"/>
      <c r="K147" s="52"/>
      <c r="L147" s="52"/>
      <c r="M147" s="52"/>
      <c r="N147" s="90"/>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row>
    <row r="148" spans="1:76" ht="18" customHeight="1">
      <c r="A148" s="25">
        <v>14</v>
      </c>
      <c r="B148" s="105" t="s">
        <v>420</v>
      </c>
      <c r="C148" s="106"/>
      <c r="D148" s="106"/>
      <c r="E148" s="106"/>
      <c r="F148" s="138"/>
      <c r="G148" s="109"/>
      <c r="H148" s="109"/>
      <c r="I148" s="52"/>
      <c r="J148" s="52"/>
      <c r="K148" s="52"/>
      <c r="L148" s="52"/>
      <c r="M148" s="52"/>
      <c r="N148" s="90"/>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row>
    <row r="149" spans="1:76" ht="35.25" customHeight="1">
      <c r="B149" s="1153" t="s">
        <v>421</v>
      </c>
      <c r="C149" s="1154"/>
      <c r="D149" s="1154"/>
      <c r="E149" s="1155"/>
      <c r="F149" s="138"/>
      <c r="G149" s="109"/>
      <c r="H149" s="109"/>
      <c r="I149" s="52"/>
      <c r="J149" s="52"/>
      <c r="K149" s="52"/>
      <c r="L149" s="52"/>
      <c r="M149" s="52"/>
      <c r="N149" s="90"/>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row>
    <row r="150" spans="1:76" ht="16.5" customHeight="1" thickBot="1">
      <c r="B150" s="105" t="s">
        <v>271</v>
      </c>
      <c r="C150" s="110"/>
      <c r="F150" s="138"/>
      <c r="G150" s="109"/>
      <c r="H150" s="109"/>
      <c r="I150" s="52"/>
      <c r="J150" s="52"/>
      <c r="K150" s="52"/>
      <c r="L150" s="52"/>
      <c r="M150" s="52"/>
      <c r="N150" s="90"/>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row>
    <row r="151" spans="1:76" ht="33.75" customHeight="1" thickBot="1">
      <c r="B151" s="111" t="s">
        <v>272</v>
      </c>
      <c r="C151" s="112" t="s">
        <v>273</v>
      </c>
      <c r="D151" s="112" t="s">
        <v>274</v>
      </c>
      <c r="E151" s="113" t="s">
        <v>275</v>
      </c>
      <c r="F151" s="1156" t="s">
        <v>276</v>
      </c>
      <c r="G151" s="127"/>
      <c r="H151" s="109"/>
      <c r="I151" s="52"/>
      <c r="J151" s="52"/>
      <c r="K151" s="52"/>
      <c r="L151" s="52"/>
      <c r="M151" s="52"/>
      <c r="N151" s="90"/>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row>
    <row r="152" spans="1:76" ht="50.1" customHeight="1" thickBot="1">
      <c r="B152" s="139" t="s">
        <v>294</v>
      </c>
      <c r="C152" s="140">
        <v>0</v>
      </c>
      <c r="D152" s="141">
        <v>2</v>
      </c>
      <c r="E152" s="140">
        <v>0</v>
      </c>
      <c r="F152" s="1157"/>
      <c r="G152" s="1238"/>
      <c r="H152" s="1239"/>
      <c r="I152" s="1240"/>
      <c r="J152" s="52"/>
      <c r="K152" s="52"/>
      <c r="L152" s="1182" t="s">
        <v>422</v>
      </c>
      <c r="M152" s="1183"/>
      <c r="N152" s="1183"/>
      <c r="O152" s="1183"/>
      <c r="P152" s="1183"/>
      <c r="Q152" s="1183"/>
      <c r="R152" s="1183"/>
      <c r="S152" s="1184"/>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row>
    <row r="153" spans="1:76" ht="51" customHeight="1" thickBot="1">
      <c r="B153" s="240" t="s">
        <v>1220</v>
      </c>
      <c r="C153" s="142">
        <v>1</v>
      </c>
      <c r="D153" s="143">
        <v>2</v>
      </c>
      <c r="E153" s="142">
        <v>2</v>
      </c>
      <c r="F153" s="1157"/>
      <c r="G153" s="1241"/>
      <c r="H153" s="1242"/>
      <c r="I153" s="1243"/>
      <c r="J153" s="52"/>
      <c r="K153" s="52"/>
      <c r="L153" s="1185"/>
      <c r="M153" s="1186"/>
      <c r="N153" s="1186"/>
      <c r="O153" s="1186"/>
      <c r="P153" s="1186"/>
      <c r="Q153" s="1186"/>
      <c r="R153" s="1186"/>
      <c r="S153" s="1187"/>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row>
    <row r="154" spans="1:76" ht="57" customHeight="1" thickBot="1">
      <c r="B154" s="240" t="s">
        <v>1221</v>
      </c>
      <c r="C154" s="144">
        <v>2</v>
      </c>
      <c r="D154" s="145">
        <v>2</v>
      </c>
      <c r="E154" s="144">
        <v>4</v>
      </c>
      <c r="F154" s="1158"/>
      <c r="G154" s="1244"/>
      <c r="H154" s="1245"/>
      <c r="I154" s="1246"/>
      <c r="J154" s="52"/>
      <c r="K154" s="52"/>
      <c r="L154" s="1188"/>
      <c r="M154" s="1189"/>
      <c r="N154" s="1189"/>
      <c r="O154" s="1189"/>
      <c r="P154" s="1189"/>
      <c r="Q154" s="1189"/>
      <c r="R154" s="1189"/>
      <c r="S154" s="1190"/>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row>
    <row r="155" spans="1:76" ht="9" customHeight="1">
      <c r="B155" s="105"/>
      <c r="C155" s="137"/>
      <c r="D155" s="137"/>
      <c r="E155" s="137"/>
      <c r="F155" s="138"/>
      <c r="G155" s="109"/>
      <c r="H155" s="109"/>
      <c r="I155" s="52"/>
      <c r="J155" s="52"/>
      <c r="K155" s="52"/>
      <c r="L155" s="52"/>
      <c r="M155" s="52"/>
      <c r="N155" s="90"/>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row>
    <row r="156" spans="1:76" ht="10.5" customHeight="1">
      <c r="F156" s="138"/>
      <c r="I156" s="52"/>
      <c r="J156" s="52"/>
      <c r="K156" s="52"/>
      <c r="L156" s="52"/>
      <c r="M156" s="52"/>
      <c r="N156" s="90"/>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row>
    <row r="157" spans="1:76" ht="6.75" customHeight="1" thickBot="1">
      <c r="F157" s="138"/>
      <c r="I157" s="28"/>
      <c r="J157" s="52"/>
      <c r="K157" s="52"/>
      <c r="L157" s="52"/>
      <c r="M157" s="52"/>
      <c r="N157" s="90"/>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row>
    <row r="158" spans="1:76" s="98" customFormat="1" ht="23.25" customHeight="1" thickBot="1">
      <c r="A158" s="94"/>
      <c r="B158" s="1178"/>
      <c r="C158" s="1179"/>
      <c r="D158" s="1179"/>
      <c r="E158" s="1180"/>
      <c r="F158" s="95" t="s">
        <v>267</v>
      </c>
      <c r="G158" s="96"/>
      <c r="H158" s="95" t="s">
        <v>268</v>
      </c>
      <c r="I158" s="97"/>
      <c r="J158" s="52"/>
      <c r="K158" s="52"/>
      <c r="L158" s="52"/>
      <c r="M158" s="52"/>
      <c r="N158" s="90"/>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row>
    <row r="159" spans="1:76" ht="42" customHeight="1" thickBot="1">
      <c r="B159" s="99" t="s">
        <v>423</v>
      </c>
      <c r="C159" s="100" t="s">
        <v>424</v>
      </c>
      <c r="D159" s="100"/>
      <c r="E159" s="101"/>
      <c r="F159" s="102">
        <f>E166+E174+E182++E190+E198+E206+E214</f>
        <v>0</v>
      </c>
      <c r="G159" s="103"/>
      <c r="H159" s="104">
        <f>E168+E176+E184+E192+E200+E208+E216</f>
        <v>34</v>
      </c>
      <c r="I159" s="155">
        <f>G165+G173+G181+G189+G197+G205+G213</f>
        <v>0</v>
      </c>
      <c r="J159" s="52"/>
      <c r="K159" s="52"/>
      <c r="L159" s="52"/>
      <c r="M159" s="52"/>
      <c r="N159" s="90"/>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row>
    <row r="160" spans="1:76" ht="6.75" customHeight="1">
      <c r="B160" s="105"/>
      <c r="C160" s="106"/>
      <c r="D160" s="106"/>
      <c r="E160" s="106"/>
      <c r="F160" s="138"/>
      <c r="G160" s="108"/>
      <c r="H160" s="108"/>
      <c r="I160" s="200"/>
      <c r="J160" s="52"/>
      <c r="K160" s="52"/>
      <c r="L160" s="52"/>
      <c r="M160" s="52"/>
      <c r="N160" s="90"/>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row>
    <row r="161" spans="1:76" ht="9" customHeight="1">
      <c r="B161" s="105"/>
      <c r="C161" s="106"/>
      <c r="D161" s="106"/>
      <c r="E161" s="106"/>
      <c r="F161" s="138"/>
      <c r="G161" s="109"/>
      <c r="H161" s="109"/>
      <c r="I161" s="52"/>
      <c r="J161" s="52"/>
      <c r="K161" s="52"/>
      <c r="L161" s="52"/>
      <c r="M161" s="52"/>
      <c r="N161" s="90"/>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row>
    <row r="162" spans="1:76" ht="18" customHeight="1">
      <c r="A162" s="25">
        <v>15</v>
      </c>
      <c r="B162" s="105" t="s">
        <v>295</v>
      </c>
      <c r="C162" s="106"/>
      <c r="D162" s="106"/>
      <c r="E162" s="106"/>
      <c r="F162" s="138"/>
      <c r="G162" s="109"/>
      <c r="H162" s="109"/>
      <c r="I162" s="52"/>
      <c r="J162" s="52"/>
      <c r="K162" s="52"/>
      <c r="L162" s="52"/>
      <c r="M162" s="52"/>
      <c r="N162" s="90"/>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row>
    <row r="163" spans="1:76" ht="35.25" customHeight="1">
      <c r="B163" s="1171" t="s">
        <v>425</v>
      </c>
      <c r="C163" s="1172"/>
      <c r="D163" s="1172"/>
      <c r="E163" s="1173"/>
      <c r="F163" s="138"/>
      <c r="G163" s="109"/>
      <c r="H163" s="109"/>
      <c r="I163" s="52"/>
      <c r="J163" s="52"/>
      <c r="K163" s="52"/>
      <c r="L163" s="52"/>
      <c r="M163" s="52"/>
      <c r="N163" s="90"/>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row>
    <row r="164" spans="1:76" ht="16.5" customHeight="1" thickBot="1">
      <c r="B164" s="105" t="s">
        <v>271</v>
      </c>
      <c r="C164" s="110"/>
      <c r="F164" s="138"/>
      <c r="G164" s="109"/>
      <c r="H164" s="109"/>
      <c r="I164" s="52"/>
      <c r="J164" s="52"/>
      <c r="K164" s="52"/>
      <c r="L164" s="52"/>
      <c r="M164" s="52"/>
      <c r="N164" s="90"/>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row>
    <row r="165" spans="1:76" ht="33.75" customHeight="1" thickBot="1">
      <c r="B165" s="111" t="s">
        <v>272</v>
      </c>
      <c r="C165" s="112" t="s">
        <v>273</v>
      </c>
      <c r="D165" s="112" t="s">
        <v>274</v>
      </c>
      <c r="E165" s="113" t="s">
        <v>275</v>
      </c>
      <c r="F165" s="1156" t="s">
        <v>276</v>
      </c>
      <c r="G165" s="127"/>
      <c r="H165" s="109"/>
      <c r="I165" s="52"/>
      <c r="J165" s="52"/>
      <c r="K165" s="52"/>
      <c r="L165" s="1182" t="s">
        <v>1202</v>
      </c>
      <c r="M165" s="1183"/>
      <c r="N165" s="1183"/>
      <c r="O165" s="1183"/>
      <c r="P165" s="1183"/>
      <c r="Q165" s="1183"/>
      <c r="R165" s="1183"/>
      <c r="S165" s="1184"/>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row>
    <row r="166" spans="1:76" ht="21" customHeight="1">
      <c r="B166" s="115" t="s">
        <v>277</v>
      </c>
      <c r="C166" s="116">
        <v>0</v>
      </c>
      <c r="D166" s="237">
        <v>2</v>
      </c>
      <c r="E166" s="118">
        <v>0</v>
      </c>
      <c r="F166" s="1157"/>
      <c r="G166" s="1238"/>
      <c r="H166" s="1239"/>
      <c r="I166" s="1240"/>
      <c r="J166" s="52"/>
      <c r="K166" s="52"/>
      <c r="L166" s="1185"/>
      <c r="M166" s="1186"/>
      <c r="N166" s="1186"/>
      <c r="O166" s="1186"/>
      <c r="P166" s="1186"/>
      <c r="Q166" s="1186"/>
      <c r="R166" s="1186"/>
      <c r="S166" s="1187"/>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row>
    <row r="167" spans="1:76" ht="20.25" customHeight="1">
      <c r="B167" s="119" t="s">
        <v>278</v>
      </c>
      <c r="C167" s="120">
        <v>1</v>
      </c>
      <c r="D167" s="238">
        <v>2</v>
      </c>
      <c r="E167" s="122">
        <v>2</v>
      </c>
      <c r="F167" s="1157"/>
      <c r="G167" s="1241"/>
      <c r="H167" s="1242"/>
      <c r="I167" s="1243"/>
      <c r="J167" s="52"/>
      <c r="K167" s="52"/>
      <c r="L167" s="1188"/>
      <c r="M167" s="1189"/>
      <c r="N167" s="1189"/>
      <c r="O167" s="1189"/>
      <c r="P167" s="1189"/>
      <c r="Q167" s="1189"/>
      <c r="R167" s="1189"/>
      <c r="S167" s="1190"/>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row>
    <row r="168" spans="1:76" ht="20.25" customHeight="1" thickBot="1">
      <c r="B168" s="123" t="s">
        <v>279</v>
      </c>
      <c r="C168" s="124">
        <v>2</v>
      </c>
      <c r="D168" s="239">
        <v>2</v>
      </c>
      <c r="E168" s="126">
        <v>4</v>
      </c>
      <c r="F168" s="1158"/>
      <c r="G168" s="1244"/>
      <c r="H168" s="1245"/>
      <c r="I168" s="1246"/>
      <c r="J168" s="52"/>
      <c r="K168" s="52"/>
      <c r="L168" s="52"/>
      <c r="M168" s="52"/>
      <c r="N168" s="90"/>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row>
    <row r="169" spans="1:76" ht="9" customHeight="1">
      <c r="B169" s="105"/>
      <c r="C169" s="106"/>
      <c r="D169" s="106"/>
      <c r="E169" s="106"/>
      <c r="F169" s="138"/>
      <c r="G169" s="109"/>
      <c r="H169" s="109"/>
      <c r="I169" s="52"/>
      <c r="J169" s="52"/>
      <c r="K169" s="52"/>
      <c r="L169" s="52"/>
      <c r="M169" s="52"/>
      <c r="N169" s="90"/>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row>
    <row r="170" spans="1:76" ht="18" customHeight="1">
      <c r="A170" s="25">
        <v>16</v>
      </c>
      <c r="B170" s="105" t="s">
        <v>296</v>
      </c>
      <c r="C170" s="106"/>
      <c r="D170" s="106"/>
      <c r="E170" s="106"/>
      <c r="F170" s="138"/>
      <c r="G170" s="109"/>
      <c r="H170" s="109"/>
      <c r="I170" s="52"/>
      <c r="J170" s="52"/>
      <c r="K170" s="52"/>
      <c r="L170" s="52"/>
      <c r="M170" s="52"/>
      <c r="N170" s="90"/>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row>
    <row r="171" spans="1:76" ht="35.25" customHeight="1">
      <c r="B171" s="1153" t="s">
        <v>426</v>
      </c>
      <c r="C171" s="1154"/>
      <c r="D171" s="1154"/>
      <c r="E171" s="1155"/>
      <c r="F171" s="138"/>
      <c r="G171" s="109"/>
      <c r="H171" s="109"/>
      <c r="I171" s="52"/>
      <c r="J171" s="52"/>
      <c r="K171" s="52"/>
      <c r="L171" s="52"/>
      <c r="M171" s="52"/>
      <c r="N171" s="90"/>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row>
    <row r="172" spans="1:76" ht="16.5" customHeight="1" thickBot="1">
      <c r="B172" s="105" t="s">
        <v>271</v>
      </c>
      <c r="C172" s="110"/>
      <c r="F172" s="138"/>
      <c r="G172" s="109"/>
      <c r="H172" s="109"/>
      <c r="I172" s="52"/>
      <c r="J172" s="52"/>
      <c r="K172" s="52"/>
      <c r="L172" s="52"/>
      <c r="M172" s="52"/>
      <c r="N172" s="90"/>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row>
    <row r="173" spans="1:76" ht="33.75" customHeight="1" thickBot="1">
      <c r="B173" s="111" t="s">
        <v>272</v>
      </c>
      <c r="C173" s="112" t="s">
        <v>273</v>
      </c>
      <c r="D173" s="112" t="s">
        <v>274</v>
      </c>
      <c r="E173" s="113" t="s">
        <v>275</v>
      </c>
      <c r="F173" s="1156" t="s">
        <v>276</v>
      </c>
      <c r="G173" s="127"/>
      <c r="H173" s="109"/>
      <c r="I173" s="52"/>
      <c r="J173" s="52"/>
      <c r="K173" s="52"/>
      <c r="L173" s="52"/>
      <c r="M173" s="52"/>
      <c r="N173" s="90"/>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row>
    <row r="174" spans="1:76" ht="21" customHeight="1">
      <c r="B174" s="115" t="s">
        <v>301</v>
      </c>
      <c r="C174" s="116">
        <v>0</v>
      </c>
      <c r="D174" s="117">
        <v>2</v>
      </c>
      <c r="E174" s="118">
        <v>0</v>
      </c>
      <c r="F174" s="1157"/>
      <c r="G174" s="1238"/>
      <c r="H174" s="1239"/>
      <c r="I174" s="1240"/>
      <c r="J174" s="52"/>
      <c r="K174" s="52"/>
      <c r="L174" s="1182" t="s">
        <v>427</v>
      </c>
      <c r="M174" s="1183"/>
      <c r="N174" s="1183"/>
      <c r="O174" s="1183"/>
      <c r="P174" s="1183"/>
      <c r="Q174" s="1183"/>
      <c r="R174" s="1183"/>
      <c r="S174" s="1184"/>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row>
    <row r="175" spans="1:76" ht="50.1" customHeight="1">
      <c r="B175" s="119" t="s">
        <v>302</v>
      </c>
      <c r="C175" s="120">
        <v>1</v>
      </c>
      <c r="D175" s="121">
        <v>2</v>
      </c>
      <c r="E175" s="122">
        <v>2</v>
      </c>
      <c r="F175" s="1157"/>
      <c r="G175" s="1241"/>
      <c r="H175" s="1242"/>
      <c r="I175" s="1243"/>
      <c r="J175" s="52"/>
      <c r="K175" s="52"/>
      <c r="L175" s="1185"/>
      <c r="M175" s="1186"/>
      <c r="N175" s="1186"/>
      <c r="O175" s="1186"/>
      <c r="P175" s="1186"/>
      <c r="Q175" s="1186"/>
      <c r="R175" s="1186"/>
      <c r="S175" s="1187"/>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row>
    <row r="176" spans="1:76" ht="37.5" customHeight="1" thickBot="1">
      <c r="B176" s="123" t="s">
        <v>303</v>
      </c>
      <c r="C176" s="124">
        <v>2</v>
      </c>
      <c r="D176" s="125">
        <v>2</v>
      </c>
      <c r="E176" s="126">
        <v>4</v>
      </c>
      <c r="F176" s="1158"/>
      <c r="G176" s="1244"/>
      <c r="H176" s="1245"/>
      <c r="I176" s="1246"/>
      <c r="J176" s="52"/>
      <c r="K176" s="52"/>
      <c r="L176" s="1188"/>
      <c r="M176" s="1189"/>
      <c r="N176" s="1189"/>
      <c r="O176" s="1189"/>
      <c r="P176" s="1189"/>
      <c r="Q176" s="1189"/>
      <c r="R176" s="1189"/>
      <c r="S176" s="1190"/>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row>
    <row r="177" spans="1:76" ht="9" customHeight="1">
      <c r="B177" s="105"/>
      <c r="C177" s="106"/>
      <c r="D177" s="106"/>
      <c r="E177" s="106"/>
      <c r="F177" s="138"/>
      <c r="G177" s="109"/>
      <c r="H177" s="109"/>
      <c r="I177" s="52"/>
      <c r="J177" s="52"/>
      <c r="K177" s="52"/>
      <c r="L177" s="52"/>
      <c r="M177" s="52"/>
      <c r="N177" s="90"/>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row>
    <row r="178" spans="1:76" ht="18" customHeight="1">
      <c r="A178" s="25">
        <v>17</v>
      </c>
      <c r="B178" s="105" t="s">
        <v>300</v>
      </c>
      <c r="C178" s="106"/>
      <c r="D178" s="106"/>
      <c r="E178" s="106"/>
      <c r="F178" s="138"/>
      <c r="G178" s="109"/>
      <c r="H178" s="109"/>
      <c r="I178" s="52"/>
      <c r="J178" s="52"/>
      <c r="K178" s="52"/>
      <c r="L178" s="52"/>
      <c r="M178" s="52"/>
      <c r="N178" s="90"/>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row>
    <row r="179" spans="1:76" ht="35.25" customHeight="1">
      <c r="B179" s="1171" t="s">
        <v>453</v>
      </c>
      <c r="C179" s="1172"/>
      <c r="D179" s="1172"/>
      <c r="E179" s="1173"/>
      <c r="F179" s="138"/>
      <c r="G179" s="109"/>
      <c r="H179" s="109"/>
      <c r="I179" s="52"/>
      <c r="J179" s="52"/>
      <c r="K179" s="52"/>
      <c r="L179" s="52"/>
      <c r="M179" s="52"/>
      <c r="N179" s="90"/>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row>
    <row r="180" spans="1:76" ht="16.5" customHeight="1" thickBot="1">
      <c r="B180" s="105" t="s">
        <v>271</v>
      </c>
      <c r="C180" s="110"/>
      <c r="F180" s="138"/>
      <c r="G180" s="109"/>
      <c r="H180" s="109"/>
      <c r="I180" s="52"/>
      <c r="J180" s="52"/>
      <c r="K180" s="52"/>
      <c r="L180" s="52"/>
      <c r="M180" s="52"/>
      <c r="N180" s="90"/>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row>
    <row r="181" spans="1:76" ht="33.75" customHeight="1" thickBot="1">
      <c r="B181" s="111" t="s">
        <v>272</v>
      </c>
      <c r="C181" s="112" t="s">
        <v>273</v>
      </c>
      <c r="D181" s="112" t="s">
        <v>274</v>
      </c>
      <c r="E181" s="113" t="s">
        <v>275</v>
      </c>
      <c r="F181" s="1156" t="s">
        <v>276</v>
      </c>
      <c r="G181" s="114"/>
      <c r="H181" s="109"/>
      <c r="I181" s="52"/>
      <c r="J181" s="52"/>
      <c r="K181" s="52"/>
      <c r="L181" s="52"/>
      <c r="M181" s="52"/>
      <c r="N181" s="90"/>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row>
    <row r="182" spans="1:76" ht="52.5" customHeight="1">
      <c r="B182" s="115" t="s">
        <v>320</v>
      </c>
      <c r="C182" s="116">
        <v>0</v>
      </c>
      <c r="D182" s="117">
        <v>2</v>
      </c>
      <c r="E182" s="118">
        <v>0</v>
      </c>
      <c r="F182" s="1157"/>
      <c r="G182" s="1238"/>
      <c r="H182" s="1239"/>
      <c r="I182" s="1240"/>
      <c r="J182" s="52"/>
      <c r="K182" s="52"/>
      <c r="L182" s="1182" t="s">
        <v>428</v>
      </c>
      <c r="M182" s="1183"/>
      <c r="N182" s="1183"/>
      <c r="O182" s="1183"/>
      <c r="P182" s="1183"/>
      <c r="Q182" s="1183"/>
      <c r="R182" s="1183"/>
      <c r="S182" s="1184"/>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row>
    <row r="183" spans="1:76" ht="64.5" customHeight="1">
      <c r="B183" s="119" t="s">
        <v>321</v>
      </c>
      <c r="C183" s="120">
        <v>1</v>
      </c>
      <c r="D183" s="121">
        <v>2</v>
      </c>
      <c r="E183" s="122">
        <v>2</v>
      </c>
      <c r="F183" s="1157"/>
      <c r="G183" s="1241"/>
      <c r="H183" s="1242"/>
      <c r="I183" s="1243"/>
      <c r="J183" s="52"/>
      <c r="K183" s="52"/>
      <c r="L183" s="1185"/>
      <c r="M183" s="1186"/>
      <c r="N183" s="1186"/>
      <c r="O183" s="1186"/>
      <c r="P183" s="1186"/>
      <c r="Q183" s="1186"/>
      <c r="R183" s="1186"/>
      <c r="S183" s="1187"/>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row>
    <row r="184" spans="1:76" ht="46.5" customHeight="1" thickBot="1">
      <c r="B184" s="123" t="s">
        <v>429</v>
      </c>
      <c r="C184" s="124">
        <v>2</v>
      </c>
      <c r="D184" s="125">
        <v>2</v>
      </c>
      <c r="E184" s="126">
        <v>4</v>
      </c>
      <c r="F184" s="1158"/>
      <c r="G184" s="1244"/>
      <c r="H184" s="1245"/>
      <c r="I184" s="1246"/>
      <c r="J184" s="52"/>
      <c r="K184" s="52"/>
      <c r="L184" s="1188"/>
      <c r="M184" s="1189"/>
      <c r="N184" s="1189"/>
      <c r="O184" s="1189"/>
      <c r="P184" s="1189"/>
      <c r="Q184" s="1189"/>
      <c r="R184" s="1189"/>
      <c r="S184" s="1190"/>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row>
    <row r="185" spans="1:76" ht="19.5" customHeight="1">
      <c r="B185" s="162"/>
      <c r="C185" s="162"/>
      <c r="D185" s="162"/>
      <c r="E185" s="162"/>
      <c r="F185" s="138"/>
      <c r="G185" s="109"/>
      <c r="H185" s="109"/>
      <c r="I185" s="52"/>
      <c r="J185" s="52"/>
      <c r="K185" s="52"/>
      <c r="L185" s="52"/>
      <c r="M185" s="52"/>
      <c r="N185" s="90"/>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row>
    <row r="186" spans="1:76" ht="18" customHeight="1">
      <c r="A186" s="25">
        <v>18</v>
      </c>
      <c r="B186" s="105" t="s">
        <v>430</v>
      </c>
      <c r="C186" s="106"/>
      <c r="D186" s="106"/>
      <c r="E186" s="106"/>
      <c r="F186" s="146"/>
      <c r="G186" s="109"/>
      <c r="H186" s="109"/>
      <c r="I186" s="52"/>
      <c r="J186" s="52"/>
      <c r="K186" s="52"/>
      <c r="L186" s="52"/>
      <c r="M186" s="52"/>
      <c r="N186" s="90"/>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row>
    <row r="187" spans="1:76" ht="35.25" customHeight="1">
      <c r="B187" s="1153" t="s">
        <v>431</v>
      </c>
      <c r="C187" s="1154"/>
      <c r="D187" s="1154"/>
      <c r="E187" s="1155"/>
      <c r="F187" s="146"/>
      <c r="G187" s="109"/>
      <c r="H187" s="109"/>
      <c r="I187" s="52"/>
      <c r="J187" s="52"/>
      <c r="K187" s="52"/>
      <c r="L187" s="52"/>
      <c r="M187" s="52"/>
      <c r="N187" s="90"/>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row>
    <row r="188" spans="1:76" ht="16.5" customHeight="1" thickBot="1">
      <c r="B188" s="105" t="s">
        <v>284</v>
      </c>
      <c r="C188" s="110"/>
      <c r="F188" s="146"/>
      <c r="G188" s="109"/>
      <c r="H188" s="109"/>
      <c r="I188" s="52"/>
      <c r="J188" s="52"/>
      <c r="K188" s="52"/>
      <c r="L188" s="52"/>
      <c r="M188" s="52"/>
      <c r="N188" s="90"/>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row>
    <row r="189" spans="1:76" ht="33.75" customHeight="1" thickBot="1">
      <c r="B189" s="111" t="s">
        <v>272</v>
      </c>
      <c r="C189" s="112" t="s">
        <v>273</v>
      </c>
      <c r="D189" s="112" t="s">
        <v>274</v>
      </c>
      <c r="E189" s="113" t="s">
        <v>275</v>
      </c>
      <c r="F189" s="1156" t="s">
        <v>276</v>
      </c>
      <c r="G189" s="127"/>
      <c r="H189" s="109"/>
      <c r="I189" s="52"/>
      <c r="J189" s="52"/>
      <c r="K189" s="52"/>
      <c r="L189" s="52"/>
      <c r="M189" s="52"/>
      <c r="N189" s="90"/>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row>
    <row r="190" spans="1:76" ht="51" customHeight="1">
      <c r="B190" s="115" t="s">
        <v>324</v>
      </c>
      <c r="C190" s="116">
        <v>0</v>
      </c>
      <c r="D190" s="238">
        <v>2</v>
      </c>
      <c r="E190" s="118">
        <v>0</v>
      </c>
      <c r="F190" s="1157"/>
      <c r="G190" s="1238"/>
      <c r="H190" s="1239"/>
      <c r="I190" s="1240"/>
      <c r="J190" s="52"/>
      <c r="K190" s="52"/>
      <c r="L190" s="1182" t="s">
        <v>432</v>
      </c>
      <c r="M190" s="1183"/>
      <c r="N190" s="1183"/>
      <c r="O190" s="1183"/>
      <c r="P190" s="1183"/>
      <c r="Q190" s="1183"/>
      <c r="R190" s="1183"/>
      <c r="S190" s="1184"/>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row>
    <row r="191" spans="1:76" ht="32.25" customHeight="1">
      <c r="B191" s="119" t="s">
        <v>325</v>
      </c>
      <c r="C191" s="120">
        <v>1</v>
      </c>
      <c r="D191" s="238">
        <v>2</v>
      </c>
      <c r="E191" s="122">
        <v>2</v>
      </c>
      <c r="F191" s="1157"/>
      <c r="G191" s="1241"/>
      <c r="H191" s="1242"/>
      <c r="I191" s="1243"/>
      <c r="J191" s="52"/>
      <c r="K191" s="52"/>
      <c r="L191" s="1185"/>
      <c r="M191" s="1186"/>
      <c r="N191" s="1186"/>
      <c r="O191" s="1186"/>
      <c r="P191" s="1186"/>
      <c r="Q191" s="1186"/>
      <c r="R191" s="1186"/>
      <c r="S191" s="1187"/>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row>
    <row r="192" spans="1:76" ht="48.75" customHeight="1" thickBot="1">
      <c r="B192" s="123" t="s">
        <v>326</v>
      </c>
      <c r="C192" s="124">
        <v>2</v>
      </c>
      <c r="D192" s="238">
        <v>2</v>
      </c>
      <c r="E192" s="126">
        <v>4</v>
      </c>
      <c r="F192" s="1158"/>
      <c r="G192" s="1244"/>
      <c r="H192" s="1245"/>
      <c r="I192" s="1246"/>
      <c r="J192" s="52"/>
      <c r="K192" s="52"/>
      <c r="L192" s="1188"/>
      <c r="M192" s="1189"/>
      <c r="N192" s="1189"/>
      <c r="O192" s="1189"/>
      <c r="P192" s="1189"/>
      <c r="Q192" s="1189"/>
      <c r="R192" s="1189"/>
      <c r="S192" s="1190"/>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row>
    <row r="193" spans="1:76" ht="15" customHeight="1">
      <c r="B193" s="162"/>
      <c r="C193" s="162"/>
      <c r="D193" s="162"/>
      <c r="E193" s="162"/>
      <c r="F193" s="138"/>
      <c r="G193" s="109"/>
      <c r="H193" s="109"/>
      <c r="I193" s="52"/>
      <c r="J193" s="52"/>
      <c r="K193" s="52"/>
      <c r="L193" s="52"/>
      <c r="M193" s="52"/>
      <c r="N193" s="90"/>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row>
    <row r="194" spans="1:76" ht="18" customHeight="1">
      <c r="A194" s="25">
        <v>19</v>
      </c>
      <c r="B194" s="105" t="s">
        <v>433</v>
      </c>
      <c r="C194" s="106"/>
      <c r="D194" s="106"/>
      <c r="E194" s="106"/>
      <c r="F194" s="146"/>
      <c r="G194" s="109"/>
      <c r="H194" s="109"/>
      <c r="I194" s="52"/>
      <c r="J194" s="52"/>
      <c r="K194" s="52"/>
      <c r="L194" s="52"/>
      <c r="M194" s="52"/>
      <c r="N194" s="90"/>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row>
    <row r="195" spans="1:76" ht="35.25" customHeight="1">
      <c r="B195" s="1153" t="s">
        <v>434</v>
      </c>
      <c r="C195" s="1154"/>
      <c r="D195" s="1154"/>
      <c r="E195" s="1155"/>
      <c r="F195" s="146"/>
      <c r="G195" s="109"/>
      <c r="H195" s="109"/>
      <c r="I195" s="52"/>
      <c r="J195" s="52"/>
      <c r="K195" s="52"/>
      <c r="L195" s="52"/>
      <c r="M195" s="52"/>
      <c r="N195" s="90"/>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row>
    <row r="196" spans="1:76" ht="16.5" customHeight="1" thickBot="1">
      <c r="B196" s="105" t="s">
        <v>271</v>
      </c>
      <c r="C196" s="110"/>
      <c r="F196" s="146"/>
      <c r="G196" s="109"/>
      <c r="H196" s="109"/>
      <c r="I196" s="52"/>
      <c r="J196" s="52"/>
      <c r="K196" s="52"/>
      <c r="L196" s="52"/>
      <c r="M196" s="52"/>
      <c r="N196" s="90"/>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row>
    <row r="197" spans="1:76" ht="33.75" customHeight="1" thickBot="1">
      <c r="B197" s="111" t="s">
        <v>272</v>
      </c>
      <c r="C197" s="112" t="s">
        <v>273</v>
      </c>
      <c r="D197" s="112" t="s">
        <v>274</v>
      </c>
      <c r="E197" s="113" t="s">
        <v>275</v>
      </c>
      <c r="F197" s="1156" t="s">
        <v>276</v>
      </c>
      <c r="G197" s="127"/>
      <c r="H197" s="109"/>
      <c r="I197" s="52"/>
      <c r="J197" s="52"/>
      <c r="K197" s="52"/>
      <c r="L197" s="1182" t="s">
        <v>435</v>
      </c>
      <c r="M197" s="1183"/>
      <c r="N197" s="1183"/>
      <c r="O197" s="1183"/>
      <c r="P197" s="1183"/>
      <c r="Q197" s="1183"/>
      <c r="R197" s="1183"/>
      <c r="S197" s="1184"/>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row>
    <row r="198" spans="1:76" ht="21" customHeight="1">
      <c r="B198" s="115" t="s">
        <v>277</v>
      </c>
      <c r="C198" s="116">
        <v>0</v>
      </c>
      <c r="D198" s="237">
        <v>2</v>
      </c>
      <c r="E198" s="118">
        <v>0</v>
      </c>
      <c r="F198" s="1157"/>
      <c r="G198" s="1238"/>
      <c r="H198" s="1239"/>
      <c r="I198" s="1240"/>
      <c r="J198" s="52"/>
      <c r="K198" s="52"/>
      <c r="L198" s="1185"/>
      <c r="M198" s="1186"/>
      <c r="N198" s="1186"/>
      <c r="O198" s="1186"/>
      <c r="P198" s="1186"/>
      <c r="Q198" s="1186"/>
      <c r="R198" s="1186"/>
      <c r="S198" s="1187"/>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row>
    <row r="199" spans="1:76" ht="20.25" customHeight="1">
      <c r="B199" s="119" t="s">
        <v>278</v>
      </c>
      <c r="C199" s="120">
        <v>2</v>
      </c>
      <c r="D199" s="238">
        <v>2</v>
      </c>
      <c r="E199" s="122">
        <v>4</v>
      </c>
      <c r="F199" s="1157"/>
      <c r="G199" s="1241"/>
      <c r="H199" s="1242"/>
      <c r="I199" s="1243"/>
      <c r="J199" s="52"/>
      <c r="K199" s="52"/>
      <c r="L199" s="1188"/>
      <c r="M199" s="1189"/>
      <c r="N199" s="1189"/>
      <c r="O199" s="1189"/>
      <c r="P199" s="1189"/>
      <c r="Q199" s="1189"/>
      <c r="R199" s="1189"/>
      <c r="S199" s="1190"/>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row>
    <row r="200" spans="1:76" ht="20.25" customHeight="1" thickBot="1">
      <c r="B200" s="123" t="s">
        <v>279</v>
      </c>
      <c r="C200" s="124">
        <v>4</v>
      </c>
      <c r="D200" s="239">
        <v>2</v>
      </c>
      <c r="E200" s="126">
        <v>8</v>
      </c>
      <c r="F200" s="1158"/>
      <c r="G200" s="1244"/>
      <c r="H200" s="1245"/>
      <c r="I200" s="1246"/>
      <c r="J200" s="52"/>
      <c r="K200" s="52"/>
      <c r="L200" s="52"/>
      <c r="M200" s="52"/>
      <c r="N200" s="90"/>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row>
    <row r="201" spans="1:76" ht="9" customHeight="1">
      <c r="B201" s="105"/>
      <c r="C201" s="106"/>
      <c r="D201" s="106"/>
      <c r="E201" s="106"/>
      <c r="F201" s="146"/>
      <c r="G201" s="109"/>
      <c r="H201" s="109"/>
      <c r="I201" s="52"/>
      <c r="J201" s="52"/>
      <c r="K201" s="52"/>
      <c r="L201" s="52"/>
      <c r="M201" s="52"/>
      <c r="N201" s="90"/>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row>
    <row r="202" spans="1:76" ht="18" customHeight="1">
      <c r="A202" s="25">
        <v>20</v>
      </c>
      <c r="B202" s="105" t="s">
        <v>436</v>
      </c>
      <c r="C202" s="106"/>
      <c r="D202" s="106"/>
      <c r="E202" s="106"/>
      <c r="F202" s="146"/>
      <c r="G202" s="109"/>
      <c r="H202" s="109"/>
      <c r="I202" s="52"/>
      <c r="J202" s="52"/>
      <c r="K202" s="52"/>
      <c r="L202" s="52"/>
      <c r="M202" s="52"/>
      <c r="N202" s="90"/>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row>
    <row r="203" spans="1:76" ht="35.25" customHeight="1">
      <c r="B203" s="1153" t="s">
        <v>437</v>
      </c>
      <c r="C203" s="1154"/>
      <c r="D203" s="1154"/>
      <c r="E203" s="1155"/>
      <c r="F203" s="146"/>
      <c r="G203" s="109"/>
      <c r="H203" s="109"/>
      <c r="I203" s="52"/>
      <c r="J203" s="52"/>
      <c r="K203" s="52"/>
      <c r="L203" s="52"/>
      <c r="M203" s="52"/>
      <c r="N203" s="90"/>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row>
    <row r="204" spans="1:76" ht="16.5" customHeight="1" thickBot="1">
      <c r="B204" s="105" t="s">
        <v>271</v>
      </c>
      <c r="C204" s="110"/>
      <c r="F204" s="146"/>
      <c r="G204" s="109"/>
      <c r="H204" s="109"/>
      <c r="I204" s="52"/>
      <c r="J204" s="52"/>
      <c r="K204" s="52"/>
      <c r="L204" s="52"/>
      <c r="M204" s="52"/>
      <c r="N204" s="90"/>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row>
    <row r="205" spans="1:76" ht="33.75" customHeight="1" thickBot="1">
      <c r="B205" s="111" t="s">
        <v>272</v>
      </c>
      <c r="C205" s="112" t="s">
        <v>273</v>
      </c>
      <c r="D205" s="112" t="s">
        <v>274</v>
      </c>
      <c r="E205" s="113" t="s">
        <v>275</v>
      </c>
      <c r="F205" s="1156" t="s">
        <v>276</v>
      </c>
      <c r="G205" s="127"/>
      <c r="H205" s="109"/>
      <c r="I205" s="52"/>
      <c r="J205" s="52"/>
      <c r="K205" s="52"/>
      <c r="L205" s="1182" t="s">
        <v>438</v>
      </c>
      <c r="M205" s="1183"/>
      <c r="N205" s="1183"/>
      <c r="O205" s="1183"/>
      <c r="P205" s="1183"/>
      <c r="Q205" s="1183"/>
      <c r="R205" s="1183"/>
      <c r="S205" s="1184"/>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row>
    <row r="206" spans="1:76" ht="21" customHeight="1">
      <c r="B206" s="115" t="s">
        <v>277</v>
      </c>
      <c r="C206" s="116">
        <v>0</v>
      </c>
      <c r="D206" s="117">
        <v>3</v>
      </c>
      <c r="E206" s="118">
        <v>0</v>
      </c>
      <c r="F206" s="1157"/>
      <c r="G206" s="1238"/>
      <c r="H206" s="1239"/>
      <c r="I206" s="1240"/>
      <c r="J206" s="52"/>
      <c r="K206" s="52"/>
      <c r="L206" s="1185"/>
      <c r="M206" s="1186"/>
      <c r="N206" s="1186"/>
      <c r="O206" s="1186"/>
      <c r="P206" s="1186"/>
      <c r="Q206" s="1186"/>
      <c r="R206" s="1186"/>
      <c r="S206" s="1187"/>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row>
    <row r="207" spans="1:76" ht="20.25" customHeight="1">
      <c r="B207" s="119" t="s">
        <v>278</v>
      </c>
      <c r="C207" s="120">
        <v>1</v>
      </c>
      <c r="D207" s="121">
        <v>3</v>
      </c>
      <c r="E207" s="122">
        <v>3</v>
      </c>
      <c r="F207" s="1157"/>
      <c r="G207" s="1241"/>
      <c r="H207" s="1242"/>
      <c r="I207" s="1243"/>
      <c r="J207" s="52"/>
      <c r="K207" s="52"/>
      <c r="L207" s="1188"/>
      <c r="M207" s="1189"/>
      <c r="N207" s="1189"/>
      <c r="O207" s="1189"/>
      <c r="P207" s="1189"/>
      <c r="Q207" s="1189"/>
      <c r="R207" s="1189"/>
      <c r="S207" s="1190"/>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row>
    <row r="208" spans="1:76" ht="15.75" thickBot="1">
      <c r="B208" s="123" t="s">
        <v>279</v>
      </c>
      <c r="C208" s="124">
        <v>2</v>
      </c>
      <c r="D208" s="125">
        <v>3</v>
      </c>
      <c r="E208" s="126">
        <v>6</v>
      </c>
      <c r="F208" s="1158"/>
      <c r="G208" s="1244"/>
      <c r="H208" s="1245"/>
      <c r="I208" s="1246"/>
      <c r="J208" s="52"/>
      <c r="K208" s="52"/>
      <c r="L208" s="52"/>
      <c r="M208" s="52"/>
      <c r="N208" s="90"/>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row>
    <row r="209" spans="1:76" ht="20.25" customHeight="1">
      <c r="B209" s="164"/>
      <c r="C209" s="165"/>
      <c r="D209" s="165"/>
      <c r="E209" s="165"/>
      <c r="F209" s="163"/>
      <c r="G209" s="161"/>
      <c r="H209" s="161"/>
      <c r="I209" s="161"/>
      <c r="J209" s="52"/>
      <c r="K209" s="52"/>
      <c r="L209" s="52"/>
      <c r="M209" s="52"/>
      <c r="N209" s="90"/>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row>
    <row r="210" spans="1:76" ht="18" customHeight="1">
      <c r="A210" s="25">
        <v>21</v>
      </c>
      <c r="B210" s="105" t="s">
        <v>439</v>
      </c>
      <c r="C210" s="106"/>
      <c r="D210" s="106"/>
      <c r="E210" s="106"/>
      <c r="F210" s="146"/>
      <c r="G210" s="109"/>
      <c r="H210" s="109"/>
      <c r="I210" s="52"/>
      <c r="J210" s="52"/>
      <c r="K210" s="52"/>
      <c r="L210" s="52"/>
      <c r="M210" s="52"/>
      <c r="N210" s="90"/>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row>
    <row r="211" spans="1:76" ht="35.25" customHeight="1">
      <c r="B211" s="1153" t="s">
        <v>440</v>
      </c>
      <c r="C211" s="1154"/>
      <c r="D211" s="1154"/>
      <c r="E211" s="1155"/>
      <c r="F211" s="146"/>
      <c r="G211" s="109"/>
      <c r="H211" s="109"/>
      <c r="I211" s="52"/>
      <c r="J211" s="52"/>
      <c r="K211" s="52"/>
      <c r="L211" s="52"/>
      <c r="M211" s="52"/>
      <c r="N211" s="90"/>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row>
    <row r="212" spans="1:76" ht="16.5" customHeight="1" thickBot="1">
      <c r="B212" s="105" t="s">
        <v>271</v>
      </c>
      <c r="C212" s="110"/>
      <c r="F212" s="146"/>
      <c r="G212" s="109"/>
      <c r="H212" s="109"/>
      <c r="I212" s="52"/>
      <c r="J212" s="52"/>
      <c r="K212" s="52"/>
      <c r="L212" s="52"/>
      <c r="M212" s="52"/>
      <c r="N212" s="90"/>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row>
    <row r="213" spans="1:76" ht="33.75" customHeight="1" thickBot="1">
      <c r="B213" s="111" t="s">
        <v>272</v>
      </c>
      <c r="C213" s="112" t="s">
        <v>273</v>
      </c>
      <c r="D213" s="112" t="s">
        <v>274</v>
      </c>
      <c r="E213" s="113" t="s">
        <v>275</v>
      </c>
      <c r="F213" s="1156" t="s">
        <v>276</v>
      </c>
      <c r="G213" s="127"/>
      <c r="H213" s="109"/>
      <c r="I213" s="52"/>
      <c r="J213" s="52"/>
      <c r="K213" s="52"/>
      <c r="L213" s="52"/>
      <c r="M213" s="52"/>
      <c r="N213" s="90"/>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row>
    <row r="214" spans="1:76" ht="42" customHeight="1">
      <c r="B214" s="115" t="s">
        <v>310</v>
      </c>
      <c r="C214" s="116">
        <v>0</v>
      </c>
      <c r="D214" s="237">
        <v>2</v>
      </c>
      <c r="E214" s="118">
        <v>0</v>
      </c>
      <c r="F214" s="1157"/>
      <c r="G214" s="1238"/>
      <c r="H214" s="1239"/>
      <c r="I214" s="1240"/>
      <c r="J214" s="52"/>
      <c r="K214" s="52"/>
      <c r="L214" s="1182" t="s">
        <v>441</v>
      </c>
      <c r="M214" s="1183"/>
      <c r="N214" s="1183"/>
      <c r="O214" s="1183"/>
      <c r="P214" s="1183"/>
      <c r="Q214" s="1183"/>
      <c r="R214" s="1183"/>
      <c r="S214" s="1184"/>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row>
    <row r="215" spans="1:76" ht="50.1" customHeight="1">
      <c r="B215" s="119" t="s">
        <v>311</v>
      </c>
      <c r="C215" s="120">
        <v>1</v>
      </c>
      <c r="D215" s="238">
        <v>2</v>
      </c>
      <c r="E215" s="122">
        <v>2</v>
      </c>
      <c r="F215" s="1157"/>
      <c r="G215" s="1241"/>
      <c r="H215" s="1242"/>
      <c r="I215" s="1243"/>
      <c r="J215" s="52"/>
      <c r="K215" s="52"/>
      <c r="L215" s="1185"/>
      <c r="M215" s="1186"/>
      <c r="N215" s="1186"/>
      <c r="O215" s="1186"/>
      <c r="P215" s="1186"/>
      <c r="Q215" s="1186"/>
      <c r="R215" s="1186"/>
      <c r="S215" s="1187"/>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row>
    <row r="216" spans="1:76" ht="50.45" customHeight="1" thickBot="1">
      <c r="B216" s="123" t="s">
        <v>312</v>
      </c>
      <c r="C216" s="124">
        <v>2</v>
      </c>
      <c r="D216" s="239">
        <v>2</v>
      </c>
      <c r="E216" s="126">
        <v>4</v>
      </c>
      <c r="F216" s="1158"/>
      <c r="G216" s="1244"/>
      <c r="H216" s="1245"/>
      <c r="I216" s="1246"/>
      <c r="J216" s="52"/>
      <c r="K216" s="52"/>
      <c r="L216" s="1188"/>
      <c r="M216" s="1189"/>
      <c r="N216" s="1189"/>
      <c r="O216" s="1189"/>
      <c r="P216" s="1189"/>
      <c r="Q216" s="1189"/>
      <c r="R216" s="1189"/>
      <c r="S216" s="1190"/>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row>
    <row r="217" spans="1:76" ht="20.25" customHeight="1">
      <c r="B217" s="158"/>
      <c r="C217" s="140"/>
      <c r="D217" s="140"/>
      <c r="E217" s="140"/>
      <c r="F217" s="163"/>
      <c r="G217" s="161"/>
      <c r="H217" s="161"/>
      <c r="I217" s="161"/>
      <c r="J217" s="52"/>
      <c r="K217" s="52"/>
      <c r="L217" s="52"/>
      <c r="M217" s="52"/>
      <c r="N217" s="90"/>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row>
    <row r="218" spans="1:76" ht="6.75" customHeight="1" thickBot="1">
      <c r="F218" s="146"/>
      <c r="I218" s="28"/>
      <c r="J218" s="52"/>
      <c r="K218" s="52"/>
      <c r="L218" s="52"/>
      <c r="M218" s="52"/>
      <c r="N218" s="90"/>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row>
    <row r="219" spans="1:76" s="98" customFormat="1" ht="23.25" customHeight="1" thickBot="1">
      <c r="A219" s="94"/>
      <c r="B219" s="1178"/>
      <c r="C219" s="1179"/>
      <c r="D219" s="1179"/>
      <c r="E219" s="1180"/>
      <c r="F219" s="95" t="s">
        <v>267</v>
      </c>
      <c r="G219" s="96"/>
      <c r="H219" s="95" t="s">
        <v>268</v>
      </c>
      <c r="I219" s="132"/>
      <c r="J219" s="52"/>
      <c r="K219" s="52"/>
      <c r="L219" s="52"/>
      <c r="M219" s="52"/>
      <c r="N219" s="90"/>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row>
    <row r="220" spans="1:76" ht="45.6" customHeight="1" thickBot="1">
      <c r="B220" s="99" t="s">
        <v>442</v>
      </c>
      <c r="C220" s="100" t="s">
        <v>328</v>
      </c>
      <c r="D220" s="100"/>
      <c r="E220" s="101"/>
      <c r="F220" s="102">
        <f>E227+E235+E243</f>
        <v>0</v>
      </c>
      <c r="G220" s="103"/>
      <c r="H220" s="104">
        <f>E229+E237+E245</f>
        <v>16</v>
      </c>
      <c r="I220" s="155">
        <f>G226+G234+G242</f>
        <v>0</v>
      </c>
      <c r="J220" s="52"/>
      <c r="K220" s="52"/>
      <c r="L220" s="52"/>
      <c r="M220" s="52"/>
      <c r="N220" s="90"/>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row>
    <row r="221" spans="1:76" ht="20.25" customHeight="1">
      <c r="B221" s="105" t="s">
        <v>313</v>
      </c>
      <c r="C221" s="106"/>
      <c r="D221" s="106"/>
      <c r="E221" s="106"/>
      <c r="F221" s="146"/>
      <c r="G221" s="108"/>
      <c r="H221" s="108"/>
      <c r="I221" s="52"/>
      <c r="J221" s="52"/>
      <c r="K221" s="52"/>
      <c r="L221" s="52"/>
      <c r="M221" s="52"/>
      <c r="N221" s="90"/>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row>
    <row r="222" spans="1:76" ht="6.75" customHeight="1">
      <c r="B222" s="105"/>
      <c r="C222" s="106"/>
      <c r="D222" s="106"/>
      <c r="E222" s="106"/>
      <c r="F222" s="146"/>
      <c r="G222" s="108"/>
      <c r="H222" s="108"/>
      <c r="I222" s="52"/>
      <c r="J222" s="52"/>
      <c r="K222" s="52"/>
      <c r="L222" s="52"/>
      <c r="M222" s="52"/>
      <c r="N222" s="90"/>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row>
    <row r="223" spans="1:76" ht="20.25" customHeight="1">
      <c r="A223" s="25">
        <v>22</v>
      </c>
      <c r="B223" s="105" t="s">
        <v>443</v>
      </c>
      <c r="C223" s="140"/>
      <c r="D223" s="140"/>
      <c r="E223" s="140"/>
      <c r="F223" s="163"/>
      <c r="G223" s="161"/>
      <c r="H223" s="161"/>
      <c r="I223" s="161"/>
      <c r="J223" s="52"/>
      <c r="K223" s="52"/>
      <c r="L223" s="52"/>
      <c r="M223" s="52"/>
      <c r="N223" s="90"/>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row>
    <row r="224" spans="1:76" ht="35.25" customHeight="1">
      <c r="B224" s="1153" t="s">
        <v>444</v>
      </c>
      <c r="C224" s="1154"/>
      <c r="D224" s="1154"/>
      <c r="E224" s="1155"/>
      <c r="F224" s="138"/>
      <c r="G224" s="109"/>
      <c r="H224" s="109"/>
      <c r="I224" s="52"/>
      <c r="J224" s="52"/>
      <c r="K224" s="52"/>
      <c r="L224" s="52"/>
      <c r="M224" s="52"/>
      <c r="N224" s="90"/>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row>
    <row r="225" spans="1:76" ht="16.5" customHeight="1" thickBot="1">
      <c r="B225" s="105" t="s">
        <v>304</v>
      </c>
      <c r="C225" s="110"/>
      <c r="F225" s="138"/>
      <c r="G225" s="109"/>
      <c r="H225" s="109"/>
      <c r="I225" s="52"/>
      <c r="J225" s="52"/>
      <c r="K225" s="52"/>
      <c r="L225" s="52"/>
      <c r="M225" s="52"/>
      <c r="N225" s="90"/>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row>
    <row r="226" spans="1:76" ht="33.75" customHeight="1" thickBot="1">
      <c r="B226" s="111" t="s">
        <v>272</v>
      </c>
      <c r="C226" s="112" t="s">
        <v>273</v>
      </c>
      <c r="D226" s="112" t="s">
        <v>274</v>
      </c>
      <c r="E226" s="113" t="s">
        <v>275</v>
      </c>
      <c r="F226" s="1156" t="s">
        <v>276</v>
      </c>
      <c r="G226" s="127"/>
      <c r="H226" s="109"/>
      <c r="I226" s="52"/>
      <c r="J226" s="52"/>
      <c r="K226" s="52"/>
      <c r="L226" s="52"/>
      <c r="M226" s="52"/>
      <c r="N226" s="90"/>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row>
    <row r="227" spans="1:76" ht="24.6" customHeight="1">
      <c r="B227" s="115" t="s">
        <v>277</v>
      </c>
      <c r="C227" s="116">
        <v>0</v>
      </c>
      <c r="D227" s="237">
        <v>3</v>
      </c>
      <c r="E227" s="118">
        <v>0</v>
      </c>
      <c r="F227" s="1157"/>
      <c r="G227" s="1238"/>
      <c r="H227" s="1239"/>
      <c r="I227" s="1240"/>
      <c r="J227" s="52"/>
      <c r="K227" s="52"/>
      <c r="L227" s="1182" t="s">
        <v>445</v>
      </c>
      <c r="M227" s="1183"/>
      <c r="N227" s="1183"/>
      <c r="O227" s="1183"/>
      <c r="P227" s="1183"/>
      <c r="Q227" s="1183"/>
      <c r="R227" s="1183"/>
      <c r="S227" s="1184"/>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row>
    <row r="228" spans="1:76" ht="24.6" customHeight="1">
      <c r="B228" s="119" t="s">
        <v>278</v>
      </c>
      <c r="C228" s="120">
        <v>1</v>
      </c>
      <c r="D228" s="238">
        <v>3</v>
      </c>
      <c r="E228" s="122">
        <v>3</v>
      </c>
      <c r="F228" s="1157"/>
      <c r="G228" s="1241"/>
      <c r="H228" s="1242"/>
      <c r="I228" s="1243"/>
      <c r="J228" s="52"/>
      <c r="K228" s="52"/>
      <c r="L228" s="1185"/>
      <c r="M228" s="1186"/>
      <c r="N228" s="1186"/>
      <c r="O228" s="1186"/>
      <c r="P228" s="1186"/>
      <c r="Q228" s="1186"/>
      <c r="R228" s="1186"/>
      <c r="S228" s="1187"/>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row>
    <row r="229" spans="1:76" ht="24.6" customHeight="1" thickBot="1">
      <c r="B229" s="123" t="s">
        <v>279</v>
      </c>
      <c r="C229" s="124">
        <v>2</v>
      </c>
      <c r="D229" s="239">
        <v>3</v>
      </c>
      <c r="E229" s="126">
        <v>6</v>
      </c>
      <c r="F229" s="1158"/>
      <c r="G229" s="1244"/>
      <c r="H229" s="1245"/>
      <c r="I229" s="1246"/>
      <c r="J229" s="52"/>
      <c r="K229" s="52"/>
      <c r="L229" s="1188"/>
      <c r="M229" s="1189"/>
      <c r="N229" s="1189"/>
      <c r="O229" s="1189"/>
      <c r="P229" s="1189"/>
      <c r="Q229" s="1189"/>
      <c r="R229" s="1189"/>
      <c r="S229" s="1190"/>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row>
    <row r="230" spans="1:76" ht="6.75" customHeight="1">
      <c r="B230" s="158"/>
      <c r="C230" s="159"/>
      <c r="D230" s="160"/>
      <c r="E230" s="140"/>
      <c r="F230" s="163"/>
      <c r="G230" s="161"/>
      <c r="H230" s="161"/>
      <c r="I230" s="161"/>
      <c r="J230" s="52"/>
      <c r="K230" s="52"/>
      <c r="L230" s="52"/>
      <c r="M230" s="52"/>
      <c r="N230" s="90"/>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row>
    <row r="231" spans="1:76" ht="18" customHeight="1">
      <c r="A231" s="25">
        <v>23</v>
      </c>
      <c r="B231" s="105" t="s">
        <v>446</v>
      </c>
      <c r="C231" s="106"/>
      <c r="D231" s="106"/>
      <c r="E231" s="106"/>
      <c r="F231" s="138"/>
      <c r="G231" s="109"/>
      <c r="H231" s="109"/>
      <c r="I231" s="52"/>
      <c r="J231" s="52"/>
      <c r="K231" s="52"/>
      <c r="L231" s="52"/>
      <c r="M231" s="52"/>
      <c r="N231" s="90"/>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row>
    <row r="232" spans="1:76" ht="35.25" customHeight="1">
      <c r="B232" s="1153" t="s">
        <v>447</v>
      </c>
      <c r="C232" s="1154"/>
      <c r="D232" s="1154"/>
      <c r="E232" s="1155"/>
      <c r="F232" s="138"/>
      <c r="G232" s="109"/>
      <c r="H232" s="109"/>
      <c r="I232" s="52"/>
      <c r="J232" s="52"/>
      <c r="K232" s="52"/>
      <c r="L232" s="52"/>
      <c r="M232" s="52"/>
      <c r="N232" s="90"/>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row>
    <row r="233" spans="1:76" ht="16.5" customHeight="1" thickBot="1">
      <c r="B233" s="105" t="s">
        <v>304</v>
      </c>
      <c r="C233" s="110"/>
      <c r="F233" s="138"/>
      <c r="G233" s="109"/>
      <c r="H233" s="109"/>
      <c r="I233" s="52"/>
      <c r="J233" s="52"/>
      <c r="K233" s="52"/>
      <c r="L233" s="52"/>
      <c r="M233" s="52"/>
      <c r="N233" s="90"/>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row>
    <row r="234" spans="1:76" ht="33.75" customHeight="1" thickBot="1">
      <c r="B234" s="111" t="s">
        <v>272</v>
      </c>
      <c r="C234" s="112" t="s">
        <v>273</v>
      </c>
      <c r="D234" s="112" t="s">
        <v>274</v>
      </c>
      <c r="E234" s="113" t="s">
        <v>275</v>
      </c>
      <c r="F234" s="1156" t="s">
        <v>276</v>
      </c>
      <c r="G234" s="127"/>
      <c r="H234" s="109"/>
      <c r="I234" s="52"/>
      <c r="J234" s="52"/>
      <c r="K234" s="52"/>
      <c r="L234" s="1202" t="s">
        <v>448</v>
      </c>
      <c r="M234" s="1202"/>
      <c r="N234" s="1202"/>
      <c r="O234" s="1202"/>
      <c r="P234" s="1202"/>
      <c r="Q234" s="1202"/>
      <c r="R234" s="1202"/>
      <c r="S234" s="120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row>
    <row r="235" spans="1:76" ht="24.6" customHeight="1">
      <c r="B235" s="115" t="s">
        <v>277</v>
      </c>
      <c r="C235" s="116">
        <v>0</v>
      </c>
      <c r="D235" s="117">
        <v>2</v>
      </c>
      <c r="E235" s="118">
        <v>0</v>
      </c>
      <c r="F235" s="1157"/>
      <c r="G235" s="1238"/>
      <c r="H235" s="1239"/>
      <c r="I235" s="1240"/>
      <c r="J235" s="52"/>
      <c r="K235" s="52"/>
      <c r="L235" s="1202"/>
      <c r="M235" s="1202"/>
      <c r="N235" s="1202"/>
      <c r="O235" s="1202"/>
      <c r="P235" s="1202"/>
      <c r="Q235" s="1202"/>
      <c r="R235" s="1202"/>
      <c r="S235" s="120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row>
    <row r="236" spans="1:76" ht="24.6" customHeight="1">
      <c r="B236" s="119" t="s">
        <v>278</v>
      </c>
      <c r="C236" s="120">
        <v>1</v>
      </c>
      <c r="D236" s="121">
        <v>2</v>
      </c>
      <c r="E236" s="122">
        <v>2</v>
      </c>
      <c r="F236" s="1157"/>
      <c r="G236" s="1241"/>
      <c r="H236" s="1242"/>
      <c r="I236" s="1243"/>
      <c r="J236" s="52"/>
      <c r="K236" s="52"/>
      <c r="L236" s="1202"/>
      <c r="M236" s="1202"/>
      <c r="N236" s="1202"/>
      <c r="O236" s="1202"/>
      <c r="P236" s="1202"/>
      <c r="Q236" s="1202"/>
      <c r="R236" s="1202"/>
      <c r="S236" s="120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row>
    <row r="237" spans="1:76" ht="24.6" customHeight="1" thickBot="1">
      <c r="B237" s="123" t="s">
        <v>279</v>
      </c>
      <c r="C237" s="124">
        <v>2</v>
      </c>
      <c r="D237" s="125">
        <v>2</v>
      </c>
      <c r="E237" s="126">
        <v>4</v>
      </c>
      <c r="F237" s="1158"/>
      <c r="G237" s="1244"/>
      <c r="H237" s="1245"/>
      <c r="I237" s="1246"/>
      <c r="J237" s="52"/>
      <c r="K237" s="52"/>
      <c r="L237" s="1205"/>
      <c r="M237" s="1205"/>
      <c r="N237" s="1205"/>
      <c r="O237" s="1205"/>
      <c r="P237" s="1205"/>
      <c r="Q237" s="1205"/>
      <c r="R237" s="1205"/>
      <c r="S237" s="1205"/>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row>
    <row r="238" spans="1:76" ht="9" customHeight="1">
      <c r="B238" s="105"/>
      <c r="C238" s="106"/>
      <c r="D238" s="106"/>
      <c r="E238" s="106"/>
      <c r="F238" s="138"/>
      <c r="G238" s="109"/>
      <c r="H238" s="109"/>
      <c r="I238" s="52"/>
      <c r="J238" s="52"/>
      <c r="K238" s="52"/>
      <c r="L238" s="52"/>
      <c r="M238" s="52"/>
      <c r="N238" s="90"/>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row>
    <row r="239" spans="1:76" ht="18" customHeight="1">
      <c r="A239" s="25">
        <v>24</v>
      </c>
      <c r="B239" s="105" t="s">
        <v>449</v>
      </c>
      <c r="C239" s="106"/>
      <c r="D239" s="106"/>
      <c r="E239" s="106"/>
      <c r="F239" s="146"/>
      <c r="G239" s="109"/>
      <c r="H239" s="109"/>
      <c r="I239" s="52"/>
      <c r="J239" s="52"/>
      <c r="K239" s="52"/>
      <c r="L239" s="52"/>
      <c r="M239" s="52"/>
      <c r="N239" s="90"/>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row>
    <row r="240" spans="1:76" ht="35.25" customHeight="1">
      <c r="B240" s="1153" t="s">
        <v>1240</v>
      </c>
      <c r="C240" s="1154"/>
      <c r="D240" s="1154"/>
      <c r="E240" s="1155"/>
      <c r="F240" s="146"/>
      <c r="G240" s="109"/>
      <c r="H240" s="109"/>
      <c r="I240" s="52"/>
      <c r="J240" s="52"/>
      <c r="K240" s="52"/>
      <c r="L240" s="52"/>
      <c r="M240" s="52"/>
      <c r="N240" s="90"/>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row>
    <row r="241" spans="2:76" ht="16.5" customHeight="1" thickBot="1">
      <c r="B241" s="105" t="s">
        <v>271</v>
      </c>
      <c r="C241" s="110"/>
      <c r="F241" s="146"/>
      <c r="G241" s="109"/>
      <c r="H241" s="109"/>
      <c r="I241" s="52"/>
      <c r="J241" s="52"/>
      <c r="K241" s="52"/>
      <c r="L241" s="52"/>
      <c r="M241" s="52"/>
      <c r="N241" s="90"/>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row>
    <row r="242" spans="2:76" ht="33.75" customHeight="1" thickBot="1">
      <c r="B242" s="111" t="s">
        <v>272</v>
      </c>
      <c r="C242" s="112" t="s">
        <v>273</v>
      </c>
      <c r="D242" s="112" t="s">
        <v>274</v>
      </c>
      <c r="E242" s="113" t="s">
        <v>275</v>
      </c>
      <c r="F242" s="1156" t="s">
        <v>276</v>
      </c>
      <c r="G242" s="127"/>
      <c r="H242" s="109"/>
      <c r="I242" s="52"/>
      <c r="J242" s="52"/>
      <c r="K242" s="52"/>
      <c r="L242" s="52"/>
      <c r="M242" s="52"/>
      <c r="N242" s="90"/>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row>
    <row r="243" spans="2:76" ht="21" customHeight="1">
      <c r="B243" s="115" t="s">
        <v>277</v>
      </c>
      <c r="C243" s="116">
        <v>0</v>
      </c>
      <c r="D243" s="117">
        <v>3</v>
      </c>
      <c r="E243" s="118">
        <v>0</v>
      </c>
      <c r="F243" s="1157"/>
      <c r="G243" s="1238"/>
      <c r="H243" s="1239"/>
      <c r="I243" s="1240"/>
      <c r="J243" s="52"/>
      <c r="K243" s="52"/>
      <c r="L243" s="1182" t="s">
        <v>450</v>
      </c>
      <c r="M243" s="1183"/>
      <c r="N243" s="1183"/>
      <c r="O243" s="1183"/>
      <c r="P243" s="1183"/>
      <c r="Q243" s="1183"/>
      <c r="R243" s="1183"/>
      <c r="S243" s="1184"/>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row>
    <row r="244" spans="2:76" ht="20.25" customHeight="1">
      <c r="B244" s="119" t="s">
        <v>314</v>
      </c>
      <c r="C244" s="120">
        <v>1</v>
      </c>
      <c r="D244" s="121">
        <v>3</v>
      </c>
      <c r="E244" s="122">
        <v>3</v>
      </c>
      <c r="F244" s="1157"/>
      <c r="G244" s="1241"/>
      <c r="H244" s="1242"/>
      <c r="I244" s="1243"/>
      <c r="J244" s="52"/>
      <c r="K244" s="52"/>
      <c r="L244" s="1185"/>
      <c r="M244" s="1186"/>
      <c r="N244" s="1186"/>
      <c r="O244" s="1186"/>
      <c r="P244" s="1186"/>
      <c r="Q244" s="1186"/>
      <c r="R244" s="1186"/>
      <c r="S244" s="1187"/>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row>
    <row r="245" spans="2:76" ht="36.75" customHeight="1" thickBot="1">
      <c r="B245" s="123" t="s">
        <v>1241</v>
      </c>
      <c r="C245" s="124">
        <v>2</v>
      </c>
      <c r="D245" s="125">
        <v>3</v>
      </c>
      <c r="E245" s="126">
        <v>6</v>
      </c>
      <c r="F245" s="1158"/>
      <c r="G245" s="1244"/>
      <c r="H245" s="1245"/>
      <c r="I245" s="1246"/>
      <c r="J245" s="52"/>
      <c r="K245" s="52"/>
      <c r="L245" s="1188"/>
      <c r="M245" s="1189"/>
      <c r="N245" s="1189"/>
      <c r="O245" s="1189"/>
      <c r="P245" s="1189"/>
      <c r="Q245" s="1189"/>
      <c r="R245" s="1189"/>
      <c r="S245" s="1190"/>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row>
    <row r="246" spans="2:76" ht="9" customHeight="1">
      <c r="B246" s="105"/>
      <c r="C246" s="106"/>
      <c r="D246" s="106"/>
      <c r="E246" s="106"/>
      <c r="F246" s="146"/>
      <c r="G246" s="109"/>
      <c r="H246" s="109"/>
      <c r="I246" s="52"/>
      <c r="J246" s="52"/>
      <c r="K246" s="52"/>
      <c r="L246" s="52"/>
      <c r="M246" s="52"/>
      <c r="N246" s="90"/>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row>
    <row r="263" spans="2:76">
      <c r="B263" s="105"/>
      <c r="C263" s="153"/>
      <c r="D263" s="153"/>
      <c r="E263" s="153"/>
      <c r="F263" s="146"/>
      <c r="I263" s="52"/>
      <c r="J263" s="52"/>
      <c r="K263" s="52"/>
      <c r="L263" s="52"/>
      <c r="M263" s="52"/>
      <c r="N263" s="90"/>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row>
    <row r="271" spans="2:76">
      <c r="C271" s="31"/>
      <c r="D271" s="31"/>
      <c r="E271" s="31"/>
      <c r="F271" s="154"/>
      <c r="G271" s="29"/>
    </row>
    <row r="272" spans="2:76">
      <c r="C272" s="31"/>
      <c r="D272" s="31"/>
      <c r="E272" s="31"/>
      <c r="G272" s="29"/>
    </row>
    <row r="273" spans="3:5">
      <c r="C273" s="31"/>
      <c r="D273" s="31"/>
      <c r="E273" s="31"/>
    </row>
  </sheetData>
  <mergeCells count="131">
    <mergeCell ref="B240:E240"/>
    <mergeCell ref="F242:F245"/>
    <mergeCell ref="L243:S245"/>
    <mergeCell ref="L214:S216"/>
    <mergeCell ref="B219:E219"/>
    <mergeCell ref="L227:S229"/>
    <mergeCell ref="F234:F237"/>
    <mergeCell ref="L234:S237"/>
    <mergeCell ref="L197:S199"/>
    <mergeCell ref="B203:E203"/>
    <mergeCell ref="F205:F208"/>
    <mergeCell ref="L205:S207"/>
    <mergeCell ref="B211:E211"/>
    <mergeCell ref="F197:F200"/>
    <mergeCell ref="F213:F216"/>
    <mergeCell ref="B224:E224"/>
    <mergeCell ref="F226:F229"/>
    <mergeCell ref="B232:E232"/>
    <mergeCell ref="G198:I200"/>
    <mergeCell ref="G206:I208"/>
    <mergeCell ref="G214:I216"/>
    <mergeCell ref="G227:I229"/>
    <mergeCell ref="G235:I237"/>
    <mergeCell ref="G243:I245"/>
    <mergeCell ref="L182:S184"/>
    <mergeCell ref="B187:E187"/>
    <mergeCell ref="F189:F192"/>
    <mergeCell ref="L190:S192"/>
    <mergeCell ref="B195:E195"/>
    <mergeCell ref="B158:E158"/>
    <mergeCell ref="F165:F168"/>
    <mergeCell ref="L165:S167"/>
    <mergeCell ref="B171:E171"/>
    <mergeCell ref="F173:F176"/>
    <mergeCell ref="L174:S176"/>
    <mergeCell ref="B163:E163"/>
    <mergeCell ref="B179:E179"/>
    <mergeCell ref="F181:F184"/>
    <mergeCell ref="G166:I168"/>
    <mergeCell ref="G174:I176"/>
    <mergeCell ref="G182:I184"/>
    <mergeCell ref="G190:I192"/>
    <mergeCell ref="L142:S144"/>
    <mergeCell ref="B149:E149"/>
    <mergeCell ref="F151:F154"/>
    <mergeCell ref="L152:S154"/>
    <mergeCell ref="F125:F128"/>
    <mergeCell ref="L126:S128"/>
    <mergeCell ref="B131:E131"/>
    <mergeCell ref="F133:F136"/>
    <mergeCell ref="L134:S136"/>
    <mergeCell ref="G126:I128"/>
    <mergeCell ref="G134:I136"/>
    <mergeCell ref="G142:I146"/>
    <mergeCell ref="G152:I154"/>
    <mergeCell ref="B123:E123"/>
    <mergeCell ref="L90:T90"/>
    <mergeCell ref="L91:S91"/>
    <mergeCell ref="L92:S92"/>
    <mergeCell ref="L93:S93"/>
    <mergeCell ref="B97:E97"/>
    <mergeCell ref="B115:E115"/>
    <mergeCell ref="B101:E101"/>
    <mergeCell ref="F103:F106"/>
    <mergeCell ref="G91:I93"/>
    <mergeCell ref="G104:I106"/>
    <mergeCell ref="G118:I120"/>
    <mergeCell ref="C61:D61"/>
    <mergeCell ref="B64:E64"/>
    <mergeCell ref="B71:E71"/>
    <mergeCell ref="F73:F75"/>
    <mergeCell ref="C74:D74"/>
    <mergeCell ref="L104:T106"/>
    <mergeCell ref="B110:E110"/>
    <mergeCell ref="F117:F120"/>
    <mergeCell ref="L118:S120"/>
    <mergeCell ref="B36:E36"/>
    <mergeCell ref="F38:F40"/>
    <mergeCell ref="C39:D39"/>
    <mergeCell ref="C40:D40"/>
    <mergeCell ref="B88:E88"/>
    <mergeCell ref="F90:F93"/>
    <mergeCell ref="B139:E139"/>
    <mergeCell ref="F141:F146"/>
    <mergeCell ref="C54:D54"/>
    <mergeCell ref="B43:E43"/>
    <mergeCell ref="F45:F47"/>
    <mergeCell ref="C46:D46"/>
    <mergeCell ref="C47:D47"/>
    <mergeCell ref="B50:E50"/>
    <mergeCell ref="F52:F54"/>
    <mergeCell ref="C53:D53"/>
    <mergeCell ref="F66:F68"/>
    <mergeCell ref="C67:D67"/>
    <mergeCell ref="C68:D68"/>
    <mergeCell ref="C75:D75"/>
    <mergeCell ref="B84:E84"/>
    <mergeCell ref="B57:E57"/>
    <mergeCell ref="F59:F61"/>
    <mergeCell ref="C60:D60"/>
    <mergeCell ref="M18:N21"/>
    <mergeCell ref="B29:E29"/>
    <mergeCell ref="F31:F33"/>
    <mergeCell ref="N12:Q12"/>
    <mergeCell ref="B14:G14"/>
    <mergeCell ref="H14:I14"/>
    <mergeCell ref="N14:Q14"/>
    <mergeCell ref="B16:C16"/>
    <mergeCell ref="D16:I16"/>
    <mergeCell ref="H18:H19"/>
    <mergeCell ref="I18:I19"/>
    <mergeCell ref="B24:E24"/>
    <mergeCell ref="L18:L21"/>
    <mergeCell ref="C32:D32"/>
    <mergeCell ref="C33:D33"/>
    <mergeCell ref="D18:D19"/>
    <mergeCell ref="E18:E19"/>
    <mergeCell ref="F18:F19"/>
    <mergeCell ref="G18:G19"/>
    <mergeCell ref="C8:I8"/>
    <mergeCell ref="C9:I9"/>
    <mergeCell ref="C10:I10"/>
    <mergeCell ref="B12:D12"/>
    <mergeCell ref="E12:G12"/>
    <mergeCell ref="H12:I12"/>
    <mergeCell ref="C7:I7"/>
    <mergeCell ref="B2:I2"/>
    <mergeCell ref="L2:Q2"/>
    <mergeCell ref="C3:E3"/>
    <mergeCell ref="C5:I5"/>
    <mergeCell ref="C6:I6"/>
  </mergeCells>
  <conditionalFormatting sqref="B84">
    <cfRule type="expression" dxfId="25" priority="14">
      <formula>$I$85=0</formula>
    </cfRule>
  </conditionalFormatting>
  <conditionalFormatting sqref="B97">
    <cfRule type="expression" dxfId="24" priority="13">
      <formula>$I$85=0</formula>
    </cfRule>
  </conditionalFormatting>
  <conditionalFormatting sqref="B110">
    <cfRule type="expression" dxfId="23" priority="12">
      <formula>$I$85=0</formula>
    </cfRule>
  </conditionalFormatting>
  <conditionalFormatting sqref="B158">
    <cfRule type="expression" dxfId="22" priority="11">
      <formula>$I$85=0</formula>
    </cfRule>
  </conditionalFormatting>
  <conditionalFormatting sqref="B219">
    <cfRule type="expression" dxfId="21" priority="10">
      <formula>$I$85=0</formula>
    </cfRule>
  </conditionalFormatting>
  <conditionalFormatting sqref="N11 Q11 O18">
    <cfRule type="cellIs" dxfId="20" priority="9" operator="equal">
      <formula>$M$11</formula>
    </cfRule>
  </conditionalFormatting>
  <conditionalFormatting sqref="M12">
    <cfRule type="cellIs" dxfId="19" priority="8" operator="equal">
      <formula>$M$11</formula>
    </cfRule>
  </conditionalFormatting>
  <conditionalFormatting sqref="H24:H27 H55">
    <cfRule type="cellIs" dxfId="18" priority="7" operator="equal">
      <formula>$M$11</formula>
    </cfRule>
  </conditionalFormatting>
  <conditionalFormatting sqref="O19:O20">
    <cfRule type="cellIs" dxfId="17" priority="6" operator="equal">
      <formula>$M$11</formula>
    </cfRule>
  </conditionalFormatting>
  <conditionalFormatting sqref="D16">
    <cfRule type="cellIs" dxfId="16" priority="5" operator="equal">
      <formula>$M$11</formula>
    </cfRule>
  </conditionalFormatting>
  <conditionalFormatting sqref="O21">
    <cfRule type="cellIs" dxfId="15" priority="3" operator="equal">
      <formula>$M$11</formula>
    </cfRule>
  </conditionalFormatting>
  <conditionalFormatting sqref="M14">
    <cfRule type="cellIs" dxfId="14" priority="2" operator="equal">
      <formula>$M$11</formula>
    </cfRule>
  </conditionalFormatting>
  <conditionalFormatting sqref="E12">
    <cfRule type="cellIs" dxfId="13" priority="1" operator="equal">
      <formula>$M$11</formula>
    </cfRule>
  </conditionalFormatting>
  <dataValidations disablePrompts="1" count="5">
    <dataValidation type="whole" allowBlank="1" showInputMessage="1" showErrorMessage="1" sqref="H14:I14">
      <formula1>60</formula1>
      <formula2>200</formula2>
    </dataValidation>
    <dataValidation type="list" allowBlank="1" showErrorMessage="1" errorTitle="HIBA!" error="Nem beírható pontszám!!" sqref="G65622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G131158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G196694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G262230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G327766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G393302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G458838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G524374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G589910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G655446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G720982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G786518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G852054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G917590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G983126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G65697 JB65697 SX65697 ACT65697 AMP65697 AWL65697 BGH65697 BQD65697 BZZ65697 CJV65697 CTR65697 DDN65697 DNJ65697 DXF65697 EHB65697 EQX65697 FAT65697 FKP65697 FUL65697 GEH65697 GOD65697 GXZ65697 HHV65697 HRR65697 IBN65697 ILJ65697 IVF65697 JFB65697 JOX65697 JYT65697 KIP65697 KSL65697 LCH65697 LMD65697 LVZ65697 MFV65697 MPR65697 MZN65697 NJJ65697 NTF65697 ODB65697 OMX65697 OWT65697 PGP65697 PQL65697 QAH65697 QKD65697 QTZ65697 RDV65697 RNR65697 RXN65697 SHJ65697 SRF65697 TBB65697 TKX65697 TUT65697 UEP65697 UOL65697 UYH65697 VID65697 VRZ65697 WBV65697 WLR65697 WVN65697 G131233 JB131233 SX131233 ACT131233 AMP131233 AWL131233 BGH131233 BQD131233 BZZ131233 CJV131233 CTR131233 DDN131233 DNJ131233 DXF131233 EHB131233 EQX131233 FAT131233 FKP131233 FUL131233 GEH131233 GOD131233 GXZ131233 HHV131233 HRR131233 IBN131233 ILJ131233 IVF131233 JFB131233 JOX131233 JYT131233 KIP131233 KSL131233 LCH131233 LMD131233 LVZ131233 MFV131233 MPR131233 MZN131233 NJJ131233 NTF131233 ODB131233 OMX131233 OWT131233 PGP131233 PQL131233 QAH131233 QKD131233 QTZ131233 RDV131233 RNR131233 RXN131233 SHJ131233 SRF131233 TBB131233 TKX131233 TUT131233 UEP131233 UOL131233 UYH131233 VID131233 VRZ131233 WBV131233 WLR131233 WVN131233 G196769 JB196769 SX196769 ACT196769 AMP196769 AWL196769 BGH196769 BQD196769 BZZ196769 CJV196769 CTR196769 DDN196769 DNJ196769 DXF196769 EHB196769 EQX196769 FAT196769 FKP196769 FUL196769 GEH196769 GOD196769 GXZ196769 HHV196769 HRR196769 IBN196769 ILJ196769 IVF196769 JFB196769 JOX196769 JYT196769 KIP196769 KSL196769 LCH196769 LMD196769 LVZ196769 MFV196769 MPR196769 MZN196769 NJJ196769 NTF196769 ODB196769 OMX196769 OWT196769 PGP196769 PQL196769 QAH196769 QKD196769 QTZ196769 RDV196769 RNR196769 RXN196769 SHJ196769 SRF196769 TBB196769 TKX196769 TUT196769 UEP196769 UOL196769 UYH196769 VID196769 VRZ196769 WBV196769 WLR196769 WVN196769 G262305 JB262305 SX262305 ACT262305 AMP262305 AWL262305 BGH262305 BQD262305 BZZ262305 CJV262305 CTR262305 DDN262305 DNJ262305 DXF262305 EHB262305 EQX262305 FAT262305 FKP262305 FUL262305 GEH262305 GOD262305 GXZ262305 HHV262305 HRR262305 IBN262305 ILJ262305 IVF262305 JFB262305 JOX262305 JYT262305 KIP262305 KSL262305 LCH262305 LMD262305 LVZ262305 MFV262305 MPR262305 MZN262305 NJJ262305 NTF262305 ODB262305 OMX262305 OWT262305 PGP262305 PQL262305 QAH262305 QKD262305 QTZ262305 RDV262305 RNR262305 RXN262305 SHJ262305 SRF262305 TBB262305 TKX262305 TUT262305 UEP262305 UOL262305 UYH262305 VID262305 VRZ262305 WBV262305 WLR262305 WVN262305 G327841 JB327841 SX327841 ACT327841 AMP327841 AWL327841 BGH327841 BQD327841 BZZ327841 CJV327841 CTR327841 DDN327841 DNJ327841 DXF327841 EHB327841 EQX327841 FAT327841 FKP327841 FUL327841 GEH327841 GOD327841 GXZ327841 HHV327841 HRR327841 IBN327841 ILJ327841 IVF327841 JFB327841 JOX327841 JYT327841 KIP327841 KSL327841 LCH327841 LMD327841 LVZ327841 MFV327841 MPR327841 MZN327841 NJJ327841 NTF327841 ODB327841 OMX327841 OWT327841 PGP327841 PQL327841 QAH327841 QKD327841 QTZ327841 RDV327841 RNR327841 RXN327841 SHJ327841 SRF327841 TBB327841 TKX327841 TUT327841 UEP327841 UOL327841 UYH327841 VID327841 VRZ327841 WBV327841 WLR327841 WVN327841 G393377 JB393377 SX393377 ACT393377 AMP393377 AWL393377 BGH393377 BQD393377 BZZ393377 CJV393377 CTR393377 DDN393377 DNJ393377 DXF393377 EHB393377 EQX393377 FAT393377 FKP393377 FUL393377 GEH393377 GOD393377 GXZ393377 HHV393377 HRR393377 IBN393377 ILJ393377 IVF393377 JFB393377 JOX393377 JYT393377 KIP393377 KSL393377 LCH393377 LMD393377 LVZ393377 MFV393377 MPR393377 MZN393377 NJJ393377 NTF393377 ODB393377 OMX393377 OWT393377 PGP393377 PQL393377 QAH393377 QKD393377 QTZ393377 RDV393377 RNR393377 RXN393377 SHJ393377 SRF393377 TBB393377 TKX393377 TUT393377 UEP393377 UOL393377 UYH393377 VID393377 VRZ393377 WBV393377 WLR393377 WVN393377 G458913 JB458913 SX458913 ACT458913 AMP458913 AWL458913 BGH458913 BQD458913 BZZ458913 CJV458913 CTR458913 DDN458913 DNJ458913 DXF458913 EHB458913 EQX458913 FAT458913 FKP458913 FUL458913 GEH458913 GOD458913 GXZ458913 HHV458913 HRR458913 IBN458913 ILJ458913 IVF458913 JFB458913 JOX458913 JYT458913 KIP458913 KSL458913 LCH458913 LMD458913 LVZ458913 MFV458913 MPR458913 MZN458913 NJJ458913 NTF458913 ODB458913 OMX458913 OWT458913 PGP458913 PQL458913 QAH458913 QKD458913 QTZ458913 RDV458913 RNR458913 RXN458913 SHJ458913 SRF458913 TBB458913 TKX458913 TUT458913 UEP458913 UOL458913 UYH458913 VID458913 VRZ458913 WBV458913 WLR458913 WVN458913 G524449 JB524449 SX524449 ACT524449 AMP524449 AWL524449 BGH524449 BQD524449 BZZ524449 CJV524449 CTR524449 DDN524449 DNJ524449 DXF524449 EHB524449 EQX524449 FAT524449 FKP524449 FUL524449 GEH524449 GOD524449 GXZ524449 HHV524449 HRR524449 IBN524449 ILJ524449 IVF524449 JFB524449 JOX524449 JYT524449 KIP524449 KSL524449 LCH524449 LMD524449 LVZ524449 MFV524449 MPR524449 MZN524449 NJJ524449 NTF524449 ODB524449 OMX524449 OWT524449 PGP524449 PQL524449 QAH524449 QKD524449 QTZ524449 RDV524449 RNR524449 RXN524449 SHJ524449 SRF524449 TBB524449 TKX524449 TUT524449 UEP524449 UOL524449 UYH524449 VID524449 VRZ524449 WBV524449 WLR524449 WVN524449 G589985 JB589985 SX589985 ACT589985 AMP589985 AWL589985 BGH589985 BQD589985 BZZ589985 CJV589985 CTR589985 DDN589985 DNJ589985 DXF589985 EHB589985 EQX589985 FAT589985 FKP589985 FUL589985 GEH589985 GOD589985 GXZ589985 HHV589985 HRR589985 IBN589985 ILJ589985 IVF589985 JFB589985 JOX589985 JYT589985 KIP589985 KSL589985 LCH589985 LMD589985 LVZ589985 MFV589985 MPR589985 MZN589985 NJJ589985 NTF589985 ODB589985 OMX589985 OWT589985 PGP589985 PQL589985 QAH589985 QKD589985 QTZ589985 RDV589985 RNR589985 RXN589985 SHJ589985 SRF589985 TBB589985 TKX589985 TUT589985 UEP589985 UOL589985 UYH589985 VID589985 VRZ589985 WBV589985 WLR589985 WVN589985 G655521 JB655521 SX655521 ACT655521 AMP655521 AWL655521 BGH655521 BQD655521 BZZ655521 CJV655521 CTR655521 DDN655521 DNJ655521 DXF655521 EHB655521 EQX655521 FAT655521 FKP655521 FUL655521 GEH655521 GOD655521 GXZ655521 HHV655521 HRR655521 IBN655521 ILJ655521 IVF655521 JFB655521 JOX655521 JYT655521 KIP655521 KSL655521 LCH655521 LMD655521 LVZ655521 MFV655521 MPR655521 MZN655521 NJJ655521 NTF655521 ODB655521 OMX655521 OWT655521 PGP655521 PQL655521 QAH655521 QKD655521 QTZ655521 RDV655521 RNR655521 RXN655521 SHJ655521 SRF655521 TBB655521 TKX655521 TUT655521 UEP655521 UOL655521 UYH655521 VID655521 VRZ655521 WBV655521 WLR655521 WVN655521 G721057 JB721057 SX721057 ACT721057 AMP721057 AWL721057 BGH721057 BQD721057 BZZ721057 CJV721057 CTR721057 DDN721057 DNJ721057 DXF721057 EHB721057 EQX721057 FAT721057 FKP721057 FUL721057 GEH721057 GOD721057 GXZ721057 HHV721057 HRR721057 IBN721057 ILJ721057 IVF721057 JFB721057 JOX721057 JYT721057 KIP721057 KSL721057 LCH721057 LMD721057 LVZ721057 MFV721057 MPR721057 MZN721057 NJJ721057 NTF721057 ODB721057 OMX721057 OWT721057 PGP721057 PQL721057 QAH721057 QKD721057 QTZ721057 RDV721057 RNR721057 RXN721057 SHJ721057 SRF721057 TBB721057 TKX721057 TUT721057 UEP721057 UOL721057 UYH721057 VID721057 VRZ721057 WBV721057 WLR721057 WVN721057 G786593 JB786593 SX786593 ACT786593 AMP786593 AWL786593 BGH786593 BQD786593 BZZ786593 CJV786593 CTR786593 DDN786593 DNJ786593 DXF786593 EHB786593 EQX786593 FAT786593 FKP786593 FUL786593 GEH786593 GOD786593 GXZ786593 HHV786593 HRR786593 IBN786593 ILJ786593 IVF786593 JFB786593 JOX786593 JYT786593 KIP786593 KSL786593 LCH786593 LMD786593 LVZ786593 MFV786593 MPR786593 MZN786593 NJJ786593 NTF786593 ODB786593 OMX786593 OWT786593 PGP786593 PQL786593 QAH786593 QKD786593 QTZ786593 RDV786593 RNR786593 RXN786593 SHJ786593 SRF786593 TBB786593 TKX786593 TUT786593 UEP786593 UOL786593 UYH786593 VID786593 VRZ786593 WBV786593 WLR786593 WVN786593 G852129 JB852129 SX852129 ACT852129 AMP852129 AWL852129 BGH852129 BQD852129 BZZ852129 CJV852129 CTR852129 DDN852129 DNJ852129 DXF852129 EHB852129 EQX852129 FAT852129 FKP852129 FUL852129 GEH852129 GOD852129 GXZ852129 HHV852129 HRR852129 IBN852129 ILJ852129 IVF852129 JFB852129 JOX852129 JYT852129 KIP852129 KSL852129 LCH852129 LMD852129 LVZ852129 MFV852129 MPR852129 MZN852129 NJJ852129 NTF852129 ODB852129 OMX852129 OWT852129 PGP852129 PQL852129 QAH852129 QKD852129 QTZ852129 RDV852129 RNR852129 RXN852129 SHJ852129 SRF852129 TBB852129 TKX852129 TUT852129 UEP852129 UOL852129 UYH852129 VID852129 VRZ852129 WBV852129 WLR852129 WVN852129 G917665 JB917665 SX917665 ACT917665 AMP917665 AWL917665 BGH917665 BQD917665 BZZ917665 CJV917665 CTR917665 DDN917665 DNJ917665 DXF917665 EHB917665 EQX917665 FAT917665 FKP917665 FUL917665 GEH917665 GOD917665 GXZ917665 HHV917665 HRR917665 IBN917665 ILJ917665 IVF917665 JFB917665 JOX917665 JYT917665 KIP917665 KSL917665 LCH917665 LMD917665 LVZ917665 MFV917665 MPR917665 MZN917665 NJJ917665 NTF917665 ODB917665 OMX917665 OWT917665 PGP917665 PQL917665 QAH917665 QKD917665 QTZ917665 RDV917665 RNR917665 RXN917665 SHJ917665 SRF917665 TBB917665 TKX917665 TUT917665 UEP917665 UOL917665 UYH917665 VID917665 VRZ917665 WBV917665 WLR917665 WVN917665 G983201 JB983201 SX983201 ACT983201 AMP983201 AWL983201 BGH983201 BQD983201 BZZ983201 CJV983201 CTR983201 DDN983201 DNJ983201 DXF983201 EHB983201 EQX983201 FAT983201 FKP983201 FUL983201 GEH983201 GOD983201 GXZ983201 HHV983201 HRR983201 IBN983201 ILJ983201 IVF983201 JFB983201 JOX983201 JYT983201 KIP983201 KSL983201 LCH983201 LMD983201 LVZ983201 MFV983201 MPR983201 MZN983201 NJJ983201 NTF983201 ODB983201 OMX983201 OWT983201 PGP983201 PQL983201 QAH983201 QKD983201 QTZ983201 RDV983201 RNR983201 RXN983201 SHJ983201 SRF983201 TBB983201 TKX983201 TUT983201 UEP983201 UOL983201 UYH983201 VID983201 VRZ983201 WBV983201 WLR983201 WVN983201 G141 JB141 SX141 ACT141 AMP141 AWL141 BGH141 BQD141 BZZ141 CJV141 CTR141 DDN141 DNJ141 DXF141 EHB141 EQX141 FAT141 FKP141 FUL141 GEH141 GOD141 GXZ141 HHV141 HRR141 IBN141 ILJ141 IVF141 JFB141 JOX141 JYT141 KIP141 KSL141 LCH141 LMD141 LVZ141 MFV141 MPR141 MZN141 NJJ141 NTF141 ODB141 OMX141 OWT141 PGP141 PQL141 QAH141 QKD141 QTZ141 RDV141 RNR141 RXN141 SHJ141 SRF141 TBB141 TKX141 TUT141 UEP141 UOL141 UYH141 VID141 VRZ141 WBV141 WLR141 WVN141">
      <formula1>E142:E146</formula1>
    </dataValidation>
    <dataValidation type="list" allowBlank="1" showErrorMessage="1" errorTitle="HIBA!" error="Nem beírható pontszám!!" sqref="G983282 JB983282 SX983282 ACT983282 AMP983282 AWL983282 BGH983282 BQD983282 BZZ983282 CJV983282 CTR983282 DDN983282 DNJ983282 DXF983282 EHB983282 EQX983282 FAT983282 FKP983282 FUL983282 GEH983282 GOD983282 GXZ983282 HHV983282 HRR983282 IBN983282 ILJ983282 IVF983282 JFB983282 JOX983282 JYT983282 KIP983282 KSL983282 LCH983282 LMD983282 LVZ983282 MFV983282 MPR983282 MZN983282 NJJ983282 NTF983282 ODB983282 OMX983282 OWT983282 PGP983282 PQL983282 QAH983282 QKD983282 QTZ983282 RDV983282 RNR983282 RXN983282 SHJ983282 SRF983282 TBB983282 TKX983282 TUT983282 UEP983282 UOL983282 UYH983282 VID983282 VRZ983282 WBV983282 WLR983282 WVN983282 G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G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G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G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G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G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G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G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G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G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G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G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G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G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G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G65778 JB65778 SX65778 ACT65778 AMP65778 AWL65778 BGH65778 BQD65778 BZZ65778 CJV65778 CTR65778 DDN65778 DNJ65778 DXF65778 EHB65778 EQX65778 FAT65778 FKP65778 FUL65778 GEH65778 GOD65778 GXZ65778 HHV65778 HRR65778 IBN65778 ILJ65778 IVF65778 JFB65778 JOX65778 JYT65778 KIP65778 KSL65778 LCH65778 LMD65778 LVZ65778 MFV65778 MPR65778 MZN65778 NJJ65778 NTF65778 ODB65778 OMX65778 OWT65778 PGP65778 PQL65778 QAH65778 QKD65778 QTZ65778 RDV65778 RNR65778 RXN65778 SHJ65778 SRF65778 TBB65778 TKX65778 TUT65778 UEP65778 UOL65778 UYH65778 VID65778 VRZ65778 WBV65778 WLR65778 WVN65778 G131314 JB131314 SX131314 ACT131314 AMP131314 AWL131314 BGH131314 BQD131314 BZZ131314 CJV131314 CTR131314 DDN131314 DNJ131314 DXF131314 EHB131314 EQX131314 FAT131314 FKP131314 FUL131314 GEH131314 GOD131314 GXZ131314 HHV131314 HRR131314 IBN131314 ILJ131314 IVF131314 JFB131314 JOX131314 JYT131314 KIP131314 KSL131314 LCH131314 LMD131314 LVZ131314 MFV131314 MPR131314 MZN131314 NJJ131314 NTF131314 ODB131314 OMX131314 OWT131314 PGP131314 PQL131314 QAH131314 QKD131314 QTZ131314 RDV131314 RNR131314 RXN131314 SHJ131314 SRF131314 TBB131314 TKX131314 TUT131314 UEP131314 UOL131314 UYH131314 VID131314 VRZ131314 WBV131314 WLR131314 WVN131314 G196850 JB196850 SX196850 ACT196850 AMP196850 AWL196850 BGH196850 BQD196850 BZZ196850 CJV196850 CTR196850 DDN196850 DNJ196850 DXF196850 EHB196850 EQX196850 FAT196850 FKP196850 FUL196850 GEH196850 GOD196850 GXZ196850 HHV196850 HRR196850 IBN196850 ILJ196850 IVF196850 JFB196850 JOX196850 JYT196850 KIP196850 KSL196850 LCH196850 LMD196850 LVZ196850 MFV196850 MPR196850 MZN196850 NJJ196850 NTF196850 ODB196850 OMX196850 OWT196850 PGP196850 PQL196850 QAH196850 QKD196850 QTZ196850 RDV196850 RNR196850 RXN196850 SHJ196850 SRF196850 TBB196850 TKX196850 TUT196850 UEP196850 UOL196850 UYH196850 VID196850 VRZ196850 WBV196850 WLR196850 WVN196850 G262386 JB262386 SX262386 ACT262386 AMP262386 AWL262386 BGH262386 BQD262386 BZZ262386 CJV262386 CTR262386 DDN262386 DNJ262386 DXF262386 EHB262386 EQX262386 FAT262386 FKP262386 FUL262386 GEH262386 GOD262386 GXZ262386 HHV262386 HRR262386 IBN262386 ILJ262386 IVF262386 JFB262386 JOX262386 JYT262386 KIP262386 KSL262386 LCH262386 LMD262386 LVZ262386 MFV262386 MPR262386 MZN262386 NJJ262386 NTF262386 ODB262386 OMX262386 OWT262386 PGP262386 PQL262386 QAH262386 QKD262386 QTZ262386 RDV262386 RNR262386 RXN262386 SHJ262386 SRF262386 TBB262386 TKX262386 TUT262386 UEP262386 UOL262386 UYH262386 VID262386 VRZ262386 WBV262386 WLR262386 WVN262386 G327922 JB327922 SX327922 ACT327922 AMP327922 AWL327922 BGH327922 BQD327922 BZZ327922 CJV327922 CTR327922 DDN327922 DNJ327922 DXF327922 EHB327922 EQX327922 FAT327922 FKP327922 FUL327922 GEH327922 GOD327922 GXZ327922 HHV327922 HRR327922 IBN327922 ILJ327922 IVF327922 JFB327922 JOX327922 JYT327922 KIP327922 KSL327922 LCH327922 LMD327922 LVZ327922 MFV327922 MPR327922 MZN327922 NJJ327922 NTF327922 ODB327922 OMX327922 OWT327922 PGP327922 PQL327922 QAH327922 QKD327922 QTZ327922 RDV327922 RNR327922 RXN327922 SHJ327922 SRF327922 TBB327922 TKX327922 TUT327922 UEP327922 UOL327922 UYH327922 VID327922 VRZ327922 WBV327922 WLR327922 WVN327922 G393458 JB393458 SX393458 ACT393458 AMP393458 AWL393458 BGH393458 BQD393458 BZZ393458 CJV393458 CTR393458 DDN393458 DNJ393458 DXF393458 EHB393458 EQX393458 FAT393458 FKP393458 FUL393458 GEH393458 GOD393458 GXZ393458 HHV393458 HRR393458 IBN393458 ILJ393458 IVF393458 JFB393458 JOX393458 JYT393458 KIP393458 KSL393458 LCH393458 LMD393458 LVZ393458 MFV393458 MPR393458 MZN393458 NJJ393458 NTF393458 ODB393458 OMX393458 OWT393458 PGP393458 PQL393458 QAH393458 QKD393458 QTZ393458 RDV393458 RNR393458 RXN393458 SHJ393458 SRF393458 TBB393458 TKX393458 TUT393458 UEP393458 UOL393458 UYH393458 VID393458 VRZ393458 WBV393458 WLR393458 WVN393458 G458994 JB458994 SX458994 ACT458994 AMP458994 AWL458994 BGH458994 BQD458994 BZZ458994 CJV458994 CTR458994 DDN458994 DNJ458994 DXF458994 EHB458994 EQX458994 FAT458994 FKP458994 FUL458994 GEH458994 GOD458994 GXZ458994 HHV458994 HRR458994 IBN458994 ILJ458994 IVF458994 JFB458994 JOX458994 JYT458994 KIP458994 KSL458994 LCH458994 LMD458994 LVZ458994 MFV458994 MPR458994 MZN458994 NJJ458994 NTF458994 ODB458994 OMX458994 OWT458994 PGP458994 PQL458994 QAH458994 QKD458994 QTZ458994 RDV458994 RNR458994 RXN458994 SHJ458994 SRF458994 TBB458994 TKX458994 TUT458994 UEP458994 UOL458994 UYH458994 VID458994 VRZ458994 WBV458994 WLR458994 WVN458994 G524530 JB524530 SX524530 ACT524530 AMP524530 AWL524530 BGH524530 BQD524530 BZZ524530 CJV524530 CTR524530 DDN524530 DNJ524530 DXF524530 EHB524530 EQX524530 FAT524530 FKP524530 FUL524530 GEH524530 GOD524530 GXZ524530 HHV524530 HRR524530 IBN524530 ILJ524530 IVF524530 JFB524530 JOX524530 JYT524530 KIP524530 KSL524530 LCH524530 LMD524530 LVZ524530 MFV524530 MPR524530 MZN524530 NJJ524530 NTF524530 ODB524530 OMX524530 OWT524530 PGP524530 PQL524530 QAH524530 QKD524530 QTZ524530 RDV524530 RNR524530 RXN524530 SHJ524530 SRF524530 TBB524530 TKX524530 TUT524530 UEP524530 UOL524530 UYH524530 VID524530 VRZ524530 WBV524530 WLR524530 WVN524530 G590066 JB590066 SX590066 ACT590066 AMP590066 AWL590066 BGH590066 BQD590066 BZZ590066 CJV590066 CTR590066 DDN590066 DNJ590066 DXF590066 EHB590066 EQX590066 FAT590066 FKP590066 FUL590066 GEH590066 GOD590066 GXZ590066 HHV590066 HRR590066 IBN590066 ILJ590066 IVF590066 JFB590066 JOX590066 JYT590066 KIP590066 KSL590066 LCH590066 LMD590066 LVZ590066 MFV590066 MPR590066 MZN590066 NJJ590066 NTF590066 ODB590066 OMX590066 OWT590066 PGP590066 PQL590066 QAH590066 QKD590066 QTZ590066 RDV590066 RNR590066 RXN590066 SHJ590066 SRF590066 TBB590066 TKX590066 TUT590066 UEP590066 UOL590066 UYH590066 VID590066 VRZ590066 WBV590066 WLR590066 WVN590066 G655602 JB655602 SX655602 ACT655602 AMP655602 AWL655602 BGH655602 BQD655602 BZZ655602 CJV655602 CTR655602 DDN655602 DNJ655602 DXF655602 EHB655602 EQX655602 FAT655602 FKP655602 FUL655602 GEH655602 GOD655602 GXZ655602 HHV655602 HRR655602 IBN655602 ILJ655602 IVF655602 JFB655602 JOX655602 JYT655602 KIP655602 KSL655602 LCH655602 LMD655602 LVZ655602 MFV655602 MPR655602 MZN655602 NJJ655602 NTF655602 ODB655602 OMX655602 OWT655602 PGP655602 PQL655602 QAH655602 QKD655602 QTZ655602 RDV655602 RNR655602 RXN655602 SHJ655602 SRF655602 TBB655602 TKX655602 TUT655602 UEP655602 UOL655602 UYH655602 VID655602 VRZ655602 WBV655602 WLR655602 WVN655602 G721138 JB721138 SX721138 ACT721138 AMP721138 AWL721138 BGH721138 BQD721138 BZZ721138 CJV721138 CTR721138 DDN721138 DNJ721138 DXF721138 EHB721138 EQX721138 FAT721138 FKP721138 FUL721138 GEH721138 GOD721138 GXZ721138 HHV721138 HRR721138 IBN721138 ILJ721138 IVF721138 JFB721138 JOX721138 JYT721138 KIP721138 KSL721138 LCH721138 LMD721138 LVZ721138 MFV721138 MPR721138 MZN721138 NJJ721138 NTF721138 ODB721138 OMX721138 OWT721138 PGP721138 PQL721138 QAH721138 QKD721138 QTZ721138 RDV721138 RNR721138 RXN721138 SHJ721138 SRF721138 TBB721138 TKX721138 TUT721138 UEP721138 UOL721138 UYH721138 VID721138 VRZ721138 WBV721138 WLR721138 WVN721138 G786674 JB786674 SX786674 ACT786674 AMP786674 AWL786674 BGH786674 BQD786674 BZZ786674 CJV786674 CTR786674 DDN786674 DNJ786674 DXF786674 EHB786674 EQX786674 FAT786674 FKP786674 FUL786674 GEH786674 GOD786674 GXZ786674 HHV786674 HRR786674 IBN786674 ILJ786674 IVF786674 JFB786674 JOX786674 JYT786674 KIP786674 KSL786674 LCH786674 LMD786674 LVZ786674 MFV786674 MPR786674 MZN786674 NJJ786674 NTF786674 ODB786674 OMX786674 OWT786674 PGP786674 PQL786674 QAH786674 QKD786674 QTZ786674 RDV786674 RNR786674 RXN786674 SHJ786674 SRF786674 TBB786674 TKX786674 TUT786674 UEP786674 UOL786674 UYH786674 VID786674 VRZ786674 WBV786674 WLR786674 WVN786674 G852210 JB852210 SX852210 ACT852210 AMP852210 AWL852210 BGH852210 BQD852210 BZZ852210 CJV852210 CTR852210 DDN852210 DNJ852210 DXF852210 EHB852210 EQX852210 FAT852210 FKP852210 FUL852210 GEH852210 GOD852210 GXZ852210 HHV852210 HRR852210 IBN852210 ILJ852210 IVF852210 JFB852210 JOX852210 JYT852210 KIP852210 KSL852210 LCH852210 LMD852210 LVZ852210 MFV852210 MPR852210 MZN852210 NJJ852210 NTF852210 ODB852210 OMX852210 OWT852210 PGP852210 PQL852210 QAH852210 QKD852210 QTZ852210 RDV852210 RNR852210 RXN852210 SHJ852210 SRF852210 TBB852210 TKX852210 TUT852210 UEP852210 UOL852210 UYH852210 VID852210 VRZ852210 WBV852210 WLR852210 WVN852210 G917746 JB917746 SX917746 ACT917746 AMP917746 AWL917746 BGH917746 BQD917746 BZZ917746 CJV917746 CTR917746 DDN917746 DNJ917746 DXF917746 EHB917746 EQX917746 FAT917746 FKP917746 FUL917746 GEH917746 GOD917746 GXZ917746 HHV917746 HRR917746 IBN917746 ILJ917746 IVF917746 JFB917746 JOX917746 JYT917746 KIP917746 KSL917746 LCH917746 LMD917746 LVZ917746 MFV917746 MPR917746 MZN917746 NJJ917746 NTF917746 ODB917746 OMX917746 OWT917746 PGP917746 PQL917746 QAH917746 QKD917746 QTZ917746 RDV917746 RNR917746 RXN917746 SHJ917746 SRF917746 TBB917746 TKX917746 TUT917746 UEP917746 UOL917746 UYH917746 VID917746 VRZ917746 WBV917746 WLR917746 WVN917746">
      <formula1>E65633:E65636</formula1>
    </dataValidation>
    <dataValidation type="list" allowBlank="1" showErrorMessage="1" errorTitle="HIBA!" error="Nem beírható pontszám!!" sqref="G31 IT31 SP31 ACL31 AMH31 AWD31 BFZ31 BPV31 BZR31 CJN31 CTJ31 DDF31 DNB31 DWX31 EGT31 EQP31 FAL31 FKH31 FUD31 GDZ31 GNV31 GXR31 HHN31 HRJ31 IBF31 ILB31 IUX31 JET31 JOP31 JYL31 KIH31 KSD31 LBZ31 LLV31 LVR31 MFN31 MPJ31 MZF31 NJB31 NSX31 OCT31 OMP31 OWL31 PGH31 PQD31 PZZ31 QJV31 QTR31 RDN31 RNJ31 RXF31 SHB31 SQX31 TAT31 TKP31 TUL31 UEH31 UOD31 UXZ31 VHV31 VRR31 WBN31 WLJ31 WVF31 G65510 JB65510 SX65510 ACT65510 AMP65510 AWL65510 BGH65510 BQD65510 BZZ65510 CJV65510 CTR65510 DDN65510 DNJ65510 DXF65510 EHB65510 EQX65510 FAT65510 FKP65510 FUL65510 GEH65510 GOD65510 GXZ65510 HHV65510 HRR65510 IBN65510 ILJ65510 IVF65510 JFB65510 JOX65510 JYT65510 KIP65510 KSL65510 LCH65510 LMD65510 LVZ65510 MFV65510 MPR65510 MZN65510 NJJ65510 NTF65510 ODB65510 OMX65510 OWT65510 PGP65510 PQL65510 QAH65510 QKD65510 QTZ65510 RDV65510 RNR65510 RXN65510 SHJ65510 SRF65510 TBB65510 TKX65510 TUT65510 UEP65510 UOL65510 UYH65510 VID65510 VRZ65510 WBV65510 WLR65510 WVN65510 G131046 JB131046 SX131046 ACT131046 AMP131046 AWL131046 BGH131046 BQD131046 BZZ131046 CJV131046 CTR131046 DDN131046 DNJ131046 DXF131046 EHB131046 EQX131046 FAT131046 FKP131046 FUL131046 GEH131046 GOD131046 GXZ131046 HHV131046 HRR131046 IBN131046 ILJ131046 IVF131046 JFB131046 JOX131046 JYT131046 KIP131046 KSL131046 LCH131046 LMD131046 LVZ131046 MFV131046 MPR131046 MZN131046 NJJ131046 NTF131046 ODB131046 OMX131046 OWT131046 PGP131046 PQL131046 QAH131046 QKD131046 QTZ131046 RDV131046 RNR131046 RXN131046 SHJ131046 SRF131046 TBB131046 TKX131046 TUT131046 UEP131046 UOL131046 UYH131046 VID131046 VRZ131046 WBV131046 WLR131046 WVN131046 G196582 JB196582 SX196582 ACT196582 AMP196582 AWL196582 BGH196582 BQD196582 BZZ196582 CJV196582 CTR196582 DDN196582 DNJ196582 DXF196582 EHB196582 EQX196582 FAT196582 FKP196582 FUL196582 GEH196582 GOD196582 GXZ196582 HHV196582 HRR196582 IBN196582 ILJ196582 IVF196582 JFB196582 JOX196582 JYT196582 KIP196582 KSL196582 LCH196582 LMD196582 LVZ196582 MFV196582 MPR196582 MZN196582 NJJ196582 NTF196582 ODB196582 OMX196582 OWT196582 PGP196582 PQL196582 QAH196582 QKD196582 QTZ196582 RDV196582 RNR196582 RXN196582 SHJ196582 SRF196582 TBB196582 TKX196582 TUT196582 UEP196582 UOL196582 UYH196582 VID196582 VRZ196582 WBV196582 WLR196582 WVN196582 G262118 JB262118 SX262118 ACT262118 AMP262118 AWL262118 BGH262118 BQD262118 BZZ262118 CJV262118 CTR262118 DDN262118 DNJ262118 DXF262118 EHB262118 EQX262118 FAT262118 FKP262118 FUL262118 GEH262118 GOD262118 GXZ262118 HHV262118 HRR262118 IBN262118 ILJ262118 IVF262118 JFB262118 JOX262118 JYT262118 KIP262118 KSL262118 LCH262118 LMD262118 LVZ262118 MFV262118 MPR262118 MZN262118 NJJ262118 NTF262118 ODB262118 OMX262118 OWT262118 PGP262118 PQL262118 QAH262118 QKD262118 QTZ262118 RDV262118 RNR262118 RXN262118 SHJ262118 SRF262118 TBB262118 TKX262118 TUT262118 UEP262118 UOL262118 UYH262118 VID262118 VRZ262118 WBV262118 WLR262118 WVN262118 G327654 JB327654 SX327654 ACT327654 AMP327654 AWL327654 BGH327654 BQD327654 BZZ327654 CJV327654 CTR327654 DDN327654 DNJ327654 DXF327654 EHB327654 EQX327654 FAT327654 FKP327654 FUL327654 GEH327654 GOD327654 GXZ327654 HHV327654 HRR327654 IBN327654 ILJ327654 IVF327654 JFB327654 JOX327654 JYT327654 KIP327654 KSL327654 LCH327654 LMD327654 LVZ327654 MFV327654 MPR327654 MZN327654 NJJ327654 NTF327654 ODB327654 OMX327654 OWT327654 PGP327654 PQL327654 QAH327654 QKD327654 QTZ327654 RDV327654 RNR327654 RXN327654 SHJ327654 SRF327654 TBB327654 TKX327654 TUT327654 UEP327654 UOL327654 UYH327654 VID327654 VRZ327654 WBV327654 WLR327654 WVN327654 G393190 JB393190 SX393190 ACT393190 AMP393190 AWL393190 BGH393190 BQD393190 BZZ393190 CJV393190 CTR393190 DDN393190 DNJ393190 DXF393190 EHB393190 EQX393190 FAT393190 FKP393190 FUL393190 GEH393190 GOD393190 GXZ393190 HHV393190 HRR393190 IBN393190 ILJ393190 IVF393190 JFB393190 JOX393190 JYT393190 KIP393190 KSL393190 LCH393190 LMD393190 LVZ393190 MFV393190 MPR393190 MZN393190 NJJ393190 NTF393190 ODB393190 OMX393190 OWT393190 PGP393190 PQL393190 QAH393190 QKD393190 QTZ393190 RDV393190 RNR393190 RXN393190 SHJ393190 SRF393190 TBB393190 TKX393190 TUT393190 UEP393190 UOL393190 UYH393190 VID393190 VRZ393190 WBV393190 WLR393190 WVN393190 G458726 JB458726 SX458726 ACT458726 AMP458726 AWL458726 BGH458726 BQD458726 BZZ458726 CJV458726 CTR458726 DDN458726 DNJ458726 DXF458726 EHB458726 EQX458726 FAT458726 FKP458726 FUL458726 GEH458726 GOD458726 GXZ458726 HHV458726 HRR458726 IBN458726 ILJ458726 IVF458726 JFB458726 JOX458726 JYT458726 KIP458726 KSL458726 LCH458726 LMD458726 LVZ458726 MFV458726 MPR458726 MZN458726 NJJ458726 NTF458726 ODB458726 OMX458726 OWT458726 PGP458726 PQL458726 QAH458726 QKD458726 QTZ458726 RDV458726 RNR458726 RXN458726 SHJ458726 SRF458726 TBB458726 TKX458726 TUT458726 UEP458726 UOL458726 UYH458726 VID458726 VRZ458726 WBV458726 WLR458726 WVN458726 G524262 JB524262 SX524262 ACT524262 AMP524262 AWL524262 BGH524262 BQD524262 BZZ524262 CJV524262 CTR524262 DDN524262 DNJ524262 DXF524262 EHB524262 EQX524262 FAT524262 FKP524262 FUL524262 GEH524262 GOD524262 GXZ524262 HHV524262 HRR524262 IBN524262 ILJ524262 IVF524262 JFB524262 JOX524262 JYT524262 KIP524262 KSL524262 LCH524262 LMD524262 LVZ524262 MFV524262 MPR524262 MZN524262 NJJ524262 NTF524262 ODB524262 OMX524262 OWT524262 PGP524262 PQL524262 QAH524262 QKD524262 QTZ524262 RDV524262 RNR524262 RXN524262 SHJ524262 SRF524262 TBB524262 TKX524262 TUT524262 UEP524262 UOL524262 UYH524262 VID524262 VRZ524262 WBV524262 WLR524262 WVN524262 G589798 JB589798 SX589798 ACT589798 AMP589798 AWL589798 BGH589798 BQD589798 BZZ589798 CJV589798 CTR589798 DDN589798 DNJ589798 DXF589798 EHB589798 EQX589798 FAT589798 FKP589798 FUL589798 GEH589798 GOD589798 GXZ589798 HHV589798 HRR589798 IBN589798 ILJ589798 IVF589798 JFB589798 JOX589798 JYT589798 KIP589798 KSL589798 LCH589798 LMD589798 LVZ589798 MFV589798 MPR589798 MZN589798 NJJ589798 NTF589798 ODB589798 OMX589798 OWT589798 PGP589798 PQL589798 QAH589798 QKD589798 QTZ589798 RDV589798 RNR589798 RXN589798 SHJ589798 SRF589798 TBB589798 TKX589798 TUT589798 UEP589798 UOL589798 UYH589798 VID589798 VRZ589798 WBV589798 WLR589798 WVN589798 G655334 JB655334 SX655334 ACT655334 AMP655334 AWL655334 BGH655334 BQD655334 BZZ655334 CJV655334 CTR655334 DDN655334 DNJ655334 DXF655334 EHB655334 EQX655334 FAT655334 FKP655334 FUL655334 GEH655334 GOD655334 GXZ655334 HHV655334 HRR655334 IBN655334 ILJ655334 IVF655334 JFB655334 JOX655334 JYT655334 KIP655334 KSL655334 LCH655334 LMD655334 LVZ655334 MFV655334 MPR655334 MZN655334 NJJ655334 NTF655334 ODB655334 OMX655334 OWT655334 PGP655334 PQL655334 QAH655334 QKD655334 QTZ655334 RDV655334 RNR655334 RXN655334 SHJ655334 SRF655334 TBB655334 TKX655334 TUT655334 UEP655334 UOL655334 UYH655334 VID655334 VRZ655334 WBV655334 WLR655334 WVN655334 G720870 JB720870 SX720870 ACT720870 AMP720870 AWL720870 BGH720870 BQD720870 BZZ720870 CJV720870 CTR720870 DDN720870 DNJ720870 DXF720870 EHB720870 EQX720870 FAT720870 FKP720870 FUL720870 GEH720870 GOD720870 GXZ720870 HHV720870 HRR720870 IBN720870 ILJ720870 IVF720870 JFB720870 JOX720870 JYT720870 KIP720870 KSL720870 LCH720870 LMD720870 LVZ720870 MFV720870 MPR720870 MZN720870 NJJ720870 NTF720870 ODB720870 OMX720870 OWT720870 PGP720870 PQL720870 QAH720870 QKD720870 QTZ720870 RDV720870 RNR720870 RXN720870 SHJ720870 SRF720870 TBB720870 TKX720870 TUT720870 UEP720870 UOL720870 UYH720870 VID720870 VRZ720870 WBV720870 WLR720870 WVN720870 G786406 JB786406 SX786406 ACT786406 AMP786406 AWL786406 BGH786406 BQD786406 BZZ786406 CJV786406 CTR786406 DDN786406 DNJ786406 DXF786406 EHB786406 EQX786406 FAT786406 FKP786406 FUL786406 GEH786406 GOD786406 GXZ786406 HHV786406 HRR786406 IBN786406 ILJ786406 IVF786406 JFB786406 JOX786406 JYT786406 KIP786406 KSL786406 LCH786406 LMD786406 LVZ786406 MFV786406 MPR786406 MZN786406 NJJ786406 NTF786406 ODB786406 OMX786406 OWT786406 PGP786406 PQL786406 QAH786406 QKD786406 QTZ786406 RDV786406 RNR786406 RXN786406 SHJ786406 SRF786406 TBB786406 TKX786406 TUT786406 UEP786406 UOL786406 UYH786406 VID786406 VRZ786406 WBV786406 WLR786406 WVN786406 G851942 JB851942 SX851942 ACT851942 AMP851942 AWL851942 BGH851942 BQD851942 BZZ851942 CJV851942 CTR851942 DDN851942 DNJ851942 DXF851942 EHB851942 EQX851942 FAT851942 FKP851942 FUL851942 GEH851942 GOD851942 GXZ851942 HHV851942 HRR851942 IBN851942 ILJ851942 IVF851942 JFB851942 JOX851942 JYT851942 KIP851942 KSL851942 LCH851942 LMD851942 LVZ851942 MFV851942 MPR851942 MZN851942 NJJ851942 NTF851942 ODB851942 OMX851942 OWT851942 PGP851942 PQL851942 QAH851942 QKD851942 QTZ851942 RDV851942 RNR851942 RXN851942 SHJ851942 SRF851942 TBB851942 TKX851942 TUT851942 UEP851942 UOL851942 UYH851942 VID851942 VRZ851942 WBV851942 WLR851942 WVN851942 G917478 JB917478 SX917478 ACT917478 AMP917478 AWL917478 BGH917478 BQD917478 BZZ917478 CJV917478 CTR917478 DDN917478 DNJ917478 DXF917478 EHB917478 EQX917478 FAT917478 FKP917478 FUL917478 GEH917478 GOD917478 GXZ917478 HHV917478 HRR917478 IBN917478 ILJ917478 IVF917478 JFB917478 JOX917478 JYT917478 KIP917478 KSL917478 LCH917478 LMD917478 LVZ917478 MFV917478 MPR917478 MZN917478 NJJ917478 NTF917478 ODB917478 OMX917478 OWT917478 PGP917478 PQL917478 QAH917478 QKD917478 QTZ917478 RDV917478 RNR917478 RXN917478 SHJ917478 SRF917478 TBB917478 TKX917478 TUT917478 UEP917478 UOL917478 UYH917478 VID917478 VRZ917478 WBV917478 WLR917478 WVN917478 G983014 JB983014 SX983014 ACT983014 AMP983014 AWL983014 BGH983014 BQD983014 BZZ983014 CJV983014 CTR983014 DDN983014 DNJ983014 DXF983014 EHB983014 EQX983014 FAT983014 FKP983014 FUL983014 GEH983014 GOD983014 GXZ983014 HHV983014 HRR983014 IBN983014 ILJ983014 IVF983014 JFB983014 JOX983014 JYT983014 KIP983014 KSL983014 LCH983014 LMD983014 LVZ983014 MFV983014 MPR983014 MZN983014 NJJ983014 NTF983014 ODB983014 OMX983014 OWT983014 PGP983014 PQL983014 QAH983014 QKD983014 QTZ983014 RDV983014 RNR983014 RXN983014 SHJ983014 SRF983014 TBB983014 TKX983014 TUT983014 UEP983014 UOL983014 UYH983014 VID983014 VRZ983014 WBV983014 WLR983014 WVN983014 G45 IT45 SP45 ACL45 AMH45 AWD45 BFZ45 BPV45 BZR45 CJN45 CTJ45 DDF45 DNB45 DWX45 EGT45 EQP45 FAL45 FKH45 FUD45 GDZ45 GNV45 GXR45 HHN45 HRJ45 IBF45 ILB45 IUX45 JET45 JOP45 JYL45 KIH45 KSD45 LBZ45 LLV45 LVR45 MFN45 MPJ45 MZF45 NJB45 NSX45 OCT45 OMP45 OWL45 PGH45 PQD45 PZZ45 QJV45 QTR45 RDN45 RNJ45 RXF45 SHB45 SQX45 TAT45 TKP45 TUL45 UEH45 UOD45 UXZ45 VHV45 VRR45 WBN45 WLJ45 WVF45 G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G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G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G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G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G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G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G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G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G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G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G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G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G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G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52 IT52 SP52 ACL52 AMH52 AWD52 BFZ52 BPV52 BZR52 CJN52 CTJ52 DDF52 DNB52 DWX52 EGT52 EQP52 FAL52 FKH52 FUD52 GDZ52 GNV52 GXR52 HHN52 HRJ52 IBF52 ILB52 IUX52 JET52 JOP52 JYL52 KIH52 KSD52 LBZ52 LLV52 LVR52 MFN52 MPJ52 MZF52 NJB52 NSX52 OCT52 OMP52 OWL52 PGH52 PQD52 PZZ52 QJV52 QTR52 RDN52 RNJ52 RXF52 SHB52 SQX52 TAT52 TKP52 TUL52 UEH52 UOD52 UXZ52 VHV52 VRR52 WBN52 WLJ52 WVF52 G65532 JB65532 SX65532 ACT65532 AMP65532 AWL65532 BGH65532 BQD65532 BZZ65532 CJV65532 CTR65532 DDN65532 DNJ65532 DXF65532 EHB65532 EQX65532 FAT65532 FKP65532 FUL65532 GEH65532 GOD65532 GXZ65532 HHV65532 HRR65532 IBN65532 ILJ65532 IVF65532 JFB65532 JOX65532 JYT65532 KIP65532 KSL65532 LCH65532 LMD65532 LVZ65532 MFV65532 MPR65532 MZN65532 NJJ65532 NTF65532 ODB65532 OMX65532 OWT65532 PGP65532 PQL65532 QAH65532 QKD65532 QTZ65532 RDV65532 RNR65532 RXN65532 SHJ65532 SRF65532 TBB65532 TKX65532 TUT65532 UEP65532 UOL65532 UYH65532 VID65532 VRZ65532 WBV65532 WLR65532 WVN65532 G131068 JB131068 SX131068 ACT131068 AMP131068 AWL131068 BGH131068 BQD131068 BZZ131068 CJV131068 CTR131068 DDN131068 DNJ131068 DXF131068 EHB131068 EQX131068 FAT131068 FKP131068 FUL131068 GEH131068 GOD131068 GXZ131068 HHV131068 HRR131068 IBN131068 ILJ131068 IVF131068 JFB131068 JOX131068 JYT131068 KIP131068 KSL131068 LCH131068 LMD131068 LVZ131068 MFV131068 MPR131068 MZN131068 NJJ131068 NTF131068 ODB131068 OMX131068 OWT131068 PGP131068 PQL131068 QAH131068 QKD131068 QTZ131068 RDV131068 RNR131068 RXN131068 SHJ131068 SRF131068 TBB131068 TKX131068 TUT131068 UEP131068 UOL131068 UYH131068 VID131068 VRZ131068 WBV131068 WLR131068 WVN131068 G196604 JB196604 SX196604 ACT196604 AMP196604 AWL196604 BGH196604 BQD196604 BZZ196604 CJV196604 CTR196604 DDN196604 DNJ196604 DXF196604 EHB196604 EQX196604 FAT196604 FKP196604 FUL196604 GEH196604 GOD196604 GXZ196604 HHV196604 HRR196604 IBN196604 ILJ196604 IVF196604 JFB196604 JOX196604 JYT196604 KIP196604 KSL196604 LCH196604 LMD196604 LVZ196604 MFV196604 MPR196604 MZN196604 NJJ196604 NTF196604 ODB196604 OMX196604 OWT196604 PGP196604 PQL196604 QAH196604 QKD196604 QTZ196604 RDV196604 RNR196604 RXN196604 SHJ196604 SRF196604 TBB196604 TKX196604 TUT196604 UEP196604 UOL196604 UYH196604 VID196604 VRZ196604 WBV196604 WLR196604 WVN196604 G262140 JB262140 SX262140 ACT262140 AMP262140 AWL262140 BGH262140 BQD262140 BZZ262140 CJV262140 CTR262140 DDN262140 DNJ262140 DXF262140 EHB262140 EQX262140 FAT262140 FKP262140 FUL262140 GEH262140 GOD262140 GXZ262140 HHV262140 HRR262140 IBN262140 ILJ262140 IVF262140 JFB262140 JOX262140 JYT262140 KIP262140 KSL262140 LCH262140 LMD262140 LVZ262140 MFV262140 MPR262140 MZN262140 NJJ262140 NTF262140 ODB262140 OMX262140 OWT262140 PGP262140 PQL262140 QAH262140 QKD262140 QTZ262140 RDV262140 RNR262140 RXN262140 SHJ262140 SRF262140 TBB262140 TKX262140 TUT262140 UEP262140 UOL262140 UYH262140 VID262140 VRZ262140 WBV262140 WLR262140 WVN262140 G327676 JB327676 SX327676 ACT327676 AMP327676 AWL327676 BGH327676 BQD327676 BZZ327676 CJV327676 CTR327676 DDN327676 DNJ327676 DXF327676 EHB327676 EQX327676 FAT327676 FKP327676 FUL327676 GEH327676 GOD327676 GXZ327676 HHV327676 HRR327676 IBN327676 ILJ327676 IVF327676 JFB327676 JOX327676 JYT327676 KIP327676 KSL327676 LCH327676 LMD327676 LVZ327676 MFV327676 MPR327676 MZN327676 NJJ327676 NTF327676 ODB327676 OMX327676 OWT327676 PGP327676 PQL327676 QAH327676 QKD327676 QTZ327676 RDV327676 RNR327676 RXN327676 SHJ327676 SRF327676 TBB327676 TKX327676 TUT327676 UEP327676 UOL327676 UYH327676 VID327676 VRZ327676 WBV327676 WLR327676 WVN327676 G393212 JB393212 SX393212 ACT393212 AMP393212 AWL393212 BGH393212 BQD393212 BZZ393212 CJV393212 CTR393212 DDN393212 DNJ393212 DXF393212 EHB393212 EQX393212 FAT393212 FKP393212 FUL393212 GEH393212 GOD393212 GXZ393212 HHV393212 HRR393212 IBN393212 ILJ393212 IVF393212 JFB393212 JOX393212 JYT393212 KIP393212 KSL393212 LCH393212 LMD393212 LVZ393212 MFV393212 MPR393212 MZN393212 NJJ393212 NTF393212 ODB393212 OMX393212 OWT393212 PGP393212 PQL393212 QAH393212 QKD393212 QTZ393212 RDV393212 RNR393212 RXN393212 SHJ393212 SRF393212 TBB393212 TKX393212 TUT393212 UEP393212 UOL393212 UYH393212 VID393212 VRZ393212 WBV393212 WLR393212 WVN393212 G458748 JB458748 SX458748 ACT458748 AMP458748 AWL458748 BGH458748 BQD458748 BZZ458748 CJV458748 CTR458748 DDN458748 DNJ458748 DXF458748 EHB458748 EQX458748 FAT458748 FKP458748 FUL458748 GEH458748 GOD458748 GXZ458748 HHV458748 HRR458748 IBN458748 ILJ458748 IVF458748 JFB458748 JOX458748 JYT458748 KIP458748 KSL458748 LCH458748 LMD458748 LVZ458748 MFV458748 MPR458748 MZN458748 NJJ458748 NTF458748 ODB458748 OMX458748 OWT458748 PGP458748 PQL458748 QAH458748 QKD458748 QTZ458748 RDV458748 RNR458748 RXN458748 SHJ458748 SRF458748 TBB458748 TKX458748 TUT458748 UEP458748 UOL458748 UYH458748 VID458748 VRZ458748 WBV458748 WLR458748 WVN458748 G524284 JB524284 SX524284 ACT524284 AMP524284 AWL524284 BGH524284 BQD524284 BZZ524284 CJV524284 CTR524284 DDN524284 DNJ524284 DXF524284 EHB524284 EQX524284 FAT524284 FKP524284 FUL524284 GEH524284 GOD524284 GXZ524284 HHV524284 HRR524284 IBN524284 ILJ524284 IVF524284 JFB524284 JOX524284 JYT524284 KIP524284 KSL524284 LCH524284 LMD524284 LVZ524284 MFV524284 MPR524284 MZN524284 NJJ524284 NTF524284 ODB524284 OMX524284 OWT524284 PGP524284 PQL524284 QAH524284 QKD524284 QTZ524284 RDV524284 RNR524284 RXN524284 SHJ524284 SRF524284 TBB524284 TKX524284 TUT524284 UEP524284 UOL524284 UYH524284 VID524284 VRZ524284 WBV524284 WLR524284 WVN524284 G589820 JB589820 SX589820 ACT589820 AMP589820 AWL589820 BGH589820 BQD589820 BZZ589820 CJV589820 CTR589820 DDN589820 DNJ589820 DXF589820 EHB589820 EQX589820 FAT589820 FKP589820 FUL589820 GEH589820 GOD589820 GXZ589820 HHV589820 HRR589820 IBN589820 ILJ589820 IVF589820 JFB589820 JOX589820 JYT589820 KIP589820 KSL589820 LCH589820 LMD589820 LVZ589820 MFV589820 MPR589820 MZN589820 NJJ589820 NTF589820 ODB589820 OMX589820 OWT589820 PGP589820 PQL589820 QAH589820 QKD589820 QTZ589820 RDV589820 RNR589820 RXN589820 SHJ589820 SRF589820 TBB589820 TKX589820 TUT589820 UEP589820 UOL589820 UYH589820 VID589820 VRZ589820 WBV589820 WLR589820 WVN589820 G655356 JB655356 SX655356 ACT655356 AMP655356 AWL655356 BGH655356 BQD655356 BZZ655356 CJV655356 CTR655356 DDN655356 DNJ655356 DXF655356 EHB655356 EQX655356 FAT655356 FKP655356 FUL655356 GEH655356 GOD655356 GXZ655356 HHV655356 HRR655356 IBN655356 ILJ655356 IVF655356 JFB655356 JOX655356 JYT655356 KIP655356 KSL655356 LCH655356 LMD655356 LVZ655356 MFV655356 MPR655356 MZN655356 NJJ655356 NTF655356 ODB655356 OMX655356 OWT655356 PGP655356 PQL655356 QAH655356 QKD655356 QTZ655356 RDV655356 RNR655356 RXN655356 SHJ655356 SRF655356 TBB655356 TKX655356 TUT655356 UEP655356 UOL655356 UYH655356 VID655356 VRZ655356 WBV655356 WLR655356 WVN655356 G720892 JB720892 SX720892 ACT720892 AMP720892 AWL720892 BGH720892 BQD720892 BZZ720892 CJV720892 CTR720892 DDN720892 DNJ720892 DXF720892 EHB720892 EQX720892 FAT720892 FKP720892 FUL720892 GEH720892 GOD720892 GXZ720892 HHV720892 HRR720892 IBN720892 ILJ720892 IVF720892 JFB720892 JOX720892 JYT720892 KIP720892 KSL720892 LCH720892 LMD720892 LVZ720892 MFV720892 MPR720892 MZN720892 NJJ720892 NTF720892 ODB720892 OMX720892 OWT720892 PGP720892 PQL720892 QAH720892 QKD720892 QTZ720892 RDV720892 RNR720892 RXN720892 SHJ720892 SRF720892 TBB720892 TKX720892 TUT720892 UEP720892 UOL720892 UYH720892 VID720892 VRZ720892 WBV720892 WLR720892 WVN720892 G786428 JB786428 SX786428 ACT786428 AMP786428 AWL786428 BGH786428 BQD786428 BZZ786428 CJV786428 CTR786428 DDN786428 DNJ786428 DXF786428 EHB786428 EQX786428 FAT786428 FKP786428 FUL786428 GEH786428 GOD786428 GXZ786428 HHV786428 HRR786428 IBN786428 ILJ786428 IVF786428 JFB786428 JOX786428 JYT786428 KIP786428 KSL786428 LCH786428 LMD786428 LVZ786428 MFV786428 MPR786428 MZN786428 NJJ786428 NTF786428 ODB786428 OMX786428 OWT786428 PGP786428 PQL786428 QAH786428 QKD786428 QTZ786428 RDV786428 RNR786428 RXN786428 SHJ786428 SRF786428 TBB786428 TKX786428 TUT786428 UEP786428 UOL786428 UYH786428 VID786428 VRZ786428 WBV786428 WLR786428 WVN786428 G851964 JB851964 SX851964 ACT851964 AMP851964 AWL851964 BGH851964 BQD851964 BZZ851964 CJV851964 CTR851964 DDN851964 DNJ851964 DXF851964 EHB851964 EQX851964 FAT851964 FKP851964 FUL851964 GEH851964 GOD851964 GXZ851964 HHV851964 HRR851964 IBN851964 ILJ851964 IVF851964 JFB851964 JOX851964 JYT851964 KIP851964 KSL851964 LCH851964 LMD851964 LVZ851964 MFV851964 MPR851964 MZN851964 NJJ851964 NTF851964 ODB851964 OMX851964 OWT851964 PGP851964 PQL851964 QAH851964 QKD851964 QTZ851964 RDV851964 RNR851964 RXN851964 SHJ851964 SRF851964 TBB851964 TKX851964 TUT851964 UEP851964 UOL851964 UYH851964 VID851964 VRZ851964 WBV851964 WLR851964 WVN851964 G917500 JB917500 SX917500 ACT917500 AMP917500 AWL917500 BGH917500 BQD917500 BZZ917500 CJV917500 CTR917500 DDN917500 DNJ917500 DXF917500 EHB917500 EQX917500 FAT917500 FKP917500 FUL917500 GEH917500 GOD917500 GXZ917500 HHV917500 HRR917500 IBN917500 ILJ917500 IVF917500 JFB917500 JOX917500 JYT917500 KIP917500 KSL917500 LCH917500 LMD917500 LVZ917500 MFV917500 MPR917500 MZN917500 NJJ917500 NTF917500 ODB917500 OMX917500 OWT917500 PGP917500 PQL917500 QAH917500 QKD917500 QTZ917500 RDV917500 RNR917500 RXN917500 SHJ917500 SRF917500 TBB917500 TKX917500 TUT917500 UEP917500 UOL917500 UYH917500 VID917500 VRZ917500 WBV917500 WLR917500 WVN917500 G983036 JB983036 SX983036 ACT983036 AMP983036 AWL983036 BGH983036 BQD983036 BZZ983036 CJV983036 CTR983036 DDN983036 DNJ983036 DXF983036 EHB983036 EQX983036 FAT983036 FKP983036 FUL983036 GEH983036 GOD983036 GXZ983036 HHV983036 HRR983036 IBN983036 ILJ983036 IVF983036 JFB983036 JOX983036 JYT983036 KIP983036 KSL983036 LCH983036 LMD983036 LVZ983036 MFV983036 MPR983036 MZN983036 NJJ983036 NTF983036 ODB983036 OMX983036 OWT983036 PGP983036 PQL983036 QAH983036 QKD983036 QTZ983036 RDV983036 RNR983036 RXN983036 SHJ983036 SRF983036 TBB983036 TKX983036 TUT983036 UEP983036 UOL983036 UYH983036 VID983036 VRZ983036 WBV983036 WLR983036 WVN983036 G65682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G131218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G196754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G262290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G327826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G393362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G458898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G524434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G589970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G655506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G721042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G786578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G852114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G917650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G983186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G59 IT59 SP59 ACL59 AMH59 AWD59 BFZ59 BPV59 BZR59 CJN59 CTJ59 DDF59 DNB59 DWX59 EGT59 EQP59 FAL59 FKH59 FUD59 GDZ59 GNV59 GXR59 HHN59 HRJ59 IBF59 ILB59 IUX59 JET59 JOP59 JYL59 KIH59 KSD59 LBZ59 LLV59 LVR59 MFN59 MPJ59 MZF59 NJB59 NSX59 OCT59 OMP59 OWL59 PGH59 PQD59 PZZ59 QJV59 QTR59 RDN59 RNJ59 RXF59 SHB59 SQX59 TAT59 TKP59 TUL59 UEH59 UOD59 UXZ59 VHV59 VRR59 WBN59 WLJ59 WVF59 G65795 JB65795 SX65795 ACT65795 AMP65795 AWL65795 BGH65795 BQD65795 BZZ65795 CJV65795 CTR65795 DDN65795 DNJ65795 DXF65795 EHB65795 EQX65795 FAT65795 FKP65795 FUL65795 GEH65795 GOD65795 GXZ65795 HHV65795 HRR65795 IBN65795 ILJ65795 IVF65795 JFB65795 JOX65795 JYT65795 KIP65795 KSL65795 LCH65795 LMD65795 LVZ65795 MFV65795 MPR65795 MZN65795 NJJ65795 NTF65795 ODB65795 OMX65795 OWT65795 PGP65795 PQL65795 QAH65795 QKD65795 QTZ65795 RDV65795 RNR65795 RXN65795 SHJ65795 SRF65795 TBB65795 TKX65795 TUT65795 UEP65795 UOL65795 UYH65795 VID65795 VRZ65795 WBV65795 WLR65795 WVN65795 G131331 JB131331 SX131331 ACT131331 AMP131331 AWL131331 BGH131331 BQD131331 BZZ131331 CJV131331 CTR131331 DDN131331 DNJ131331 DXF131331 EHB131331 EQX131331 FAT131331 FKP131331 FUL131331 GEH131331 GOD131331 GXZ131331 HHV131331 HRR131331 IBN131331 ILJ131331 IVF131331 JFB131331 JOX131331 JYT131331 KIP131331 KSL131331 LCH131331 LMD131331 LVZ131331 MFV131331 MPR131331 MZN131331 NJJ131331 NTF131331 ODB131331 OMX131331 OWT131331 PGP131331 PQL131331 QAH131331 QKD131331 QTZ131331 RDV131331 RNR131331 RXN131331 SHJ131331 SRF131331 TBB131331 TKX131331 TUT131331 UEP131331 UOL131331 UYH131331 VID131331 VRZ131331 WBV131331 WLR131331 WVN131331 G196867 JB196867 SX196867 ACT196867 AMP196867 AWL196867 BGH196867 BQD196867 BZZ196867 CJV196867 CTR196867 DDN196867 DNJ196867 DXF196867 EHB196867 EQX196867 FAT196867 FKP196867 FUL196867 GEH196867 GOD196867 GXZ196867 HHV196867 HRR196867 IBN196867 ILJ196867 IVF196867 JFB196867 JOX196867 JYT196867 KIP196867 KSL196867 LCH196867 LMD196867 LVZ196867 MFV196867 MPR196867 MZN196867 NJJ196867 NTF196867 ODB196867 OMX196867 OWT196867 PGP196867 PQL196867 QAH196867 QKD196867 QTZ196867 RDV196867 RNR196867 RXN196867 SHJ196867 SRF196867 TBB196867 TKX196867 TUT196867 UEP196867 UOL196867 UYH196867 VID196867 VRZ196867 WBV196867 WLR196867 WVN196867 G262403 JB262403 SX262403 ACT262403 AMP262403 AWL262403 BGH262403 BQD262403 BZZ262403 CJV262403 CTR262403 DDN262403 DNJ262403 DXF262403 EHB262403 EQX262403 FAT262403 FKP262403 FUL262403 GEH262403 GOD262403 GXZ262403 HHV262403 HRR262403 IBN262403 ILJ262403 IVF262403 JFB262403 JOX262403 JYT262403 KIP262403 KSL262403 LCH262403 LMD262403 LVZ262403 MFV262403 MPR262403 MZN262403 NJJ262403 NTF262403 ODB262403 OMX262403 OWT262403 PGP262403 PQL262403 QAH262403 QKD262403 QTZ262403 RDV262403 RNR262403 RXN262403 SHJ262403 SRF262403 TBB262403 TKX262403 TUT262403 UEP262403 UOL262403 UYH262403 VID262403 VRZ262403 WBV262403 WLR262403 WVN262403 G327939 JB327939 SX327939 ACT327939 AMP327939 AWL327939 BGH327939 BQD327939 BZZ327939 CJV327939 CTR327939 DDN327939 DNJ327939 DXF327939 EHB327939 EQX327939 FAT327939 FKP327939 FUL327939 GEH327939 GOD327939 GXZ327939 HHV327939 HRR327939 IBN327939 ILJ327939 IVF327939 JFB327939 JOX327939 JYT327939 KIP327939 KSL327939 LCH327939 LMD327939 LVZ327939 MFV327939 MPR327939 MZN327939 NJJ327939 NTF327939 ODB327939 OMX327939 OWT327939 PGP327939 PQL327939 QAH327939 QKD327939 QTZ327939 RDV327939 RNR327939 RXN327939 SHJ327939 SRF327939 TBB327939 TKX327939 TUT327939 UEP327939 UOL327939 UYH327939 VID327939 VRZ327939 WBV327939 WLR327939 WVN327939 G393475 JB393475 SX393475 ACT393475 AMP393475 AWL393475 BGH393475 BQD393475 BZZ393475 CJV393475 CTR393475 DDN393475 DNJ393475 DXF393475 EHB393475 EQX393475 FAT393475 FKP393475 FUL393475 GEH393475 GOD393475 GXZ393475 HHV393475 HRR393475 IBN393475 ILJ393475 IVF393475 JFB393475 JOX393475 JYT393475 KIP393475 KSL393475 LCH393475 LMD393475 LVZ393475 MFV393475 MPR393475 MZN393475 NJJ393475 NTF393475 ODB393475 OMX393475 OWT393475 PGP393475 PQL393475 QAH393475 QKD393475 QTZ393475 RDV393475 RNR393475 RXN393475 SHJ393475 SRF393475 TBB393475 TKX393475 TUT393475 UEP393475 UOL393475 UYH393475 VID393475 VRZ393475 WBV393475 WLR393475 WVN393475 G459011 JB459011 SX459011 ACT459011 AMP459011 AWL459011 BGH459011 BQD459011 BZZ459011 CJV459011 CTR459011 DDN459011 DNJ459011 DXF459011 EHB459011 EQX459011 FAT459011 FKP459011 FUL459011 GEH459011 GOD459011 GXZ459011 HHV459011 HRR459011 IBN459011 ILJ459011 IVF459011 JFB459011 JOX459011 JYT459011 KIP459011 KSL459011 LCH459011 LMD459011 LVZ459011 MFV459011 MPR459011 MZN459011 NJJ459011 NTF459011 ODB459011 OMX459011 OWT459011 PGP459011 PQL459011 QAH459011 QKD459011 QTZ459011 RDV459011 RNR459011 RXN459011 SHJ459011 SRF459011 TBB459011 TKX459011 TUT459011 UEP459011 UOL459011 UYH459011 VID459011 VRZ459011 WBV459011 WLR459011 WVN459011 G524547 JB524547 SX524547 ACT524547 AMP524547 AWL524547 BGH524547 BQD524547 BZZ524547 CJV524547 CTR524547 DDN524547 DNJ524547 DXF524547 EHB524547 EQX524547 FAT524547 FKP524547 FUL524547 GEH524547 GOD524547 GXZ524547 HHV524547 HRR524547 IBN524547 ILJ524547 IVF524547 JFB524547 JOX524547 JYT524547 KIP524547 KSL524547 LCH524547 LMD524547 LVZ524547 MFV524547 MPR524547 MZN524547 NJJ524547 NTF524547 ODB524547 OMX524547 OWT524547 PGP524547 PQL524547 QAH524547 QKD524547 QTZ524547 RDV524547 RNR524547 RXN524547 SHJ524547 SRF524547 TBB524547 TKX524547 TUT524547 UEP524547 UOL524547 UYH524547 VID524547 VRZ524547 WBV524547 WLR524547 WVN524547 G590083 JB590083 SX590083 ACT590083 AMP590083 AWL590083 BGH590083 BQD590083 BZZ590083 CJV590083 CTR590083 DDN590083 DNJ590083 DXF590083 EHB590083 EQX590083 FAT590083 FKP590083 FUL590083 GEH590083 GOD590083 GXZ590083 HHV590083 HRR590083 IBN590083 ILJ590083 IVF590083 JFB590083 JOX590083 JYT590083 KIP590083 KSL590083 LCH590083 LMD590083 LVZ590083 MFV590083 MPR590083 MZN590083 NJJ590083 NTF590083 ODB590083 OMX590083 OWT590083 PGP590083 PQL590083 QAH590083 QKD590083 QTZ590083 RDV590083 RNR590083 RXN590083 SHJ590083 SRF590083 TBB590083 TKX590083 TUT590083 UEP590083 UOL590083 UYH590083 VID590083 VRZ590083 WBV590083 WLR590083 WVN590083 G655619 JB655619 SX655619 ACT655619 AMP655619 AWL655619 BGH655619 BQD655619 BZZ655619 CJV655619 CTR655619 DDN655619 DNJ655619 DXF655619 EHB655619 EQX655619 FAT655619 FKP655619 FUL655619 GEH655619 GOD655619 GXZ655619 HHV655619 HRR655619 IBN655619 ILJ655619 IVF655619 JFB655619 JOX655619 JYT655619 KIP655619 KSL655619 LCH655619 LMD655619 LVZ655619 MFV655619 MPR655619 MZN655619 NJJ655619 NTF655619 ODB655619 OMX655619 OWT655619 PGP655619 PQL655619 QAH655619 QKD655619 QTZ655619 RDV655619 RNR655619 RXN655619 SHJ655619 SRF655619 TBB655619 TKX655619 TUT655619 UEP655619 UOL655619 UYH655619 VID655619 VRZ655619 WBV655619 WLR655619 WVN655619 G721155 JB721155 SX721155 ACT721155 AMP721155 AWL721155 BGH721155 BQD721155 BZZ721155 CJV721155 CTR721155 DDN721155 DNJ721155 DXF721155 EHB721155 EQX721155 FAT721155 FKP721155 FUL721155 GEH721155 GOD721155 GXZ721155 HHV721155 HRR721155 IBN721155 ILJ721155 IVF721155 JFB721155 JOX721155 JYT721155 KIP721155 KSL721155 LCH721155 LMD721155 LVZ721155 MFV721155 MPR721155 MZN721155 NJJ721155 NTF721155 ODB721155 OMX721155 OWT721155 PGP721155 PQL721155 QAH721155 QKD721155 QTZ721155 RDV721155 RNR721155 RXN721155 SHJ721155 SRF721155 TBB721155 TKX721155 TUT721155 UEP721155 UOL721155 UYH721155 VID721155 VRZ721155 WBV721155 WLR721155 WVN721155 G786691 JB786691 SX786691 ACT786691 AMP786691 AWL786691 BGH786691 BQD786691 BZZ786691 CJV786691 CTR786691 DDN786691 DNJ786691 DXF786691 EHB786691 EQX786691 FAT786691 FKP786691 FUL786691 GEH786691 GOD786691 GXZ786691 HHV786691 HRR786691 IBN786691 ILJ786691 IVF786691 JFB786691 JOX786691 JYT786691 KIP786691 KSL786691 LCH786691 LMD786691 LVZ786691 MFV786691 MPR786691 MZN786691 NJJ786691 NTF786691 ODB786691 OMX786691 OWT786691 PGP786691 PQL786691 QAH786691 QKD786691 QTZ786691 RDV786691 RNR786691 RXN786691 SHJ786691 SRF786691 TBB786691 TKX786691 TUT786691 UEP786691 UOL786691 UYH786691 VID786691 VRZ786691 WBV786691 WLR786691 WVN786691 G852227 JB852227 SX852227 ACT852227 AMP852227 AWL852227 BGH852227 BQD852227 BZZ852227 CJV852227 CTR852227 DDN852227 DNJ852227 DXF852227 EHB852227 EQX852227 FAT852227 FKP852227 FUL852227 GEH852227 GOD852227 GXZ852227 HHV852227 HRR852227 IBN852227 ILJ852227 IVF852227 JFB852227 JOX852227 JYT852227 KIP852227 KSL852227 LCH852227 LMD852227 LVZ852227 MFV852227 MPR852227 MZN852227 NJJ852227 NTF852227 ODB852227 OMX852227 OWT852227 PGP852227 PQL852227 QAH852227 QKD852227 QTZ852227 RDV852227 RNR852227 RXN852227 SHJ852227 SRF852227 TBB852227 TKX852227 TUT852227 UEP852227 UOL852227 UYH852227 VID852227 VRZ852227 WBV852227 WLR852227 WVN852227 G917763 JB917763 SX917763 ACT917763 AMP917763 AWL917763 BGH917763 BQD917763 BZZ917763 CJV917763 CTR917763 DDN917763 DNJ917763 DXF917763 EHB917763 EQX917763 FAT917763 FKP917763 FUL917763 GEH917763 GOD917763 GXZ917763 HHV917763 HRR917763 IBN917763 ILJ917763 IVF917763 JFB917763 JOX917763 JYT917763 KIP917763 KSL917763 LCH917763 LMD917763 LVZ917763 MFV917763 MPR917763 MZN917763 NJJ917763 NTF917763 ODB917763 OMX917763 OWT917763 PGP917763 PQL917763 QAH917763 QKD917763 QTZ917763 RDV917763 RNR917763 RXN917763 SHJ917763 SRF917763 TBB917763 TKX917763 TUT917763 UEP917763 UOL917763 UYH917763 VID917763 VRZ917763 WBV917763 WLR917763 WVN917763 G983299 JB983299 SX983299 ACT983299 AMP983299 AWL983299 BGH983299 BQD983299 BZZ983299 CJV983299 CTR983299 DDN983299 DNJ983299 DXF983299 EHB983299 EQX983299 FAT983299 FKP983299 FUL983299 GEH983299 GOD983299 GXZ983299 HHV983299 HRR983299 IBN983299 ILJ983299 IVF983299 JFB983299 JOX983299 JYT983299 KIP983299 KSL983299 LCH983299 LMD983299 LVZ983299 MFV983299 MPR983299 MZN983299 NJJ983299 NTF983299 ODB983299 OMX983299 OWT983299 PGP983299 PQL983299 QAH983299 QKD983299 QTZ983299 RDV983299 RNR983299 RXN983299 SHJ983299 SRF983299 TBB983299 TKX983299 TUT983299 UEP983299 UOL983299 UYH983299 VID983299 VRZ983299 WBV983299 WLR983299 WVN983299 G38 IT38 SP38 ACL38 AMH38 AWD38 BFZ38 BPV38 BZR38 CJN38 CTJ38 DDF38 DNB38 DWX38 EGT38 EQP38 FAL38 FKH38 FUD38 GDZ38 GNV38 GXR38 HHN38 HRJ38 IBF38 ILB38 IUX38 JET38 JOP38 JYL38 KIH38 KSD38 LBZ38 LLV38 LVR38 MFN38 MPJ38 MZF38 NJB38 NSX38 OCT38 OMP38 OWL38 PGH38 PQD38 PZZ38 QJV38 QTR38 RDN38 RNJ38 RXF38 SHB38 SQX38 TAT38 TKP38 TUL38 UEH38 UOD38 UXZ38 VHV38 VRR38 WBN38 WLJ38 WVF38 WVF66 WLJ66 WBN66 VRR66 VHV66 UXZ66 UOD66 UEH66 TUL66 TKP66 TAT66 SQX66 SHB66 RXF66 RNJ66 RDN66 QTR66 QJV66 PZZ66 PQD66 PGH66 OWL66 OMP66 OCT66 NSX66 NJB66 MZF66 MPJ66 MFN66 LVR66 LLV66 LBZ66 KSD66 KIH66 JYL66 JOP66 JET66 IUX66 ILB66 IBF66 HRJ66 HHN66 GXR66 GNV66 GDZ66 FUD66 FKH66 FAL66 EQP66 EGT66 DWX66 DNB66 DDF66 CTJ66 CJN66 BZR66 BPV66 BFZ66 AWD66 AMH66 ACL66 SP66 IT66 G66 WVF73 WLJ73 WBN73 VRR73 VHV73 UXZ73 UOD73 UEH73 TUL73 TKP73 TAT73 SQX73 SHB73 RXF73 RNJ73 RDN73 QTR73 QJV73 PZZ73 PQD73 PGH73 OWL73 OMP73 OCT73 NSX73 NJB73 MZF73 MPJ73 MFN73 LVR73 LLV73 LBZ73 KSD73 KIH73 JYL73 JOP73 JET73 IUX73 ILB73 IBF73 HRJ73 HHN73 GXR73 GNV73 GDZ73 FUD73 FKH73 FAL73 EQP73 EGT73 DWX73 DNB73 DDF73 CTJ73 CJN73 BZR73 BPV73 BFZ73 AWD73 AMH73 ACL73 SP73 IT73 G73">
      <formula1>E32:E33</formula1>
    </dataValidation>
    <dataValidation type="list" allowBlank="1" showInputMessage="1" showErrorMessage="1" sqref="J12:J15 O22:Q22 D13:I13 D15:I15">
      <formula1>$O$18:$O$20</formula1>
    </dataValidation>
  </dataValidations>
  <pageMargins left="0.70866141732283472" right="0.70866141732283472" top="0.74803149606299213" bottom="0.74803149606299213" header="0.31496062992125984" footer="0.31496062992125984"/>
  <pageSetup paperSize="8" scale="60" orientation="landscape" r:id="rId1"/>
  <legacyDrawing r:id="rId2"/>
  <extLst>
    <ext xmlns:x14="http://schemas.microsoft.com/office/spreadsheetml/2009/9/main" uri="{CCE6A557-97BC-4b89-ADB6-D9C93CAAB3DF}">
      <x14:dataValidations xmlns:xm="http://schemas.microsoft.com/office/excel/2006/main" disablePrompts="1" count="1">
        <x14:dataValidation type="list" allowBlank="1" showErrorMessage="1" errorTitle="HIBA!" error="Nem beírható pontszám!!">
          <x14:formula1>
            <xm:f>E91:E93</xm:f>
          </x14:formula1>
          <xm:sqref>G90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G65454 JB65454 SX65454 ACT65454 AMP65454 AWL65454 BGH65454 BQD65454 BZZ65454 CJV65454 CTR65454 DDN65454 DNJ65454 DXF65454 EHB65454 EQX65454 FAT65454 FKP65454 FUL65454 GEH65454 GOD65454 GXZ65454 HHV65454 HRR65454 IBN65454 ILJ65454 IVF65454 JFB65454 JOX65454 JYT65454 KIP65454 KSL65454 LCH65454 LMD65454 LVZ65454 MFV65454 MPR65454 MZN65454 NJJ65454 NTF65454 ODB65454 OMX65454 OWT65454 PGP65454 PQL65454 QAH65454 QKD65454 QTZ65454 RDV65454 RNR65454 RXN65454 SHJ65454 SRF65454 TBB65454 TKX65454 TUT65454 UEP65454 UOL65454 UYH65454 VID65454 VRZ65454 WBV65454 WLR65454 WVN65454 G130990 JB130990 SX130990 ACT130990 AMP130990 AWL130990 BGH130990 BQD130990 BZZ130990 CJV130990 CTR130990 DDN130990 DNJ130990 DXF130990 EHB130990 EQX130990 FAT130990 FKP130990 FUL130990 GEH130990 GOD130990 GXZ130990 HHV130990 HRR130990 IBN130990 ILJ130990 IVF130990 JFB130990 JOX130990 JYT130990 KIP130990 KSL130990 LCH130990 LMD130990 LVZ130990 MFV130990 MPR130990 MZN130990 NJJ130990 NTF130990 ODB130990 OMX130990 OWT130990 PGP130990 PQL130990 QAH130990 QKD130990 QTZ130990 RDV130990 RNR130990 RXN130990 SHJ130990 SRF130990 TBB130990 TKX130990 TUT130990 UEP130990 UOL130990 UYH130990 VID130990 VRZ130990 WBV130990 WLR130990 WVN130990 G196526 JB196526 SX196526 ACT196526 AMP196526 AWL196526 BGH196526 BQD196526 BZZ196526 CJV196526 CTR196526 DDN196526 DNJ196526 DXF196526 EHB196526 EQX196526 FAT196526 FKP196526 FUL196526 GEH196526 GOD196526 GXZ196526 HHV196526 HRR196526 IBN196526 ILJ196526 IVF196526 JFB196526 JOX196526 JYT196526 KIP196526 KSL196526 LCH196526 LMD196526 LVZ196526 MFV196526 MPR196526 MZN196526 NJJ196526 NTF196526 ODB196526 OMX196526 OWT196526 PGP196526 PQL196526 QAH196526 QKD196526 QTZ196526 RDV196526 RNR196526 RXN196526 SHJ196526 SRF196526 TBB196526 TKX196526 TUT196526 UEP196526 UOL196526 UYH196526 VID196526 VRZ196526 WBV196526 WLR196526 WVN196526 G262062 JB262062 SX262062 ACT262062 AMP262062 AWL262062 BGH262062 BQD262062 BZZ262062 CJV262062 CTR262062 DDN262062 DNJ262062 DXF262062 EHB262062 EQX262062 FAT262062 FKP262062 FUL262062 GEH262062 GOD262062 GXZ262062 HHV262062 HRR262062 IBN262062 ILJ262062 IVF262062 JFB262062 JOX262062 JYT262062 KIP262062 KSL262062 LCH262062 LMD262062 LVZ262062 MFV262062 MPR262062 MZN262062 NJJ262062 NTF262062 ODB262062 OMX262062 OWT262062 PGP262062 PQL262062 QAH262062 QKD262062 QTZ262062 RDV262062 RNR262062 RXN262062 SHJ262062 SRF262062 TBB262062 TKX262062 TUT262062 UEP262062 UOL262062 UYH262062 VID262062 VRZ262062 WBV262062 WLR262062 WVN262062 G327598 JB327598 SX327598 ACT327598 AMP327598 AWL327598 BGH327598 BQD327598 BZZ327598 CJV327598 CTR327598 DDN327598 DNJ327598 DXF327598 EHB327598 EQX327598 FAT327598 FKP327598 FUL327598 GEH327598 GOD327598 GXZ327598 HHV327598 HRR327598 IBN327598 ILJ327598 IVF327598 JFB327598 JOX327598 JYT327598 KIP327598 KSL327598 LCH327598 LMD327598 LVZ327598 MFV327598 MPR327598 MZN327598 NJJ327598 NTF327598 ODB327598 OMX327598 OWT327598 PGP327598 PQL327598 QAH327598 QKD327598 QTZ327598 RDV327598 RNR327598 RXN327598 SHJ327598 SRF327598 TBB327598 TKX327598 TUT327598 UEP327598 UOL327598 UYH327598 VID327598 VRZ327598 WBV327598 WLR327598 WVN327598 G393134 JB393134 SX393134 ACT393134 AMP393134 AWL393134 BGH393134 BQD393134 BZZ393134 CJV393134 CTR393134 DDN393134 DNJ393134 DXF393134 EHB393134 EQX393134 FAT393134 FKP393134 FUL393134 GEH393134 GOD393134 GXZ393134 HHV393134 HRR393134 IBN393134 ILJ393134 IVF393134 JFB393134 JOX393134 JYT393134 KIP393134 KSL393134 LCH393134 LMD393134 LVZ393134 MFV393134 MPR393134 MZN393134 NJJ393134 NTF393134 ODB393134 OMX393134 OWT393134 PGP393134 PQL393134 QAH393134 QKD393134 QTZ393134 RDV393134 RNR393134 RXN393134 SHJ393134 SRF393134 TBB393134 TKX393134 TUT393134 UEP393134 UOL393134 UYH393134 VID393134 VRZ393134 WBV393134 WLR393134 WVN393134 G458670 JB458670 SX458670 ACT458670 AMP458670 AWL458670 BGH458670 BQD458670 BZZ458670 CJV458670 CTR458670 DDN458670 DNJ458670 DXF458670 EHB458670 EQX458670 FAT458670 FKP458670 FUL458670 GEH458670 GOD458670 GXZ458670 HHV458670 HRR458670 IBN458670 ILJ458670 IVF458670 JFB458670 JOX458670 JYT458670 KIP458670 KSL458670 LCH458670 LMD458670 LVZ458670 MFV458670 MPR458670 MZN458670 NJJ458670 NTF458670 ODB458670 OMX458670 OWT458670 PGP458670 PQL458670 QAH458670 QKD458670 QTZ458670 RDV458670 RNR458670 RXN458670 SHJ458670 SRF458670 TBB458670 TKX458670 TUT458670 UEP458670 UOL458670 UYH458670 VID458670 VRZ458670 WBV458670 WLR458670 WVN458670 G524206 JB524206 SX524206 ACT524206 AMP524206 AWL524206 BGH524206 BQD524206 BZZ524206 CJV524206 CTR524206 DDN524206 DNJ524206 DXF524206 EHB524206 EQX524206 FAT524206 FKP524206 FUL524206 GEH524206 GOD524206 GXZ524206 HHV524206 HRR524206 IBN524206 ILJ524206 IVF524206 JFB524206 JOX524206 JYT524206 KIP524206 KSL524206 LCH524206 LMD524206 LVZ524206 MFV524206 MPR524206 MZN524206 NJJ524206 NTF524206 ODB524206 OMX524206 OWT524206 PGP524206 PQL524206 QAH524206 QKD524206 QTZ524206 RDV524206 RNR524206 RXN524206 SHJ524206 SRF524206 TBB524206 TKX524206 TUT524206 UEP524206 UOL524206 UYH524206 VID524206 VRZ524206 WBV524206 WLR524206 WVN524206 G589742 JB589742 SX589742 ACT589742 AMP589742 AWL589742 BGH589742 BQD589742 BZZ589742 CJV589742 CTR589742 DDN589742 DNJ589742 DXF589742 EHB589742 EQX589742 FAT589742 FKP589742 FUL589742 GEH589742 GOD589742 GXZ589742 HHV589742 HRR589742 IBN589742 ILJ589742 IVF589742 JFB589742 JOX589742 JYT589742 KIP589742 KSL589742 LCH589742 LMD589742 LVZ589742 MFV589742 MPR589742 MZN589742 NJJ589742 NTF589742 ODB589742 OMX589742 OWT589742 PGP589742 PQL589742 QAH589742 QKD589742 QTZ589742 RDV589742 RNR589742 RXN589742 SHJ589742 SRF589742 TBB589742 TKX589742 TUT589742 UEP589742 UOL589742 UYH589742 VID589742 VRZ589742 WBV589742 WLR589742 WVN589742 G655278 JB655278 SX655278 ACT655278 AMP655278 AWL655278 BGH655278 BQD655278 BZZ655278 CJV655278 CTR655278 DDN655278 DNJ655278 DXF655278 EHB655278 EQX655278 FAT655278 FKP655278 FUL655278 GEH655278 GOD655278 GXZ655278 HHV655278 HRR655278 IBN655278 ILJ655278 IVF655278 JFB655278 JOX655278 JYT655278 KIP655278 KSL655278 LCH655278 LMD655278 LVZ655278 MFV655278 MPR655278 MZN655278 NJJ655278 NTF655278 ODB655278 OMX655278 OWT655278 PGP655278 PQL655278 QAH655278 QKD655278 QTZ655278 RDV655278 RNR655278 RXN655278 SHJ655278 SRF655278 TBB655278 TKX655278 TUT655278 UEP655278 UOL655278 UYH655278 VID655278 VRZ655278 WBV655278 WLR655278 WVN655278 G720814 JB720814 SX720814 ACT720814 AMP720814 AWL720814 BGH720814 BQD720814 BZZ720814 CJV720814 CTR720814 DDN720814 DNJ720814 DXF720814 EHB720814 EQX720814 FAT720814 FKP720814 FUL720814 GEH720814 GOD720814 GXZ720814 HHV720814 HRR720814 IBN720814 ILJ720814 IVF720814 JFB720814 JOX720814 JYT720814 KIP720814 KSL720814 LCH720814 LMD720814 LVZ720814 MFV720814 MPR720814 MZN720814 NJJ720814 NTF720814 ODB720814 OMX720814 OWT720814 PGP720814 PQL720814 QAH720814 QKD720814 QTZ720814 RDV720814 RNR720814 RXN720814 SHJ720814 SRF720814 TBB720814 TKX720814 TUT720814 UEP720814 UOL720814 UYH720814 VID720814 VRZ720814 WBV720814 WLR720814 WVN720814 G786350 JB786350 SX786350 ACT786350 AMP786350 AWL786350 BGH786350 BQD786350 BZZ786350 CJV786350 CTR786350 DDN786350 DNJ786350 DXF786350 EHB786350 EQX786350 FAT786350 FKP786350 FUL786350 GEH786350 GOD786350 GXZ786350 HHV786350 HRR786350 IBN786350 ILJ786350 IVF786350 JFB786350 JOX786350 JYT786350 KIP786350 KSL786350 LCH786350 LMD786350 LVZ786350 MFV786350 MPR786350 MZN786350 NJJ786350 NTF786350 ODB786350 OMX786350 OWT786350 PGP786350 PQL786350 QAH786350 QKD786350 QTZ786350 RDV786350 RNR786350 RXN786350 SHJ786350 SRF786350 TBB786350 TKX786350 TUT786350 UEP786350 UOL786350 UYH786350 VID786350 VRZ786350 WBV786350 WLR786350 WVN786350 G851886 JB851886 SX851886 ACT851886 AMP851886 AWL851886 BGH851886 BQD851886 BZZ851886 CJV851886 CTR851886 DDN851886 DNJ851886 DXF851886 EHB851886 EQX851886 FAT851886 FKP851886 FUL851886 GEH851886 GOD851886 GXZ851886 HHV851886 HRR851886 IBN851886 ILJ851886 IVF851886 JFB851886 JOX851886 JYT851886 KIP851886 KSL851886 LCH851886 LMD851886 LVZ851886 MFV851886 MPR851886 MZN851886 NJJ851886 NTF851886 ODB851886 OMX851886 OWT851886 PGP851886 PQL851886 QAH851886 QKD851886 QTZ851886 RDV851886 RNR851886 RXN851886 SHJ851886 SRF851886 TBB851886 TKX851886 TUT851886 UEP851886 UOL851886 UYH851886 VID851886 VRZ851886 WBV851886 WLR851886 WVN851886 G917422 JB917422 SX917422 ACT917422 AMP917422 AWL917422 BGH917422 BQD917422 BZZ917422 CJV917422 CTR917422 DDN917422 DNJ917422 DXF917422 EHB917422 EQX917422 FAT917422 FKP917422 FUL917422 GEH917422 GOD917422 GXZ917422 HHV917422 HRR917422 IBN917422 ILJ917422 IVF917422 JFB917422 JOX917422 JYT917422 KIP917422 KSL917422 LCH917422 LMD917422 LVZ917422 MFV917422 MPR917422 MZN917422 NJJ917422 NTF917422 ODB917422 OMX917422 OWT917422 PGP917422 PQL917422 QAH917422 QKD917422 QTZ917422 RDV917422 RNR917422 RXN917422 SHJ917422 SRF917422 TBB917422 TKX917422 TUT917422 UEP917422 UOL917422 UYH917422 VID917422 VRZ917422 WBV917422 WLR917422 WVN917422 G982958 JB982958 SX982958 ACT982958 AMP982958 AWL982958 BGH982958 BQD982958 BZZ982958 CJV982958 CTR982958 DDN982958 DNJ982958 DXF982958 EHB982958 EQX982958 FAT982958 FKP982958 FUL982958 GEH982958 GOD982958 GXZ982958 HHV982958 HRR982958 IBN982958 ILJ982958 IVF982958 JFB982958 JOX982958 JYT982958 KIP982958 KSL982958 LCH982958 LMD982958 LVZ982958 MFV982958 MPR982958 MZN982958 NJJ982958 NTF982958 ODB982958 OMX982958 OWT982958 PGP982958 PQL982958 QAH982958 QKD982958 QTZ982958 RDV982958 RNR982958 RXN982958 SHJ982958 SRF982958 TBB982958 TKX982958 TUT982958 UEP982958 UOL982958 UYH982958 VID982958 VRZ982958 WBV982958 WLR982958 WVN982958 G65462 JB65462 SX65462 ACT65462 AMP65462 AWL65462 BGH65462 BQD65462 BZZ65462 CJV65462 CTR65462 DDN65462 DNJ65462 DXF65462 EHB65462 EQX65462 FAT65462 FKP65462 FUL65462 GEH65462 GOD65462 GXZ65462 HHV65462 HRR65462 IBN65462 ILJ65462 IVF65462 JFB65462 JOX65462 JYT65462 KIP65462 KSL65462 LCH65462 LMD65462 LVZ65462 MFV65462 MPR65462 MZN65462 NJJ65462 NTF65462 ODB65462 OMX65462 OWT65462 PGP65462 PQL65462 QAH65462 QKD65462 QTZ65462 RDV65462 RNR65462 RXN65462 SHJ65462 SRF65462 TBB65462 TKX65462 TUT65462 UEP65462 UOL65462 UYH65462 VID65462 VRZ65462 WBV65462 WLR65462 WVN65462 G130998 JB130998 SX130998 ACT130998 AMP130998 AWL130998 BGH130998 BQD130998 BZZ130998 CJV130998 CTR130998 DDN130998 DNJ130998 DXF130998 EHB130998 EQX130998 FAT130998 FKP130998 FUL130998 GEH130998 GOD130998 GXZ130998 HHV130998 HRR130998 IBN130998 ILJ130998 IVF130998 JFB130998 JOX130998 JYT130998 KIP130998 KSL130998 LCH130998 LMD130998 LVZ130998 MFV130998 MPR130998 MZN130998 NJJ130998 NTF130998 ODB130998 OMX130998 OWT130998 PGP130998 PQL130998 QAH130998 QKD130998 QTZ130998 RDV130998 RNR130998 RXN130998 SHJ130998 SRF130998 TBB130998 TKX130998 TUT130998 UEP130998 UOL130998 UYH130998 VID130998 VRZ130998 WBV130998 WLR130998 WVN130998 G196534 JB196534 SX196534 ACT196534 AMP196534 AWL196534 BGH196534 BQD196534 BZZ196534 CJV196534 CTR196534 DDN196534 DNJ196534 DXF196534 EHB196534 EQX196534 FAT196534 FKP196534 FUL196534 GEH196534 GOD196534 GXZ196534 HHV196534 HRR196534 IBN196534 ILJ196534 IVF196534 JFB196534 JOX196534 JYT196534 KIP196534 KSL196534 LCH196534 LMD196534 LVZ196534 MFV196534 MPR196534 MZN196534 NJJ196534 NTF196534 ODB196534 OMX196534 OWT196534 PGP196534 PQL196534 QAH196534 QKD196534 QTZ196534 RDV196534 RNR196534 RXN196534 SHJ196534 SRF196534 TBB196534 TKX196534 TUT196534 UEP196534 UOL196534 UYH196534 VID196534 VRZ196534 WBV196534 WLR196534 WVN196534 G262070 JB262070 SX262070 ACT262070 AMP262070 AWL262070 BGH262070 BQD262070 BZZ262070 CJV262070 CTR262070 DDN262070 DNJ262070 DXF262070 EHB262070 EQX262070 FAT262070 FKP262070 FUL262070 GEH262070 GOD262070 GXZ262070 HHV262070 HRR262070 IBN262070 ILJ262070 IVF262070 JFB262070 JOX262070 JYT262070 KIP262070 KSL262070 LCH262070 LMD262070 LVZ262070 MFV262070 MPR262070 MZN262070 NJJ262070 NTF262070 ODB262070 OMX262070 OWT262070 PGP262070 PQL262070 QAH262070 QKD262070 QTZ262070 RDV262070 RNR262070 RXN262070 SHJ262070 SRF262070 TBB262070 TKX262070 TUT262070 UEP262070 UOL262070 UYH262070 VID262070 VRZ262070 WBV262070 WLR262070 WVN262070 G327606 JB327606 SX327606 ACT327606 AMP327606 AWL327606 BGH327606 BQD327606 BZZ327606 CJV327606 CTR327606 DDN327606 DNJ327606 DXF327606 EHB327606 EQX327606 FAT327606 FKP327606 FUL327606 GEH327606 GOD327606 GXZ327606 HHV327606 HRR327606 IBN327606 ILJ327606 IVF327606 JFB327606 JOX327606 JYT327606 KIP327606 KSL327606 LCH327606 LMD327606 LVZ327606 MFV327606 MPR327606 MZN327606 NJJ327606 NTF327606 ODB327606 OMX327606 OWT327606 PGP327606 PQL327606 QAH327606 QKD327606 QTZ327606 RDV327606 RNR327606 RXN327606 SHJ327606 SRF327606 TBB327606 TKX327606 TUT327606 UEP327606 UOL327606 UYH327606 VID327606 VRZ327606 WBV327606 WLR327606 WVN327606 G393142 JB393142 SX393142 ACT393142 AMP393142 AWL393142 BGH393142 BQD393142 BZZ393142 CJV393142 CTR393142 DDN393142 DNJ393142 DXF393142 EHB393142 EQX393142 FAT393142 FKP393142 FUL393142 GEH393142 GOD393142 GXZ393142 HHV393142 HRR393142 IBN393142 ILJ393142 IVF393142 JFB393142 JOX393142 JYT393142 KIP393142 KSL393142 LCH393142 LMD393142 LVZ393142 MFV393142 MPR393142 MZN393142 NJJ393142 NTF393142 ODB393142 OMX393142 OWT393142 PGP393142 PQL393142 QAH393142 QKD393142 QTZ393142 RDV393142 RNR393142 RXN393142 SHJ393142 SRF393142 TBB393142 TKX393142 TUT393142 UEP393142 UOL393142 UYH393142 VID393142 VRZ393142 WBV393142 WLR393142 WVN393142 G458678 JB458678 SX458678 ACT458678 AMP458678 AWL458678 BGH458678 BQD458678 BZZ458678 CJV458678 CTR458678 DDN458678 DNJ458678 DXF458678 EHB458678 EQX458678 FAT458678 FKP458678 FUL458678 GEH458678 GOD458678 GXZ458678 HHV458678 HRR458678 IBN458678 ILJ458678 IVF458678 JFB458678 JOX458678 JYT458678 KIP458678 KSL458678 LCH458678 LMD458678 LVZ458678 MFV458678 MPR458678 MZN458678 NJJ458678 NTF458678 ODB458678 OMX458678 OWT458678 PGP458678 PQL458678 QAH458678 QKD458678 QTZ458678 RDV458678 RNR458678 RXN458678 SHJ458678 SRF458678 TBB458678 TKX458678 TUT458678 UEP458678 UOL458678 UYH458678 VID458678 VRZ458678 WBV458678 WLR458678 WVN458678 G524214 JB524214 SX524214 ACT524214 AMP524214 AWL524214 BGH524214 BQD524214 BZZ524214 CJV524214 CTR524214 DDN524214 DNJ524214 DXF524214 EHB524214 EQX524214 FAT524214 FKP524214 FUL524214 GEH524214 GOD524214 GXZ524214 HHV524214 HRR524214 IBN524214 ILJ524214 IVF524214 JFB524214 JOX524214 JYT524214 KIP524214 KSL524214 LCH524214 LMD524214 LVZ524214 MFV524214 MPR524214 MZN524214 NJJ524214 NTF524214 ODB524214 OMX524214 OWT524214 PGP524214 PQL524214 QAH524214 QKD524214 QTZ524214 RDV524214 RNR524214 RXN524214 SHJ524214 SRF524214 TBB524214 TKX524214 TUT524214 UEP524214 UOL524214 UYH524214 VID524214 VRZ524214 WBV524214 WLR524214 WVN524214 G589750 JB589750 SX589750 ACT589750 AMP589750 AWL589750 BGH589750 BQD589750 BZZ589750 CJV589750 CTR589750 DDN589750 DNJ589750 DXF589750 EHB589750 EQX589750 FAT589750 FKP589750 FUL589750 GEH589750 GOD589750 GXZ589750 HHV589750 HRR589750 IBN589750 ILJ589750 IVF589750 JFB589750 JOX589750 JYT589750 KIP589750 KSL589750 LCH589750 LMD589750 LVZ589750 MFV589750 MPR589750 MZN589750 NJJ589750 NTF589750 ODB589750 OMX589750 OWT589750 PGP589750 PQL589750 QAH589750 QKD589750 QTZ589750 RDV589750 RNR589750 RXN589750 SHJ589750 SRF589750 TBB589750 TKX589750 TUT589750 UEP589750 UOL589750 UYH589750 VID589750 VRZ589750 WBV589750 WLR589750 WVN589750 G655286 JB655286 SX655286 ACT655286 AMP655286 AWL655286 BGH655286 BQD655286 BZZ655286 CJV655286 CTR655286 DDN655286 DNJ655286 DXF655286 EHB655286 EQX655286 FAT655286 FKP655286 FUL655286 GEH655286 GOD655286 GXZ655286 HHV655286 HRR655286 IBN655286 ILJ655286 IVF655286 JFB655286 JOX655286 JYT655286 KIP655286 KSL655286 LCH655286 LMD655286 LVZ655286 MFV655286 MPR655286 MZN655286 NJJ655286 NTF655286 ODB655286 OMX655286 OWT655286 PGP655286 PQL655286 QAH655286 QKD655286 QTZ655286 RDV655286 RNR655286 RXN655286 SHJ655286 SRF655286 TBB655286 TKX655286 TUT655286 UEP655286 UOL655286 UYH655286 VID655286 VRZ655286 WBV655286 WLR655286 WVN655286 G720822 JB720822 SX720822 ACT720822 AMP720822 AWL720822 BGH720822 BQD720822 BZZ720822 CJV720822 CTR720822 DDN720822 DNJ720822 DXF720822 EHB720822 EQX720822 FAT720822 FKP720822 FUL720822 GEH720822 GOD720822 GXZ720822 HHV720822 HRR720822 IBN720822 ILJ720822 IVF720822 JFB720822 JOX720822 JYT720822 KIP720822 KSL720822 LCH720822 LMD720822 LVZ720822 MFV720822 MPR720822 MZN720822 NJJ720822 NTF720822 ODB720822 OMX720822 OWT720822 PGP720822 PQL720822 QAH720822 QKD720822 QTZ720822 RDV720822 RNR720822 RXN720822 SHJ720822 SRF720822 TBB720822 TKX720822 TUT720822 UEP720822 UOL720822 UYH720822 VID720822 VRZ720822 WBV720822 WLR720822 WVN720822 G786358 JB786358 SX786358 ACT786358 AMP786358 AWL786358 BGH786358 BQD786358 BZZ786358 CJV786358 CTR786358 DDN786358 DNJ786358 DXF786358 EHB786358 EQX786358 FAT786358 FKP786358 FUL786358 GEH786358 GOD786358 GXZ786358 HHV786358 HRR786358 IBN786358 ILJ786358 IVF786358 JFB786358 JOX786358 JYT786358 KIP786358 KSL786358 LCH786358 LMD786358 LVZ786358 MFV786358 MPR786358 MZN786358 NJJ786358 NTF786358 ODB786358 OMX786358 OWT786358 PGP786358 PQL786358 QAH786358 QKD786358 QTZ786358 RDV786358 RNR786358 RXN786358 SHJ786358 SRF786358 TBB786358 TKX786358 TUT786358 UEP786358 UOL786358 UYH786358 VID786358 VRZ786358 WBV786358 WLR786358 WVN786358 G851894 JB851894 SX851894 ACT851894 AMP851894 AWL851894 BGH851894 BQD851894 BZZ851894 CJV851894 CTR851894 DDN851894 DNJ851894 DXF851894 EHB851894 EQX851894 FAT851894 FKP851894 FUL851894 GEH851894 GOD851894 GXZ851894 HHV851894 HRR851894 IBN851894 ILJ851894 IVF851894 JFB851894 JOX851894 JYT851894 KIP851894 KSL851894 LCH851894 LMD851894 LVZ851894 MFV851894 MPR851894 MZN851894 NJJ851894 NTF851894 ODB851894 OMX851894 OWT851894 PGP851894 PQL851894 QAH851894 QKD851894 QTZ851894 RDV851894 RNR851894 RXN851894 SHJ851894 SRF851894 TBB851894 TKX851894 TUT851894 UEP851894 UOL851894 UYH851894 VID851894 VRZ851894 WBV851894 WLR851894 WVN851894 G917430 JB917430 SX917430 ACT917430 AMP917430 AWL917430 BGH917430 BQD917430 BZZ917430 CJV917430 CTR917430 DDN917430 DNJ917430 DXF917430 EHB917430 EQX917430 FAT917430 FKP917430 FUL917430 GEH917430 GOD917430 GXZ917430 HHV917430 HRR917430 IBN917430 ILJ917430 IVF917430 JFB917430 JOX917430 JYT917430 KIP917430 KSL917430 LCH917430 LMD917430 LVZ917430 MFV917430 MPR917430 MZN917430 NJJ917430 NTF917430 ODB917430 OMX917430 OWT917430 PGP917430 PQL917430 QAH917430 QKD917430 QTZ917430 RDV917430 RNR917430 RXN917430 SHJ917430 SRF917430 TBB917430 TKX917430 TUT917430 UEP917430 UOL917430 UYH917430 VID917430 VRZ917430 WBV917430 WLR917430 WVN917430 G982966 JB982966 SX982966 ACT982966 AMP982966 AWL982966 BGH982966 BQD982966 BZZ982966 CJV982966 CTR982966 DDN982966 DNJ982966 DXF982966 EHB982966 EQX982966 FAT982966 FKP982966 FUL982966 GEH982966 GOD982966 GXZ982966 HHV982966 HRR982966 IBN982966 ILJ982966 IVF982966 JFB982966 JOX982966 JYT982966 KIP982966 KSL982966 LCH982966 LMD982966 LVZ982966 MFV982966 MPR982966 MZN982966 NJJ982966 NTF982966 ODB982966 OMX982966 OWT982966 PGP982966 PQL982966 QAH982966 QKD982966 QTZ982966 RDV982966 RNR982966 RXN982966 SHJ982966 SRF982966 TBB982966 TKX982966 TUT982966 UEP982966 UOL982966 UYH982966 VID982966 VRZ982966 WBV982966 WLR982966 WVN982966 G103 JB103 SX103 ACT103 AMP103 AWL103 BGH103 BQD103 BZZ103 CJV103 CTR103 DDN103 DNJ103 DXF103 EHB103 EQX103 FAT103 FKP103 FUL103 GEH103 GOD103 GXZ103 HHV103 HRR103 IBN103 ILJ103 IVF103 JFB103 JOX103 JYT103 KIP103 KSL103 LCH103 LMD103 LVZ103 MFV103 MPR103 MZN103 NJJ103 NTF103 ODB103 OMX103 OWT103 PGP103 PQL103 QAH103 QKD103 QTZ103 RDV103 RNR103 RXN103 SHJ103 SRF103 TBB103 TKX103 TUT103 UEP103 UOL103 UYH103 VID103 VRZ103 WBV103 WLR103 WVN103 G65474 JB65474 SX65474 ACT65474 AMP65474 AWL65474 BGH65474 BQD65474 BZZ65474 CJV65474 CTR65474 DDN65474 DNJ65474 DXF65474 EHB65474 EQX65474 FAT65474 FKP65474 FUL65474 GEH65474 GOD65474 GXZ65474 HHV65474 HRR65474 IBN65474 ILJ65474 IVF65474 JFB65474 JOX65474 JYT65474 KIP65474 KSL65474 LCH65474 LMD65474 LVZ65474 MFV65474 MPR65474 MZN65474 NJJ65474 NTF65474 ODB65474 OMX65474 OWT65474 PGP65474 PQL65474 QAH65474 QKD65474 QTZ65474 RDV65474 RNR65474 RXN65474 SHJ65474 SRF65474 TBB65474 TKX65474 TUT65474 UEP65474 UOL65474 UYH65474 VID65474 VRZ65474 WBV65474 WLR65474 WVN65474 G131010 JB131010 SX131010 ACT131010 AMP131010 AWL131010 BGH131010 BQD131010 BZZ131010 CJV131010 CTR131010 DDN131010 DNJ131010 DXF131010 EHB131010 EQX131010 FAT131010 FKP131010 FUL131010 GEH131010 GOD131010 GXZ131010 HHV131010 HRR131010 IBN131010 ILJ131010 IVF131010 JFB131010 JOX131010 JYT131010 KIP131010 KSL131010 LCH131010 LMD131010 LVZ131010 MFV131010 MPR131010 MZN131010 NJJ131010 NTF131010 ODB131010 OMX131010 OWT131010 PGP131010 PQL131010 QAH131010 QKD131010 QTZ131010 RDV131010 RNR131010 RXN131010 SHJ131010 SRF131010 TBB131010 TKX131010 TUT131010 UEP131010 UOL131010 UYH131010 VID131010 VRZ131010 WBV131010 WLR131010 WVN131010 G196546 JB196546 SX196546 ACT196546 AMP196546 AWL196546 BGH196546 BQD196546 BZZ196546 CJV196546 CTR196546 DDN196546 DNJ196546 DXF196546 EHB196546 EQX196546 FAT196546 FKP196546 FUL196546 GEH196546 GOD196546 GXZ196546 HHV196546 HRR196546 IBN196546 ILJ196546 IVF196546 JFB196546 JOX196546 JYT196546 KIP196546 KSL196546 LCH196546 LMD196546 LVZ196546 MFV196546 MPR196546 MZN196546 NJJ196546 NTF196546 ODB196546 OMX196546 OWT196546 PGP196546 PQL196546 QAH196546 QKD196546 QTZ196546 RDV196546 RNR196546 RXN196546 SHJ196546 SRF196546 TBB196546 TKX196546 TUT196546 UEP196546 UOL196546 UYH196546 VID196546 VRZ196546 WBV196546 WLR196546 WVN196546 G262082 JB262082 SX262082 ACT262082 AMP262082 AWL262082 BGH262082 BQD262082 BZZ262082 CJV262082 CTR262082 DDN262082 DNJ262082 DXF262082 EHB262082 EQX262082 FAT262082 FKP262082 FUL262082 GEH262082 GOD262082 GXZ262082 HHV262082 HRR262082 IBN262082 ILJ262082 IVF262082 JFB262082 JOX262082 JYT262082 KIP262082 KSL262082 LCH262082 LMD262082 LVZ262082 MFV262082 MPR262082 MZN262082 NJJ262082 NTF262082 ODB262082 OMX262082 OWT262082 PGP262082 PQL262082 QAH262082 QKD262082 QTZ262082 RDV262082 RNR262082 RXN262082 SHJ262082 SRF262082 TBB262082 TKX262082 TUT262082 UEP262082 UOL262082 UYH262082 VID262082 VRZ262082 WBV262082 WLR262082 WVN262082 G327618 JB327618 SX327618 ACT327618 AMP327618 AWL327618 BGH327618 BQD327618 BZZ327618 CJV327618 CTR327618 DDN327618 DNJ327618 DXF327618 EHB327618 EQX327618 FAT327618 FKP327618 FUL327618 GEH327618 GOD327618 GXZ327618 HHV327618 HRR327618 IBN327618 ILJ327618 IVF327618 JFB327618 JOX327618 JYT327618 KIP327618 KSL327618 LCH327618 LMD327618 LVZ327618 MFV327618 MPR327618 MZN327618 NJJ327618 NTF327618 ODB327618 OMX327618 OWT327618 PGP327618 PQL327618 QAH327618 QKD327618 QTZ327618 RDV327618 RNR327618 RXN327618 SHJ327618 SRF327618 TBB327618 TKX327618 TUT327618 UEP327618 UOL327618 UYH327618 VID327618 VRZ327618 WBV327618 WLR327618 WVN327618 G393154 JB393154 SX393154 ACT393154 AMP393154 AWL393154 BGH393154 BQD393154 BZZ393154 CJV393154 CTR393154 DDN393154 DNJ393154 DXF393154 EHB393154 EQX393154 FAT393154 FKP393154 FUL393154 GEH393154 GOD393154 GXZ393154 HHV393154 HRR393154 IBN393154 ILJ393154 IVF393154 JFB393154 JOX393154 JYT393154 KIP393154 KSL393154 LCH393154 LMD393154 LVZ393154 MFV393154 MPR393154 MZN393154 NJJ393154 NTF393154 ODB393154 OMX393154 OWT393154 PGP393154 PQL393154 QAH393154 QKD393154 QTZ393154 RDV393154 RNR393154 RXN393154 SHJ393154 SRF393154 TBB393154 TKX393154 TUT393154 UEP393154 UOL393154 UYH393154 VID393154 VRZ393154 WBV393154 WLR393154 WVN393154 G458690 JB458690 SX458690 ACT458690 AMP458690 AWL458690 BGH458690 BQD458690 BZZ458690 CJV458690 CTR458690 DDN458690 DNJ458690 DXF458690 EHB458690 EQX458690 FAT458690 FKP458690 FUL458690 GEH458690 GOD458690 GXZ458690 HHV458690 HRR458690 IBN458690 ILJ458690 IVF458690 JFB458690 JOX458690 JYT458690 KIP458690 KSL458690 LCH458690 LMD458690 LVZ458690 MFV458690 MPR458690 MZN458690 NJJ458690 NTF458690 ODB458690 OMX458690 OWT458690 PGP458690 PQL458690 QAH458690 QKD458690 QTZ458690 RDV458690 RNR458690 RXN458690 SHJ458690 SRF458690 TBB458690 TKX458690 TUT458690 UEP458690 UOL458690 UYH458690 VID458690 VRZ458690 WBV458690 WLR458690 WVN458690 G524226 JB524226 SX524226 ACT524226 AMP524226 AWL524226 BGH524226 BQD524226 BZZ524226 CJV524226 CTR524226 DDN524226 DNJ524226 DXF524226 EHB524226 EQX524226 FAT524226 FKP524226 FUL524226 GEH524226 GOD524226 GXZ524226 HHV524226 HRR524226 IBN524226 ILJ524226 IVF524226 JFB524226 JOX524226 JYT524226 KIP524226 KSL524226 LCH524226 LMD524226 LVZ524226 MFV524226 MPR524226 MZN524226 NJJ524226 NTF524226 ODB524226 OMX524226 OWT524226 PGP524226 PQL524226 QAH524226 QKD524226 QTZ524226 RDV524226 RNR524226 RXN524226 SHJ524226 SRF524226 TBB524226 TKX524226 TUT524226 UEP524226 UOL524226 UYH524226 VID524226 VRZ524226 WBV524226 WLR524226 WVN524226 G589762 JB589762 SX589762 ACT589762 AMP589762 AWL589762 BGH589762 BQD589762 BZZ589762 CJV589762 CTR589762 DDN589762 DNJ589762 DXF589762 EHB589762 EQX589762 FAT589762 FKP589762 FUL589762 GEH589762 GOD589762 GXZ589762 HHV589762 HRR589762 IBN589762 ILJ589762 IVF589762 JFB589762 JOX589762 JYT589762 KIP589762 KSL589762 LCH589762 LMD589762 LVZ589762 MFV589762 MPR589762 MZN589762 NJJ589762 NTF589762 ODB589762 OMX589762 OWT589762 PGP589762 PQL589762 QAH589762 QKD589762 QTZ589762 RDV589762 RNR589762 RXN589762 SHJ589762 SRF589762 TBB589762 TKX589762 TUT589762 UEP589762 UOL589762 UYH589762 VID589762 VRZ589762 WBV589762 WLR589762 WVN589762 G655298 JB655298 SX655298 ACT655298 AMP655298 AWL655298 BGH655298 BQD655298 BZZ655298 CJV655298 CTR655298 DDN655298 DNJ655298 DXF655298 EHB655298 EQX655298 FAT655298 FKP655298 FUL655298 GEH655298 GOD655298 GXZ655298 HHV655298 HRR655298 IBN655298 ILJ655298 IVF655298 JFB655298 JOX655298 JYT655298 KIP655298 KSL655298 LCH655298 LMD655298 LVZ655298 MFV655298 MPR655298 MZN655298 NJJ655298 NTF655298 ODB655298 OMX655298 OWT655298 PGP655298 PQL655298 QAH655298 QKD655298 QTZ655298 RDV655298 RNR655298 RXN655298 SHJ655298 SRF655298 TBB655298 TKX655298 TUT655298 UEP655298 UOL655298 UYH655298 VID655298 VRZ655298 WBV655298 WLR655298 WVN655298 G720834 JB720834 SX720834 ACT720834 AMP720834 AWL720834 BGH720834 BQD720834 BZZ720834 CJV720834 CTR720834 DDN720834 DNJ720834 DXF720834 EHB720834 EQX720834 FAT720834 FKP720834 FUL720834 GEH720834 GOD720834 GXZ720834 HHV720834 HRR720834 IBN720834 ILJ720834 IVF720834 JFB720834 JOX720834 JYT720834 KIP720834 KSL720834 LCH720834 LMD720834 LVZ720834 MFV720834 MPR720834 MZN720834 NJJ720834 NTF720834 ODB720834 OMX720834 OWT720834 PGP720834 PQL720834 QAH720834 QKD720834 QTZ720834 RDV720834 RNR720834 RXN720834 SHJ720834 SRF720834 TBB720834 TKX720834 TUT720834 UEP720834 UOL720834 UYH720834 VID720834 VRZ720834 WBV720834 WLR720834 WVN720834 G786370 JB786370 SX786370 ACT786370 AMP786370 AWL786370 BGH786370 BQD786370 BZZ786370 CJV786370 CTR786370 DDN786370 DNJ786370 DXF786370 EHB786370 EQX786370 FAT786370 FKP786370 FUL786370 GEH786370 GOD786370 GXZ786370 HHV786370 HRR786370 IBN786370 ILJ786370 IVF786370 JFB786370 JOX786370 JYT786370 KIP786370 KSL786370 LCH786370 LMD786370 LVZ786370 MFV786370 MPR786370 MZN786370 NJJ786370 NTF786370 ODB786370 OMX786370 OWT786370 PGP786370 PQL786370 QAH786370 QKD786370 QTZ786370 RDV786370 RNR786370 RXN786370 SHJ786370 SRF786370 TBB786370 TKX786370 TUT786370 UEP786370 UOL786370 UYH786370 VID786370 VRZ786370 WBV786370 WLR786370 WVN786370 G851906 JB851906 SX851906 ACT851906 AMP851906 AWL851906 BGH851906 BQD851906 BZZ851906 CJV851906 CTR851906 DDN851906 DNJ851906 DXF851906 EHB851906 EQX851906 FAT851906 FKP851906 FUL851906 GEH851906 GOD851906 GXZ851906 HHV851906 HRR851906 IBN851906 ILJ851906 IVF851906 JFB851906 JOX851906 JYT851906 KIP851906 KSL851906 LCH851906 LMD851906 LVZ851906 MFV851906 MPR851906 MZN851906 NJJ851906 NTF851906 ODB851906 OMX851906 OWT851906 PGP851906 PQL851906 QAH851906 QKD851906 QTZ851906 RDV851906 RNR851906 RXN851906 SHJ851906 SRF851906 TBB851906 TKX851906 TUT851906 UEP851906 UOL851906 UYH851906 VID851906 VRZ851906 WBV851906 WLR851906 WVN851906 G917442 JB917442 SX917442 ACT917442 AMP917442 AWL917442 BGH917442 BQD917442 BZZ917442 CJV917442 CTR917442 DDN917442 DNJ917442 DXF917442 EHB917442 EQX917442 FAT917442 FKP917442 FUL917442 GEH917442 GOD917442 GXZ917442 HHV917442 HRR917442 IBN917442 ILJ917442 IVF917442 JFB917442 JOX917442 JYT917442 KIP917442 KSL917442 LCH917442 LMD917442 LVZ917442 MFV917442 MPR917442 MZN917442 NJJ917442 NTF917442 ODB917442 OMX917442 OWT917442 PGP917442 PQL917442 QAH917442 QKD917442 QTZ917442 RDV917442 RNR917442 RXN917442 SHJ917442 SRF917442 TBB917442 TKX917442 TUT917442 UEP917442 UOL917442 UYH917442 VID917442 VRZ917442 WBV917442 WLR917442 WVN917442 G982978 JB982978 SX982978 ACT982978 AMP982978 AWL982978 BGH982978 BQD982978 BZZ982978 CJV982978 CTR982978 DDN982978 DNJ982978 DXF982978 EHB982978 EQX982978 FAT982978 FKP982978 FUL982978 GEH982978 GOD982978 GXZ982978 HHV982978 HRR982978 IBN982978 ILJ982978 IVF982978 JFB982978 JOX982978 JYT982978 KIP982978 KSL982978 LCH982978 LMD982978 LVZ982978 MFV982978 MPR982978 MZN982978 NJJ982978 NTF982978 ODB982978 OMX982978 OWT982978 PGP982978 PQL982978 QAH982978 QKD982978 QTZ982978 RDV982978 RNR982978 RXN982978 SHJ982978 SRF982978 TBB982978 TKX982978 TUT982978 UEP982978 UOL982978 UYH982978 VID982978 VRZ982978 WBV982978 WLR982978 WVN982978 G65482 JB65482 SX65482 ACT65482 AMP65482 AWL65482 BGH65482 BQD65482 BZZ65482 CJV65482 CTR65482 DDN65482 DNJ65482 DXF65482 EHB65482 EQX65482 FAT65482 FKP65482 FUL65482 GEH65482 GOD65482 GXZ65482 HHV65482 HRR65482 IBN65482 ILJ65482 IVF65482 JFB65482 JOX65482 JYT65482 KIP65482 KSL65482 LCH65482 LMD65482 LVZ65482 MFV65482 MPR65482 MZN65482 NJJ65482 NTF65482 ODB65482 OMX65482 OWT65482 PGP65482 PQL65482 QAH65482 QKD65482 QTZ65482 RDV65482 RNR65482 RXN65482 SHJ65482 SRF65482 TBB65482 TKX65482 TUT65482 UEP65482 UOL65482 UYH65482 VID65482 VRZ65482 WBV65482 WLR65482 WVN65482 G131018 JB131018 SX131018 ACT131018 AMP131018 AWL131018 BGH131018 BQD131018 BZZ131018 CJV131018 CTR131018 DDN131018 DNJ131018 DXF131018 EHB131018 EQX131018 FAT131018 FKP131018 FUL131018 GEH131018 GOD131018 GXZ131018 HHV131018 HRR131018 IBN131018 ILJ131018 IVF131018 JFB131018 JOX131018 JYT131018 KIP131018 KSL131018 LCH131018 LMD131018 LVZ131018 MFV131018 MPR131018 MZN131018 NJJ131018 NTF131018 ODB131018 OMX131018 OWT131018 PGP131018 PQL131018 QAH131018 QKD131018 QTZ131018 RDV131018 RNR131018 RXN131018 SHJ131018 SRF131018 TBB131018 TKX131018 TUT131018 UEP131018 UOL131018 UYH131018 VID131018 VRZ131018 WBV131018 WLR131018 WVN131018 G196554 JB196554 SX196554 ACT196554 AMP196554 AWL196554 BGH196554 BQD196554 BZZ196554 CJV196554 CTR196554 DDN196554 DNJ196554 DXF196554 EHB196554 EQX196554 FAT196554 FKP196554 FUL196554 GEH196554 GOD196554 GXZ196554 HHV196554 HRR196554 IBN196554 ILJ196554 IVF196554 JFB196554 JOX196554 JYT196554 KIP196554 KSL196554 LCH196554 LMD196554 LVZ196554 MFV196554 MPR196554 MZN196554 NJJ196554 NTF196554 ODB196554 OMX196554 OWT196554 PGP196554 PQL196554 QAH196554 QKD196554 QTZ196554 RDV196554 RNR196554 RXN196554 SHJ196554 SRF196554 TBB196554 TKX196554 TUT196554 UEP196554 UOL196554 UYH196554 VID196554 VRZ196554 WBV196554 WLR196554 WVN196554 G262090 JB262090 SX262090 ACT262090 AMP262090 AWL262090 BGH262090 BQD262090 BZZ262090 CJV262090 CTR262090 DDN262090 DNJ262090 DXF262090 EHB262090 EQX262090 FAT262090 FKP262090 FUL262090 GEH262090 GOD262090 GXZ262090 HHV262090 HRR262090 IBN262090 ILJ262090 IVF262090 JFB262090 JOX262090 JYT262090 KIP262090 KSL262090 LCH262090 LMD262090 LVZ262090 MFV262090 MPR262090 MZN262090 NJJ262090 NTF262090 ODB262090 OMX262090 OWT262090 PGP262090 PQL262090 QAH262090 QKD262090 QTZ262090 RDV262090 RNR262090 RXN262090 SHJ262090 SRF262090 TBB262090 TKX262090 TUT262090 UEP262090 UOL262090 UYH262090 VID262090 VRZ262090 WBV262090 WLR262090 WVN262090 G327626 JB327626 SX327626 ACT327626 AMP327626 AWL327626 BGH327626 BQD327626 BZZ327626 CJV327626 CTR327626 DDN327626 DNJ327626 DXF327626 EHB327626 EQX327626 FAT327626 FKP327626 FUL327626 GEH327626 GOD327626 GXZ327626 HHV327626 HRR327626 IBN327626 ILJ327626 IVF327626 JFB327626 JOX327626 JYT327626 KIP327626 KSL327626 LCH327626 LMD327626 LVZ327626 MFV327626 MPR327626 MZN327626 NJJ327626 NTF327626 ODB327626 OMX327626 OWT327626 PGP327626 PQL327626 QAH327626 QKD327626 QTZ327626 RDV327626 RNR327626 RXN327626 SHJ327626 SRF327626 TBB327626 TKX327626 TUT327626 UEP327626 UOL327626 UYH327626 VID327626 VRZ327626 WBV327626 WLR327626 WVN327626 G393162 JB393162 SX393162 ACT393162 AMP393162 AWL393162 BGH393162 BQD393162 BZZ393162 CJV393162 CTR393162 DDN393162 DNJ393162 DXF393162 EHB393162 EQX393162 FAT393162 FKP393162 FUL393162 GEH393162 GOD393162 GXZ393162 HHV393162 HRR393162 IBN393162 ILJ393162 IVF393162 JFB393162 JOX393162 JYT393162 KIP393162 KSL393162 LCH393162 LMD393162 LVZ393162 MFV393162 MPR393162 MZN393162 NJJ393162 NTF393162 ODB393162 OMX393162 OWT393162 PGP393162 PQL393162 QAH393162 QKD393162 QTZ393162 RDV393162 RNR393162 RXN393162 SHJ393162 SRF393162 TBB393162 TKX393162 TUT393162 UEP393162 UOL393162 UYH393162 VID393162 VRZ393162 WBV393162 WLR393162 WVN393162 G458698 JB458698 SX458698 ACT458698 AMP458698 AWL458698 BGH458698 BQD458698 BZZ458698 CJV458698 CTR458698 DDN458698 DNJ458698 DXF458698 EHB458698 EQX458698 FAT458698 FKP458698 FUL458698 GEH458698 GOD458698 GXZ458698 HHV458698 HRR458698 IBN458698 ILJ458698 IVF458698 JFB458698 JOX458698 JYT458698 KIP458698 KSL458698 LCH458698 LMD458698 LVZ458698 MFV458698 MPR458698 MZN458698 NJJ458698 NTF458698 ODB458698 OMX458698 OWT458698 PGP458698 PQL458698 QAH458698 QKD458698 QTZ458698 RDV458698 RNR458698 RXN458698 SHJ458698 SRF458698 TBB458698 TKX458698 TUT458698 UEP458698 UOL458698 UYH458698 VID458698 VRZ458698 WBV458698 WLR458698 WVN458698 G524234 JB524234 SX524234 ACT524234 AMP524234 AWL524234 BGH524234 BQD524234 BZZ524234 CJV524234 CTR524234 DDN524234 DNJ524234 DXF524234 EHB524234 EQX524234 FAT524234 FKP524234 FUL524234 GEH524234 GOD524234 GXZ524234 HHV524234 HRR524234 IBN524234 ILJ524234 IVF524234 JFB524234 JOX524234 JYT524234 KIP524234 KSL524234 LCH524234 LMD524234 LVZ524234 MFV524234 MPR524234 MZN524234 NJJ524234 NTF524234 ODB524234 OMX524234 OWT524234 PGP524234 PQL524234 QAH524234 QKD524234 QTZ524234 RDV524234 RNR524234 RXN524234 SHJ524234 SRF524234 TBB524234 TKX524234 TUT524234 UEP524234 UOL524234 UYH524234 VID524234 VRZ524234 WBV524234 WLR524234 WVN524234 G589770 JB589770 SX589770 ACT589770 AMP589770 AWL589770 BGH589770 BQD589770 BZZ589770 CJV589770 CTR589770 DDN589770 DNJ589770 DXF589770 EHB589770 EQX589770 FAT589770 FKP589770 FUL589770 GEH589770 GOD589770 GXZ589770 HHV589770 HRR589770 IBN589770 ILJ589770 IVF589770 JFB589770 JOX589770 JYT589770 KIP589770 KSL589770 LCH589770 LMD589770 LVZ589770 MFV589770 MPR589770 MZN589770 NJJ589770 NTF589770 ODB589770 OMX589770 OWT589770 PGP589770 PQL589770 QAH589770 QKD589770 QTZ589770 RDV589770 RNR589770 RXN589770 SHJ589770 SRF589770 TBB589770 TKX589770 TUT589770 UEP589770 UOL589770 UYH589770 VID589770 VRZ589770 WBV589770 WLR589770 WVN589770 G655306 JB655306 SX655306 ACT655306 AMP655306 AWL655306 BGH655306 BQD655306 BZZ655306 CJV655306 CTR655306 DDN655306 DNJ655306 DXF655306 EHB655306 EQX655306 FAT655306 FKP655306 FUL655306 GEH655306 GOD655306 GXZ655306 HHV655306 HRR655306 IBN655306 ILJ655306 IVF655306 JFB655306 JOX655306 JYT655306 KIP655306 KSL655306 LCH655306 LMD655306 LVZ655306 MFV655306 MPR655306 MZN655306 NJJ655306 NTF655306 ODB655306 OMX655306 OWT655306 PGP655306 PQL655306 QAH655306 QKD655306 QTZ655306 RDV655306 RNR655306 RXN655306 SHJ655306 SRF655306 TBB655306 TKX655306 TUT655306 UEP655306 UOL655306 UYH655306 VID655306 VRZ655306 WBV655306 WLR655306 WVN655306 G720842 JB720842 SX720842 ACT720842 AMP720842 AWL720842 BGH720842 BQD720842 BZZ720842 CJV720842 CTR720842 DDN720842 DNJ720842 DXF720842 EHB720842 EQX720842 FAT720842 FKP720842 FUL720842 GEH720842 GOD720842 GXZ720842 HHV720842 HRR720842 IBN720842 ILJ720842 IVF720842 JFB720842 JOX720842 JYT720842 KIP720842 KSL720842 LCH720842 LMD720842 LVZ720842 MFV720842 MPR720842 MZN720842 NJJ720842 NTF720842 ODB720842 OMX720842 OWT720842 PGP720842 PQL720842 QAH720842 QKD720842 QTZ720842 RDV720842 RNR720842 RXN720842 SHJ720842 SRF720842 TBB720842 TKX720842 TUT720842 UEP720842 UOL720842 UYH720842 VID720842 VRZ720842 WBV720842 WLR720842 WVN720842 G786378 JB786378 SX786378 ACT786378 AMP786378 AWL786378 BGH786378 BQD786378 BZZ786378 CJV786378 CTR786378 DDN786378 DNJ786378 DXF786378 EHB786378 EQX786378 FAT786378 FKP786378 FUL786378 GEH786378 GOD786378 GXZ786378 HHV786378 HRR786378 IBN786378 ILJ786378 IVF786378 JFB786378 JOX786378 JYT786378 KIP786378 KSL786378 LCH786378 LMD786378 LVZ786378 MFV786378 MPR786378 MZN786378 NJJ786378 NTF786378 ODB786378 OMX786378 OWT786378 PGP786378 PQL786378 QAH786378 QKD786378 QTZ786378 RDV786378 RNR786378 RXN786378 SHJ786378 SRF786378 TBB786378 TKX786378 TUT786378 UEP786378 UOL786378 UYH786378 VID786378 VRZ786378 WBV786378 WLR786378 WVN786378 G851914 JB851914 SX851914 ACT851914 AMP851914 AWL851914 BGH851914 BQD851914 BZZ851914 CJV851914 CTR851914 DDN851914 DNJ851914 DXF851914 EHB851914 EQX851914 FAT851914 FKP851914 FUL851914 GEH851914 GOD851914 GXZ851914 HHV851914 HRR851914 IBN851914 ILJ851914 IVF851914 JFB851914 JOX851914 JYT851914 KIP851914 KSL851914 LCH851914 LMD851914 LVZ851914 MFV851914 MPR851914 MZN851914 NJJ851914 NTF851914 ODB851914 OMX851914 OWT851914 PGP851914 PQL851914 QAH851914 QKD851914 QTZ851914 RDV851914 RNR851914 RXN851914 SHJ851914 SRF851914 TBB851914 TKX851914 TUT851914 UEP851914 UOL851914 UYH851914 VID851914 VRZ851914 WBV851914 WLR851914 WVN851914 G917450 JB917450 SX917450 ACT917450 AMP917450 AWL917450 BGH917450 BQD917450 BZZ917450 CJV917450 CTR917450 DDN917450 DNJ917450 DXF917450 EHB917450 EQX917450 FAT917450 FKP917450 FUL917450 GEH917450 GOD917450 GXZ917450 HHV917450 HRR917450 IBN917450 ILJ917450 IVF917450 JFB917450 JOX917450 JYT917450 KIP917450 KSL917450 LCH917450 LMD917450 LVZ917450 MFV917450 MPR917450 MZN917450 NJJ917450 NTF917450 ODB917450 OMX917450 OWT917450 PGP917450 PQL917450 QAH917450 QKD917450 QTZ917450 RDV917450 RNR917450 RXN917450 SHJ917450 SRF917450 TBB917450 TKX917450 TUT917450 UEP917450 UOL917450 UYH917450 VID917450 VRZ917450 WBV917450 WLR917450 WVN917450 G982986 JB982986 SX982986 ACT982986 AMP982986 AWL982986 BGH982986 BQD982986 BZZ982986 CJV982986 CTR982986 DDN982986 DNJ982986 DXF982986 EHB982986 EQX982986 FAT982986 FKP982986 FUL982986 GEH982986 GOD982986 GXZ982986 HHV982986 HRR982986 IBN982986 ILJ982986 IVF982986 JFB982986 JOX982986 JYT982986 KIP982986 KSL982986 LCH982986 LMD982986 LVZ982986 MFV982986 MPR982986 MZN982986 NJJ982986 NTF982986 ODB982986 OMX982986 OWT982986 PGP982986 PQL982986 QAH982986 QKD982986 QTZ982986 RDV982986 RNR982986 RXN982986 SHJ982986 SRF982986 TBB982986 TKX982986 TUT982986 UEP982986 UOL982986 UYH982986 VID982986 VRZ982986 WBV982986 WLR982986 WVN982986 G65490 JB65490 SX65490 ACT65490 AMP65490 AWL65490 BGH65490 BQD65490 BZZ65490 CJV65490 CTR65490 DDN65490 DNJ65490 DXF65490 EHB65490 EQX65490 FAT65490 FKP65490 FUL65490 GEH65490 GOD65490 GXZ65490 HHV65490 HRR65490 IBN65490 ILJ65490 IVF65490 JFB65490 JOX65490 JYT65490 KIP65490 KSL65490 LCH65490 LMD65490 LVZ65490 MFV65490 MPR65490 MZN65490 NJJ65490 NTF65490 ODB65490 OMX65490 OWT65490 PGP65490 PQL65490 QAH65490 QKD65490 QTZ65490 RDV65490 RNR65490 RXN65490 SHJ65490 SRF65490 TBB65490 TKX65490 TUT65490 UEP65490 UOL65490 UYH65490 VID65490 VRZ65490 WBV65490 WLR65490 WVN65490 G131026 JB131026 SX131026 ACT131026 AMP131026 AWL131026 BGH131026 BQD131026 BZZ131026 CJV131026 CTR131026 DDN131026 DNJ131026 DXF131026 EHB131026 EQX131026 FAT131026 FKP131026 FUL131026 GEH131026 GOD131026 GXZ131026 HHV131026 HRR131026 IBN131026 ILJ131026 IVF131026 JFB131026 JOX131026 JYT131026 KIP131026 KSL131026 LCH131026 LMD131026 LVZ131026 MFV131026 MPR131026 MZN131026 NJJ131026 NTF131026 ODB131026 OMX131026 OWT131026 PGP131026 PQL131026 QAH131026 QKD131026 QTZ131026 RDV131026 RNR131026 RXN131026 SHJ131026 SRF131026 TBB131026 TKX131026 TUT131026 UEP131026 UOL131026 UYH131026 VID131026 VRZ131026 WBV131026 WLR131026 WVN131026 G196562 JB196562 SX196562 ACT196562 AMP196562 AWL196562 BGH196562 BQD196562 BZZ196562 CJV196562 CTR196562 DDN196562 DNJ196562 DXF196562 EHB196562 EQX196562 FAT196562 FKP196562 FUL196562 GEH196562 GOD196562 GXZ196562 HHV196562 HRR196562 IBN196562 ILJ196562 IVF196562 JFB196562 JOX196562 JYT196562 KIP196562 KSL196562 LCH196562 LMD196562 LVZ196562 MFV196562 MPR196562 MZN196562 NJJ196562 NTF196562 ODB196562 OMX196562 OWT196562 PGP196562 PQL196562 QAH196562 QKD196562 QTZ196562 RDV196562 RNR196562 RXN196562 SHJ196562 SRF196562 TBB196562 TKX196562 TUT196562 UEP196562 UOL196562 UYH196562 VID196562 VRZ196562 WBV196562 WLR196562 WVN196562 G262098 JB262098 SX262098 ACT262098 AMP262098 AWL262098 BGH262098 BQD262098 BZZ262098 CJV262098 CTR262098 DDN262098 DNJ262098 DXF262098 EHB262098 EQX262098 FAT262098 FKP262098 FUL262098 GEH262098 GOD262098 GXZ262098 HHV262098 HRR262098 IBN262098 ILJ262098 IVF262098 JFB262098 JOX262098 JYT262098 KIP262098 KSL262098 LCH262098 LMD262098 LVZ262098 MFV262098 MPR262098 MZN262098 NJJ262098 NTF262098 ODB262098 OMX262098 OWT262098 PGP262098 PQL262098 QAH262098 QKD262098 QTZ262098 RDV262098 RNR262098 RXN262098 SHJ262098 SRF262098 TBB262098 TKX262098 TUT262098 UEP262098 UOL262098 UYH262098 VID262098 VRZ262098 WBV262098 WLR262098 WVN262098 G327634 JB327634 SX327634 ACT327634 AMP327634 AWL327634 BGH327634 BQD327634 BZZ327634 CJV327634 CTR327634 DDN327634 DNJ327634 DXF327634 EHB327634 EQX327634 FAT327634 FKP327634 FUL327634 GEH327634 GOD327634 GXZ327634 HHV327634 HRR327634 IBN327634 ILJ327634 IVF327634 JFB327634 JOX327634 JYT327634 KIP327634 KSL327634 LCH327634 LMD327634 LVZ327634 MFV327634 MPR327634 MZN327634 NJJ327634 NTF327634 ODB327634 OMX327634 OWT327634 PGP327634 PQL327634 QAH327634 QKD327634 QTZ327634 RDV327634 RNR327634 RXN327634 SHJ327634 SRF327634 TBB327634 TKX327634 TUT327634 UEP327634 UOL327634 UYH327634 VID327634 VRZ327634 WBV327634 WLR327634 WVN327634 G393170 JB393170 SX393170 ACT393170 AMP393170 AWL393170 BGH393170 BQD393170 BZZ393170 CJV393170 CTR393170 DDN393170 DNJ393170 DXF393170 EHB393170 EQX393170 FAT393170 FKP393170 FUL393170 GEH393170 GOD393170 GXZ393170 HHV393170 HRR393170 IBN393170 ILJ393170 IVF393170 JFB393170 JOX393170 JYT393170 KIP393170 KSL393170 LCH393170 LMD393170 LVZ393170 MFV393170 MPR393170 MZN393170 NJJ393170 NTF393170 ODB393170 OMX393170 OWT393170 PGP393170 PQL393170 QAH393170 QKD393170 QTZ393170 RDV393170 RNR393170 RXN393170 SHJ393170 SRF393170 TBB393170 TKX393170 TUT393170 UEP393170 UOL393170 UYH393170 VID393170 VRZ393170 WBV393170 WLR393170 WVN393170 G458706 JB458706 SX458706 ACT458706 AMP458706 AWL458706 BGH458706 BQD458706 BZZ458706 CJV458706 CTR458706 DDN458706 DNJ458706 DXF458706 EHB458706 EQX458706 FAT458706 FKP458706 FUL458706 GEH458706 GOD458706 GXZ458706 HHV458706 HRR458706 IBN458706 ILJ458706 IVF458706 JFB458706 JOX458706 JYT458706 KIP458706 KSL458706 LCH458706 LMD458706 LVZ458706 MFV458706 MPR458706 MZN458706 NJJ458706 NTF458706 ODB458706 OMX458706 OWT458706 PGP458706 PQL458706 QAH458706 QKD458706 QTZ458706 RDV458706 RNR458706 RXN458706 SHJ458706 SRF458706 TBB458706 TKX458706 TUT458706 UEP458706 UOL458706 UYH458706 VID458706 VRZ458706 WBV458706 WLR458706 WVN458706 G524242 JB524242 SX524242 ACT524242 AMP524242 AWL524242 BGH524242 BQD524242 BZZ524242 CJV524242 CTR524242 DDN524242 DNJ524242 DXF524242 EHB524242 EQX524242 FAT524242 FKP524242 FUL524242 GEH524242 GOD524242 GXZ524242 HHV524242 HRR524242 IBN524242 ILJ524242 IVF524242 JFB524242 JOX524242 JYT524242 KIP524242 KSL524242 LCH524242 LMD524242 LVZ524242 MFV524242 MPR524242 MZN524242 NJJ524242 NTF524242 ODB524242 OMX524242 OWT524242 PGP524242 PQL524242 QAH524242 QKD524242 QTZ524242 RDV524242 RNR524242 RXN524242 SHJ524242 SRF524242 TBB524242 TKX524242 TUT524242 UEP524242 UOL524242 UYH524242 VID524242 VRZ524242 WBV524242 WLR524242 WVN524242 G589778 JB589778 SX589778 ACT589778 AMP589778 AWL589778 BGH589778 BQD589778 BZZ589778 CJV589778 CTR589778 DDN589778 DNJ589778 DXF589778 EHB589778 EQX589778 FAT589778 FKP589778 FUL589778 GEH589778 GOD589778 GXZ589778 HHV589778 HRR589778 IBN589778 ILJ589778 IVF589778 JFB589778 JOX589778 JYT589778 KIP589778 KSL589778 LCH589778 LMD589778 LVZ589778 MFV589778 MPR589778 MZN589778 NJJ589778 NTF589778 ODB589778 OMX589778 OWT589778 PGP589778 PQL589778 QAH589778 QKD589778 QTZ589778 RDV589778 RNR589778 RXN589778 SHJ589778 SRF589778 TBB589778 TKX589778 TUT589778 UEP589778 UOL589778 UYH589778 VID589778 VRZ589778 WBV589778 WLR589778 WVN589778 G655314 JB655314 SX655314 ACT655314 AMP655314 AWL655314 BGH655314 BQD655314 BZZ655314 CJV655314 CTR655314 DDN655314 DNJ655314 DXF655314 EHB655314 EQX655314 FAT655314 FKP655314 FUL655314 GEH655314 GOD655314 GXZ655314 HHV655314 HRR655314 IBN655314 ILJ655314 IVF655314 JFB655314 JOX655314 JYT655314 KIP655314 KSL655314 LCH655314 LMD655314 LVZ655314 MFV655314 MPR655314 MZN655314 NJJ655314 NTF655314 ODB655314 OMX655314 OWT655314 PGP655314 PQL655314 QAH655314 QKD655314 QTZ655314 RDV655314 RNR655314 RXN655314 SHJ655314 SRF655314 TBB655314 TKX655314 TUT655314 UEP655314 UOL655314 UYH655314 VID655314 VRZ655314 WBV655314 WLR655314 WVN655314 G720850 JB720850 SX720850 ACT720850 AMP720850 AWL720850 BGH720850 BQD720850 BZZ720850 CJV720850 CTR720850 DDN720850 DNJ720850 DXF720850 EHB720850 EQX720850 FAT720850 FKP720850 FUL720850 GEH720850 GOD720850 GXZ720850 HHV720850 HRR720850 IBN720850 ILJ720850 IVF720850 JFB720850 JOX720850 JYT720850 KIP720850 KSL720850 LCH720850 LMD720850 LVZ720850 MFV720850 MPR720850 MZN720850 NJJ720850 NTF720850 ODB720850 OMX720850 OWT720850 PGP720850 PQL720850 QAH720850 QKD720850 QTZ720850 RDV720850 RNR720850 RXN720850 SHJ720850 SRF720850 TBB720850 TKX720850 TUT720850 UEP720850 UOL720850 UYH720850 VID720850 VRZ720850 WBV720850 WLR720850 WVN720850 G786386 JB786386 SX786386 ACT786386 AMP786386 AWL786386 BGH786386 BQD786386 BZZ786386 CJV786386 CTR786386 DDN786386 DNJ786386 DXF786386 EHB786386 EQX786386 FAT786386 FKP786386 FUL786386 GEH786386 GOD786386 GXZ786386 HHV786386 HRR786386 IBN786386 ILJ786386 IVF786386 JFB786386 JOX786386 JYT786386 KIP786386 KSL786386 LCH786386 LMD786386 LVZ786386 MFV786386 MPR786386 MZN786386 NJJ786386 NTF786386 ODB786386 OMX786386 OWT786386 PGP786386 PQL786386 QAH786386 QKD786386 QTZ786386 RDV786386 RNR786386 RXN786386 SHJ786386 SRF786386 TBB786386 TKX786386 TUT786386 UEP786386 UOL786386 UYH786386 VID786386 VRZ786386 WBV786386 WLR786386 WVN786386 G851922 JB851922 SX851922 ACT851922 AMP851922 AWL851922 BGH851922 BQD851922 BZZ851922 CJV851922 CTR851922 DDN851922 DNJ851922 DXF851922 EHB851922 EQX851922 FAT851922 FKP851922 FUL851922 GEH851922 GOD851922 GXZ851922 HHV851922 HRR851922 IBN851922 ILJ851922 IVF851922 JFB851922 JOX851922 JYT851922 KIP851922 KSL851922 LCH851922 LMD851922 LVZ851922 MFV851922 MPR851922 MZN851922 NJJ851922 NTF851922 ODB851922 OMX851922 OWT851922 PGP851922 PQL851922 QAH851922 QKD851922 QTZ851922 RDV851922 RNR851922 RXN851922 SHJ851922 SRF851922 TBB851922 TKX851922 TUT851922 UEP851922 UOL851922 UYH851922 VID851922 VRZ851922 WBV851922 WLR851922 WVN851922 G917458 JB917458 SX917458 ACT917458 AMP917458 AWL917458 BGH917458 BQD917458 BZZ917458 CJV917458 CTR917458 DDN917458 DNJ917458 DXF917458 EHB917458 EQX917458 FAT917458 FKP917458 FUL917458 GEH917458 GOD917458 GXZ917458 HHV917458 HRR917458 IBN917458 ILJ917458 IVF917458 JFB917458 JOX917458 JYT917458 KIP917458 KSL917458 LCH917458 LMD917458 LVZ917458 MFV917458 MPR917458 MZN917458 NJJ917458 NTF917458 ODB917458 OMX917458 OWT917458 PGP917458 PQL917458 QAH917458 QKD917458 QTZ917458 RDV917458 RNR917458 RXN917458 SHJ917458 SRF917458 TBB917458 TKX917458 TUT917458 UEP917458 UOL917458 UYH917458 VID917458 VRZ917458 WBV917458 WLR917458 WVN917458 G982994 JB982994 SX982994 ACT982994 AMP982994 AWL982994 BGH982994 BQD982994 BZZ982994 CJV982994 CTR982994 DDN982994 DNJ982994 DXF982994 EHB982994 EQX982994 FAT982994 FKP982994 FUL982994 GEH982994 GOD982994 GXZ982994 HHV982994 HRR982994 IBN982994 ILJ982994 IVF982994 JFB982994 JOX982994 JYT982994 KIP982994 KSL982994 LCH982994 LMD982994 LVZ982994 MFV982994 MPR982994 MZN982994 NJJ982994 NTF982994 ODB982994 OMX982994 OWT982994 PGP982994 PQL982994 QAH982994 QKD982994 QTZ982994 RDV982994 RNR982994 RXN982994 SHJ982994 SRF982994 TBB982994 TKX982994 TUT982994 UEP982994 UOL982994 UYH982994 VID982994 VRZ982994 WBV982994 WLR982994 WVN982994 G65498 JB65498 SX65498 ACT65498 AMP65498 AWL65498 BGH65498 BQD65498 BZZ65498 CJV65498 CTR65498 DDN65498 DNJ65498 DXF65498 EHB65498 EQX65498 FAT65498 FKP65498 FUL65498 GEH65498 GOD65498 GXZ65498 HHV65498 HRR65498 IBN65498 ILJ65498 IVF65498 JFB65498 JOX65498 JYT65498 KIP65498 KSL65498 LCH65498 LMD65498 LVZ65498 MFV65498 MPR65498 MZN65498 NJJ65498 NTF65498 ODB65498 OMX65498 OWT65498 PGP65498 PQL65498 QAH65498 QKD65498 QTZ65498 RDV65498 RNR65498 RXN65498 SHJ65498 SRF65498 TBB65498 TKX65498 TUT65498 UEP65498 UOL65498 UYH65498 VID65498 VRZ65498 WBV65498 WLR65498 WVN65498 G131034 JB131034 SX131034 ACT131034 AMP131034 AWL131034 BGH131034 BQD131034 BZZ131034 CJV131034 CTR131034 DDN131034 DNJ131034 DXF131034 EHB131034 EQX131034 FAT131034 FKP131034 FUL131034 GEH131034 GOD131034 GXZ131034 HHV131034 HRR131034 IBN131034 ILJ131034 IVF131034 JFB131034 JOX131034 JYT131034 KIP131034 KSL131034 LCH131034 LMD131034 LVZ131034 MFV131034 MPR131034 MZN131034 NJJ131034 NTF131034 ODB131034 OMX131034 OWT131034 PGP131034 PQL131034 QAH131034 QKD131034 QTZ131034 RDV131034 RNR131034 RXN131034 SHJ131034 SRF131034 TBB131034 TKX131034 TUT131034 UEP131034 UOL131034 UYH131034 VID131034 VRZ131034 WBV131034 WLR131034 WVN131034 G196570 JB196570 SX196570 ACT196570 AMP196570 AWL196570 BGH196570 BQD196570 BZZ196570 CJV196570 CTR196570 DDN196570 DNJ196570 DXF196570 EHB196570 EQX196570 FAT196570 FKP196570 FUL196570 GEH196570 GOD196570 GXZ196570 HHV196570 HRR196570 IBN196570 ILJ196570 IVF196570 JFB196570 JOX196570 JYT196570 KIP196570 KSL196570 LCH196570 LMD196570 LVZ196570 MFV196570 MPR196570 MZN196570 NJJ196570 NTF196570 ODB196570 OMX196570 OWT196570 PGP196570 PQL196570 QAH196570 QKD196570 QTZ196570 RDV196570 RNR196570 RXN196570 SHJ196570 SRF196570 TBB196570 TKX196570 TUT196570 UEP196570 UOL196570 UYH196570 VID196570 VRZ196570 WBV196570 WLR196570 WVN196570 G262106 JB262106 SX262106 ACT262106 AMP262106 AWL262106 BGH262106 BQD262106 BZZ262106 CJV262106 CTR262106 DDN262106 DNJ262106 DXF262106 EHB262106 EQX262106 FAT262106 FKP262106 FUL262106 GEH262106 GOD262106 GXZ262106 HHV262106 HRR262106 IBN262106 ILJ262106 IVF262106 JFB262106 JOX262106 JYT262106 KIP262106 KSL262106 LCH262106 LMD262106 LVZ262106 MFV262106 MPR262106 MZN262106 NJJ262106 NTF262106 ODB262106 OMX262106 OWT262106 PGP262106 PQL262106 QAH262106 QKD262106 QTZ262106 RDV262106 RNR262106 RXN262106 SHJ262106 SRF262106 TBB262106 TKX262106 TUT262106 UEP262106 UOL262106 UYH262106 VID262106 VRZ262106 WBV262106 WLR262106 WVN262106 G327642 JB327642 SX327642 ACT327642 AMP327642 AWL327642 BGH327642 BQD327642 BZZ327642 CJV327642 CTR327642 DDN327642 DNJ327642 DXF327642 EHB327642 EQX327642 FAT327642 FKP327642 FUL327642 GEH327642 GOD327642 GXZ327642 HHV327642 HRR327642 IBN327642 ILJ327642 IVF327642 JFB327642 JOX327642 JYT327642 KIP327642 KSL327642 LCH327642 LMD327642 LVZ327642 MFV327642 MPR327642 MZN327642 NJJ327642 NTF327642 ODB327642 OMX327642 OWT327642 PGP327642 PQL327642 QAH327642 QKD327642 QTZ327642 RDV327642 RNR327642 RXN327642 SHJ327642 SRF327642 TBB327642 TKX327642 TUT327642 UEP327642 UOL327642 UYH327642 VID327642 VRZ327642 WBV327642 WLR327642 WVN327642 G393178 JB393178 SX393178 ACT393178 AMP393178 AWL393178 BGH393178 BQD393178 BZZ393178 CJV393178 CTR393178 DDN393178 DNJ393178 DXF393178 EHB393178 EQX393178 FAT393178 FKP393178 FUL393178 GEH393178 GOD393178 GXZ393178 HHV393178 HRR393178 IBN393178 ILJ393178 IVF393178 JFB393178 JOX393178 JYT393178 KIP393178 KSL393178 LCH393178 LMD393178 LVZ393178 MFV393178 MPR393178 MZN393178 NJJ393178 NTF393178 ODB393178 OMX393178 OWT393178 PGP393178 PQL393178 QAH393178 QKD393178 QTZ393178 RDV393178 RNR393178 RXN393178 SHJ393178 SRF393178 TBB393178 TKX393178 TUT393178 UEP393178 UOL393178 UYH393178 VID393178 VRZ393178 WBV393178 WLR393178 WVN393178 G458714 JB458714 SX458714 ACT458714 AMP458714 AWL458714 BGH458714 BQD458714 BZZ458714 CJV458714 CTR458714 DDN458714 DNJ458714 DXF458714 EHB458714 EQX458714 FAT458714 FKP458714 FUL458714 GEH458714 GOD458714 GXZ458714 HHV458714 HRR458714 IBN458714 ILJ458714 IVF458714 JFB458714 JOX458714 JYT458714 KIP458714 KSL458714 LCH458714 LMD458714 LVZ458714 MFV458714 MPR458714 MZN458714 NJJ458714 NTF458714 ODB458714 OMX458714 OWT458714 PGP458714 PQL458714 QAH458714 QKD458714 QTZ458714 RDV458714 RNR458714 RXN458714 SHJ458714 SRF458714 TBB458714 TKX458714 TUT458714 UEP458714 UOL458714 UYH458714 VID458714 VRZ458714 WBV458714 WLR458714 WVN458714 G524250 JB524250 SX524250 ACT524250 AMP524250 AWL524250 BGH524250 BQD524250 BZZ524250 CJV524250 CTR524250 DDN524250 DNJ524250 DXF524250 EHB524250 EQX524250 FAT524250 FKP524250 FUL524250 GEH524250 GOD524250 GXZ524250 HHV524250 HRR524250 IBN524250 ILJ524250 IVF524250 JFB524250 JOX524250 JYT524250 KIP524250 KSL524250 LCH524250 LMD524250 LVZ524250 MFV524250 MPR524250 MZN524250 NJJ524250 NTF524250 ODB524250 OMX524250 OWT524250 PGP524250 PQL524250 QAH524250 QKD524250 QTZ524250 RDV524250 RNR524250 RXN524250 SHJ524250 SRF524250 TBB524250 TKX524250 TUT524250 UEP524250 UOL524250 UYH524250 VID524250 VRZ524250 WBV524250 WLR524250 WVN524250 G589786 JB589786 SX589786 ACT589786 AMP589786 AWL589786 BGH589786 BQD589786 BZZ589786 CJV589786 CTR589786 DDN589786 DNJ589786 DXF589786 EHB589786 EQX589786 FAT589786 FKP589786 FUL589786 GEH589786 GOD589786 GXZ589786 HHV589786 HRR589786 IBN589786 ILJ589786 IVF589786 JFB589786 JOX589786 JYT589786 KIP589786 KSL589786 LCH589786 LMD589786 LVZ589786 MFV589786 MPR589786 MZN589786 NJJ589786 NTF589786 ODB589786 OMX589786 OWT589786 PGP589786 PQL589786 QAH589786 QKD589786 QTZ589786 RDV589786 RNR589786 RXN589786 SHJ589786 SRF589786 TBB589786 TKX589786 TUT589786 UEP589786 UOL589786 UYH589786 VID589786 VRZ589786 WBV589786 WLR589786 WVN589786 G655322 JB655322 SX655322 ACT655322 AMP655322 AWL655322 BGH655322 BQD655322 BZZ655322 CJV655322 CTR655322 DDN655322 DNJ655322 DXF655322 EHB655322 EQX655322 FAT655322 FKP655322 FUL655322 GEH655322 GOD655322 GXZ655322 HHV655322 HRR655322 IBN655322 ILJ655322 IVF655322 JFB655322 JOX655322 JYT655322 KIP655322 KSL655322 LCH655322 LMD655322 LVZ655322 MFV655322 MPR655322 MZN655322 NJJ655322 NTF655322 ODB655322 OMX655322 OWT655322 PGP655322 PQL655322 QAH655322 QKD655322 QTZ655322 RDV655322 RNR655322 RXN655322 SHJ655322 SRF655322 TBB655322 TKX655322 TUT655322 UEP655322 UOL655322 UYH655322 VID655322 VRZ655322 WBV655322 WLR655322 WVN655322 G720858 JB720858 SX720858 ACT720858 AMP720858 AWL720858 BGH720858 BQD720858 BZZ720858 CJV720858 CTR720858 DDN720858 DNJ720858 DXF720858 EHB720858 EQX720858 FAT720858 FKP720858 FUL720858 GEH720858 GOD720858 GXZ720858 HHV720858 HRR720858 IBN720858 ILJ720858 IVF720858 JFB720858 JOX720858 JYT720858 KIP720858 KSL720858 LCH720858 LMD720858 LVZ720858 MFV720858 MPR720858 MZN720858 NJJ720858 NTF720858 ODB720858 OMX720858 OWT720858 PGP720858 PQL720858 QAH720858 QKD720858 QTZ720858 RDV720858 RNR720858 RXN720858 SHJ720858 SRF720858 TBB720858 TKX720858 TUT720858 UEP720858 UOL720858 UYH720858 VID720858 VRZ720858 WBV720858 WLR720858 WVN720858 G786394 JB786394 SX786394 ACT786394 AMP786394 AWL786394 BGH786394 BQD786394 BZZ786394 CJV786394 CTR786394 DDN786394 DNJ786394 DXF786394 EHB786394 EQX786394 FAT786394 FKP786394 FUL786394 GEH786394 GOD786394 GXZ786394 HHV786394 HRR786394 IBN786394 ILJ786394 IVF786394 JFB786394 JOX786394 JYT786394 KIP786394 KSL786394 LCH786394 LMD786394 LVZ786394 MFV786394 MPR786394 MZN786394 NJJ786394 NTF786394 ODB786394 OMX786394 OWT786394 PGP786394 PQL786394 QAH786394 QKD786394 QTZ786394 RDV786394 RNR786394 RXN786394 SHJ786394 SRF786394 TBB786394 TKX786394 TUT786394 UEP786394 UOL786394 UYH786394 VID786394 VRZ786394 WBV786394 WLR786394 WVN786394 G851930 JB851930 SX851930 ACT851930 AMP851930 AWL851930 BGH851930 BQD851930 BZZ851930 CJV851930 CTR851930 DDN851930 DNJ851930 DXF851930 EHB851930 EQX851930 FAT851930 FKP851930 FUL851930 GEH851930 GOD851930 GXZ851930 HHV851930 HRR851930 IBN851930 ILJ851930 IVF851930 JFB851930 JOX851930 JYT851930 KIP851930 KSL851930 LCH851930 LMD851930 LVZ851930 MFV851930 MPR851930 MZN851930 NJJ851930 NTF851930 ODB851930 OMX851930 OWT851930 PGP851930 PQL851930 QAH851930 QKD851930 QTZ851930 RDV851930 RNR851930 RXN851930 SHJ851930 SRF851930 TBB851930 TKX851930 TUT851930 UEP851930 UOL851930 UYH851930 VID851930 VRZ851930 WBV851930 WLR851930 WVN851930 G917466 JB917466 SX917466 ACT917466 AMP917466 AWL917466 BGH917466 BQD917466 BZZ917466 CJV917466 CTR917466 DDN917466 DNJ917466 DXF917466 EHB917466 EQX917466 FAT917466 FKP917466 FUL917466 GEH917466 GOD917466 GXZ917466 HHV917466 HRR917466 IBN917466 ILJ917466 IVF917466 JFB917466 JOX917466 JYT917466 KIP917466 KSL917466 LCH917466 LMD917466 LVZ917466 MFV917466 MPR917466 MZN917466 NJJ917466 NTF917466 ODB917466 OMX917466 OWT917466 PGP917466 PQL917466 QAH917466 QKD917466 QTZ917466 RDV917466 RNR917466 RXN917466 SHJ917466 SRF917466 TBB917466 TKX917466 TUT917466 UEP917466 UOL917466 UYH917466 VID917466 VRZ917466 WBV917466 WLR917466 WVN917466 G983002 JB983002 SX983002 ACT983002 AMP983002 AWL983002 BGH983002 BQD983002 BZZ983002 CJV983002 CTR983002 DDN983002 DNJ983002 DXF983002 EHB983002 EQX983002 FAT983002 FKP983002 FUL983002 GEH983002 GOD983002 GXZ983002 HHV983002 HRR983002 IBN983002 ILJ983002 IVF983002 JFB983002 JOX983002 JYT983002 KIP983002 KSL983002 LCH983002 LMD983002 LVZ983002 MFV983002 MPR983002 MZN983002 NJJ983002 NTF983002 ODB983002 OMX983002 OWT983002 PGP983002 PQL983002 QAH983002 QKD983002 QTZ983002 RDV983002 RNR983002 RXN983002 SHJ983002 SRF983002 TBB983002 TKX983002 TUT983002 UEP983002 UOL983002 UYH983002 VID983002 VRZ983002 WBV983002 WLR983002 WVN983002 G133 JB133 SX133 ACT133 AMP133 AWL133 BGH133 BQD133 BZZ133 CJV133 CTR133 DDN133 DNJ133 DXF133 EHB133 EQX133 FAT133 FKP133 FUL133 GEH133 GOD133 GXZ133 HHV133 HRR133 IBN133 ILJ133 IVF133 JFB133 JOX133 JYT133 KIP133 KSL133 LCH133 LMD133 LVZ133 MFV133 MPR133 MZN133 NJJ133 NTF133 ODB133 OMX133 OWT133 PGP133 PQL133 QAH133 QKD133 QTZ133 RDV133 RNR133 RXN133 SHJ133 SRF133 TBB133 TKX133 TUT133 UEP133 UOL133 UYH133 VID133 VRZ133 WBV133 WLR133 WVN133 G65524 JB65524 SX65524 ACT65524 AMP65524 AWL65524 BGH65524 BQD65524 BZZ65524 CJV65524 CTR65524 DDN65524 DNJ65524 DXF65524 EHB65524 EQX65524 FAT65524 FKP65524 FUL65524 GEH65524 GOD65524 GXZ65524 HHV65524 HRR65524 IBN65524 ILJ65524 IVF65524 JFB65524 JOX65524 JYT65524 KIP65524 KSL65524 LCH65524 LMD65524 LVZ65524 MFV65524 MPR65524 MZN65524 NJJ65524 NTF65524 ODB65524 OMX65524 OWT65524 PGP65524 PQL65524 QAH65524 QKD65524 QTZ65524 RDV65524 RNR65524 RXN65524 SHJ65524 SRF65524 TBB65524 TKX65524 TUT65524 UEP65524 UOL65524 UYH65524 VID65524 VRZ65524 WBV65524 WLR65524 WVN65524 G131060 JB131060 SX131060 ACT131060 AMP131060 AWL131060 BGH131060 BQD131060 BZZ131060 CJV131060 CTR131060 DDN131060 DNJ131060 DXF131060 EHB131060 EQX131060 FAT131060 FKP131060 FUL131060 GEH131060 GOD131060 GXZ131060 HHV131060 HRR131060 IBN131060 ILJ131060 IVF131060 JFB131060 JOX131060 JYT131060 KIP131060 KSL131060 LCH131060 LMD131060 LVZ131060 MFV131060 MPR131060 MZN131060 NJJ131060 NTF131060 ODB131060 OMX131060 OWT131060 PGP131060 PQL131060 QAH131060 QKD131060 QTZ131060 RDV131060 RNR131060 RXN131060 SHJ131060 SRF131060 TBB131060 TKX131060 TUT131060 UEP131060 UOL131060 UYH131060 VID131060 VRZ131060 WBV131060 WLR131060 WVN131060 G196596 JB196596 SX196596 ACT196596 AMP196596 AWL196596 BGH196596 BQD196596 BZZ196596 CJV196596 CTR196596 DDN196596 DNJ196596 DXF196596 EHB196596 EQX196596 FAT196596 FKP196596 FUL196596 GEH196596 GOD196596 GXZ196596 HHV196596 HRR196596 IBN196596 ILJ196596 IVF196596 JFB196596 JOX196596 JYT196596 KIP196596 KSL196596 LCH196596 LMD196596 LVZ196596 MFV196596 MPR196596 MZN196596 NJJ196596 NTF196596 ODB196596 OMX196596 OWT196596 PGP196596 PQL196596 QAH196596 QKD196596 QTZ196596 RDV196596 RNR196596 RXN196596 SHJ196596 SRF196596 TBB196596 TKX196596 TUT196596 UEP196596 UOL196596 UYH196596 VID196596 VRZ196596 WBV196596 WLR196596 WVN196596 G262132 JB262132 SX262132 ACT262132 AMP262132 AWL262132 BGH262132 BQD262132 BZZ262132 CJV262132 CTR262132 DDN262132 DNJ262132 DXF262132 EHB262132 EQX262132 FAT262132 FKP262132 FUL262132 GEH262132 GOD262132 GXZ262132 HHV262132 HRR262132 IBN262132 ILJ262132 IVF262132 JFB262132 JOX262132 JYT262132 KIP262132 KSL262132 LCH262132 LMD262132 LVZ262132 MFV262132 MPR262132 MZN262132 NJJ262132 NTF262132 ODB262132 OMX262132 OWT262132 PGP262132 PQL262132 QAH262132 QKD262132 QTZ262132 RDV262132 RNR262132 RXN262132 SHJ262132 SRF262132 TBB262132 TKX262132 TUT262132 UEP262132 UOL262132 UYH262132 VID262132 VRZ262132 WBV262132 WLR262132 WVN262132 G327668 JB327668 SX327668 ACT327668 AMP327668 AWL327668 BGH327668 BQD327668 BZZ327668 CJV327668 CTR327668 DDN327668 DNJ327668 DXF327668 EHB327668 EQX327668 FAT327668 FKP327668 FUL327668 GEH327668 GOD327668 GXZ327668 HHV327668 HRR327668 IBN327668 ILJ327668 IVF327668 JFB327668 JOX327668 JYT327668 KIP327668 KSL327668 LCH327668 LMD327668 LVZ327668 MFV327668 MPR327668 MZN327668 NJJ327668 NTF327668 ODB327668 OMX327668 OWT327668 PGP327668 PQL327668 QAH327668 QKD327668 QTZ327668 RDV327668 RNR327668 RXN327668 SHJ327668 SRF327668 TBB327668 TKX327668 TUT327668 UEP327668 UOL327668 UYH327668 VID327668 VRZ327668 WBV327668 WLR327668 WVN327668 G393204 JB393204 SX393204 ACT393204 AMP393204 AWL393204 BGH393204 BQD393204 BZZ393204 CJV393204 CTR393204 DDN393204 DNJ393204 DXF393204 EHB393204 EQX393204 FAT393204 FKP393204 FUL393204 GEH393204 GOD393204 GXZ393204 HHV393204 HRR393204 IBN393204 ILJ393204 IVF393204 JFB393204 JOX393204 JYT393204 KIP393204 KSL393204 LCH393204 LMD393204 LVZ393204 MFV393204 MPR393204 MZN393204 NJJ393204 NTF393204 ODB393204 OMX393204 OWT393204 PGP393204 PQL393204 QAH393204 QKD393204 QTZ393204 RDV393204 RNR393204 RXN393204 SHJ393204 SRF393204 TBB393204 TKX393204 TUT393204 UEP393204 UOL393204 UYH393204 VID393204 VRZ393204 WBV393204 WLR393204 WVN393204 G458740 JB458740 SX458740 ACT458740 AMP458740 AWL458740 BGH458740 BQD458740 BZZ458740 CJV458740 CTR458740 DDN458740 DNJ458740 DXF458740 EHB458740 EQX458740 FAT458740 FKP458740 FUL458740 GEH458740 GOD458740 GXZ458740 HHV458740 HRR458740 IBN458740 ILJ458740 IVF458740 JFB458740 JOX458740 JYT458740 KIP458740 KSL458740 LCH458740 LMD458740 LVZ458740 MFV458740 MPR458740 MZN458740 NJJ458740 NTF458740 ODB458740 OMX458740 OWT458740 PGP458740 PQL458740 QAH458740 QKD458740 QTZ458740 RDV458740 RNR458740 RXN458740 SHJ458740 SRF458740 TBB458740 TKX458740 TUT458740 UEP458740 UOL458740 UYH458740 VID458740 VRZ458740 WBV458740 WLR458740 WVN458740 G524276 JB524276 SX524276 ACT524276 AMP524276 AWL524276 BGH524276 BQD524276 BZZ524276 CJV524276 CTR524276 DDN524276 DNJ524276 DXF524276 EHB524276 EQX524276 FAT524276 FKP524276 FUL524276 GEH524276 GOD524276 GXZ524276 HHV524276 HRR524276 IBN524276 ILJ524276 IVF524276 JFB524276 JOX524276 JYT524276 KIP524276 KSL524276 LCH524276 LMD524276 LVZ524276 MFV524276 MPR524276 MZN524276 NJJ524276 NTF524276 ODB524276 OMX524276 OWT524276 PGP524276 PQL524276 QAH524276 QKD524276 QTZ524276 RDV524276 RNR524276 RXN524276 SHJ524276 SRF524276 TBB524276 TKX524276 TUT524276 UEP524276 UOL524276 UYH524276 VID524276 VRZ524276 WBV524276 WLR524276 WVN524276 G589812 JB589812 SX589812 ACT589812 AMP589812 AWL589812 BGH589812 BQD589812 BZZ589812 CJV589812 CTR589812 DDN589812 DNJ589812 DXF589812 EHB589812 EQX589812 FAT589812 FKP589812 FUL589812 GEH589812 GOD589812 GXZ589812 HHV589812 HRR589812 IBN589812 ILJ589812 IVF589812 JFB589812 JOX589812 JYT589812 KIP589812 KSL589812 LCH589812 LMD589812 LVZ589812 MFV589812 MPR589812 MZN589812 NJJ589812 NTF589812 ODB589812 OMX589812 OWT589812 PGP589812 PQL589812 QAH589812 QKD589812 QTZ589812 RDV589812 RNR589812 RXN589812 SHJ589812 SRF589812 TBB589812 TKX589812 TUT589812 UEP589812 UOL589812 UYH589812 VID589812 VRZ589812 WBV589812 WLR589812 WVN589812 G655348 JB655348 SX655348 ACT655348 AMP655348 AWL655348 BGH655348 BQD655348 BZZ655348 CJV655348 CTR655348 DDN655348 DNJ655348 DXF655348 EHB655348 EQX655348 FAT655348 FKP655348 FUL655348 GEH655348 GOD655348 GXZ655348 HHV655348 HRR655348 IBN655348 ILJ655348 IVF655348 JFB655348 JOX655348 JYT655348 KIP655348 KSL655348 LCH655348 LMD655348 LVZ655348 MFV655348 MPR655348 MZN655348 NJJ655348 NTF655348 ODB655348 OMX655348 OWT655348 PGP655348 PQL655348 QAH655348 QKD655348 QTZ655348 RDV655348 RNR655348 RXN655348 SHJ655348 SRF655348 TBB655348 TKX655348 TUT655348 UEP655348 UOL655348 UYH655348 VID655348 VRZ655348 WBV655348 WLR655348 WVN655348 G720884 JB720884 SX720884 ACT720884 AMP720884 AWL720884 BGH720884 BQD720884 BZZ720884 CJV720884 CTR720884 DDN720884 DNJ720884 DXF720884 EHB720884 EQX720884 FAT720884 FKP720884 FUL720884 GEH720884 GOD720884 GXZ720884 HHV720884 HRR720884 IBN720884 ILJ720884 IVF720884 JFB720884 JOX720884 JYT720884 KIP720884 KSL720884 LCH720884 LMD720884 LVZ720884 MFV720884 MPR720884 MZN720884 NJJ720884 NTF720884 ODB720884 OMX720884 OWT720884 PGP720884 PQL720884 QAH720884 QKD720884 QTZ720884 RDV720884 RNR720884 RXN720884 SHJ720884 SRF720884 TBB720884 TKX720884 TUT720884 UEP720884 UOL720884 UYH720884 VID720884 VRZ720884 WBV720884 WLR720884 WVN720884 G786420 JB786420 SX786420 ACT786420 AMP786420 AWL786420 BGH786420 BQD786420 BZZ786420 CJV786420 CTR786420 DDN786420 DNJ786420 DXF786420 EHB786420 EQX786420 FAT786420 FKP786420 FUL786420 GEH786420 GOD786420 GXZ786420 HHV786420 HRR786420 IBN786420 ILJ786420 IVF786420 JFB786420 JOX786420 JYT786420 KIP786420 KSL786420 LCH786420 LMD786420 LVZ786420 MFV786420 MPR786420 MZN786420 NJJ786420 NTF786420 ODB786420 OMX786420 OWT786420 PGP786420 PQL786420 QAH786420 QKD786420 QTZ786420 RDV786420 RNR786420 RXN786420 SHJ786420 SRF786420 TBB786420 TKX786420 TUT786420 UEP786420 UOL786420 UYH786420 VID786420 VRZ786420 WBV786420 WLR786420 WVN786420 G851956 JB851956 SX851956 ACT851956 AMP851956 AWL851956 BGH851956 BQD851956 BZZ851956 CJV851956 CTR851956 DDN851956 DNJ851956 DXF851956 EHB851956 EQX851956 FAT851956 FKP851956 FUL851956 GEH851956 GOD851956 GXZ851956 HHV851956 HRR851956 IBN851956 ILJ851956 IVF851956 JFB851956 JOX851956 JYT851956 KIP851956 KSL851956 LCH851956 LMD851956 LVZ851956 MFV851956 MPR851956 MZN851956 NJJ851956 NTF851956 ODB851956 OMX851956 OWT851956 PGP851956 PQL851956 QAH851956 QKD851956 QTZ851956 RDV851956 RNR851956 RXN851956 SHJ851956 SRF851956 TBB851956 TKX851956 TUT851956 UEP851956 UOL851956 UYH851956 VID851956 VRZ851956 WBV851956 WLR851956 WVN851956 G917492 JB917492 SX917492 ACT917492 AMP917492 AWL917492 BGH917492 BQD917492 BZZ917492 CJV917492 CTR917492 DDN917492 DNJ917492 DXF917492 EHB917492 EQX917492 FAT917492 FKP917492 FUL917492 GEH917492 GOD917492 GXZ917492 HHV917492 HRR917492 IBN917492 ILJ917492 IVF917492 JFB917492 JOX917492 JYT917492 KIP917492 KSL917492 LCH917492 LMD917492 LVZ917492 MFV917492 MPR917492 MZN917492 NJJ917492 NTF917492 ODB917492 OMX917492 OWT917492 PGP917492 PQL917492 QAH917492 QKD917492 QTZ917492 RDV917492 RNR917492 RXN917492 SHJ917492 SRF917492 TBB917492 TKX917492 TUT917492 UEP917492 UOL917492 UYH917492 VID917492 VRZ917492 WBV917492 WLR917492 WVN917492 G983028 JB983028 SX983028 ACT983028 AMP983028 AWL983028 BGH983028 BQD983028 BZZ983028 CJV983028 CTR983028 DDN983028 DNJ983028 DXF983028 EHB983028 EQX983028 FAT983028 FKP983028 FUL983028 GEH983028 GOD983028 GXZ983028 HHV983028 HRR983028 IBN983028 ILJ983028 IVF983028 JFB983028 JOX983028 JYT983028 KIP983028 KSL983028 LCH983028 LMD983028 LVZ983028 MFV983028 MPR983028 MZN983028 NJJ983028 NTF983028 ODB983028 OMX983028 OWT983028 PGP983028 PQL983028 QAH983028 QKD983028 QTZ983028 RDV983028 RNR983028 RXN983028 SHJ983028 SRF983028 TBB983028 TKX983028 TUT983028 UEP983028 UOL983028 UYH983028 VID983028 VRZ983028 WBV983028 WLR983028 WVN983028 G65568 JB65568 SX65568 ACT65568 AMP65568 AWL65568 BGH65568 BQD65568 BZZ65568 CJV65568 CTR65568 DDN65568 DNJ65568 DXF65568 EHB65568 EQX65568 FAT65568 FKP65568 FUL65568 GEH65568 GOD65568 GXZ65568 HHV65568 HRR65568 IBN65568 ILJ65568 IVF65568 JFB65568 JOX65568 JYT65568 KIP65568 KSL65568 LCH65568 LMD65568 LVZ65568 MFV65568 MPR65568 MZN65568 NJJ65568 NTF65568 ODB65568 OMX65568 OWT65568 PGP65568 PQL65568 QAH65568 QKD65568 QTZ65568 RDV65568 RNR65568 RXN65568 SHJ65568 SRF65568 TBB65568 TKX65568 TUT65568 UEP65568 UOL65568 UYH65568 VID65568 VRZ65568 WBV65568 WLR65568 WVN65568 G131104 JB131104 SX131104 ACT131104 AMP131104 AWL131104 BGH131104 BQD131104 BZZ131104 CJV131104 CTR131104 DDN131104 DNJ131104 DXF131104 EHB131104 EQX131104 FAT131104 FKP131104 FUL131104 GEH131104 GOD131104 GXZ131104 HHV131104 HRR131104 IBN131104 ILJ131104 IVF131104 JFB131104 JOX131104 JYT131104 KIP131104 KSL131104 LCH131104 LMD131104 LVZ131104 MFV131104 MPR131104 MZN131104 NJJ131104 NTF131104 ODB131104 OMX131104 OWT131104 PGP131104 PQL131104 QAH131104 QKD131104 QTZ131104 RDV131104 RNR131104 RXN131104 SHJ131104 SRF131104 TBB131104 TKX131104 TUT131104 UEP131104 UOL131104 UYH131104 VID131104 VRZ131104 WBV131104 WLR131104 WVN131104 G196640 JB196640 SX196640 ACT196640 AMP196640 AWL196640 BGH196640 BQD196640 BZZ196640 CJV196640 CTR196640 DDN196640 DNJ196640 DXF196640 EHB196640 EQX196640 FAT196640 FKP196640 FUL196640 GEH196640 GOD196640 GXZ196640 HHV196640 HRR196640 IBN196640 ILJ196640 IVF196640 JFB196640 JOX196640 JYT196640 KIP196640 KSL196640 LCH196640 LMD196640 LVZ196640 MFV196640 MPR196640 MZN196640 NJJ196640 NTF196640 ODB196640 OMX196640 OWT196640 PGP196640 PQL196640 QAH196640 QKD196640 QTZ196640 RDV196640 RNR196640 RXN196640 SHJ196640 SRF196640 TBB196640 TKX196640 TUT196640 UEP196640 UOL196640 UYH196640 VID196640 VRZ196640 WBV196640 WLR196640 WVN196640 G262176 JB262176 SX262176 ACT262176 AMP262176 AWL262176 BGH262176 BQD262176 BZZ262176 CJV262176 CTR262176 DDN262176 DNJ262176 DXF262176 EHB262176 EQX262176 FAT262176 FKP262176 FUL262176 GEH262176 GOD262176 GXZ262176 HHV262176 HRR262176 IBN262176 ILJ262176 IVF262176 JFB262176 JOX262176 JYT262176 KIP262176 KSL262176 LCH262176 LMD262176 LVZ262176 MFV262176 MPR262176 MZN262176 NJJ262176 NTF262176 ODB262176 OMX262176 OWT262176 PGP262176 PQL262176 QAH262176 QKD262176 QTZ262176 RDV262176 RNR262176 RXN262176 SHJ262176 SRF262176 TBB262176 TKX262176 TUT262176 UEP262176 UOL262176 UYH262176 VID262176 VRZ262176 WBV262176 WLR262176 WVN262176 G327712 JB327712 SX327712 ACT327712 AMP327712 AWL327712 BGH327712 BQD327712 BZZ327712 CJV327712 CTR327712 DDN327712 DNJ327712 DXF327712 EHB327712 EQX327712 FAT327712 FKP327712 FUL327712 GEH327712 GOD327712 GXZ327712 HHV327712 HRR327712 IBN327712 ILJ327712 IVF327712 JFB327712 JOX327712 JYT327712 KIP327712 KSL327712 LCH327712 LMD327712 LVZ327712 MFV327712 MPR327712 MZN327712 NJJ327712 NTF327712 ODB327712 OMX327712 OWT327712 PGP327712 PQL327712 QAH327712 QKD327712 QTZ327712 RDV327712 RNR327712 RXN327712 SHJ327712 SRF327712 TBB327712 TKX327712 TUT327712 UEP327712 UOL327712 UYH327712 VID327712 VRZ327712 WBV327712 WLR327712 WVN327712 G393248 JB393248 SX393248 ACT393248 AMP393248 AWL393248 BGH393248 BQD393248 BZZ393248 CJV393248 CTR393248 DDN393248 DNJ393248 DXF393248 EHB393248 EQX393248 FAT393248 FKP393248 FUL393248 GEH393248 GOD393248 GXZ393248 HHV393248 HRR393248 IBN393248 ILJ393248 IVF393248 JFB393248 JOX393248 JYT393248 KIP393248 KSL393248 LCH393248 LMD393248 LVZ393248 MFV393248 MPR393248 MZN393248 NJJ393248 NTF393248 ODB393248 OMX393248 OWT393248 PGP393248 PQL393248 QAH393248 QKD393248 QTZ393248 RDV393248 RNR393248 RXN393248 SHJ393248 SRF393248 TBB393248 TKX393248 TUT393248 UEP393248 UOL393248 UYH393248 VID393248 VRZ393248 WBV393248 WLR393248 WVN393248 G458784 JB458784 SX458784 ACT458784 AMP458784 AWL458784 BGH458784 BQD458784 BZZ458784 CJV458784 CTR458784 DDN458784 DNJ458784 DXF458784 EHB458784 EQX458784 FAT458784 FKP458784 FUL458784 GEH458784 GOD458784 GXZ458784 HHV458784 HRR458784 IBN458784 ILJ458784 IVF458784 JFB458784 JOX458784 JYT458784 KIP458784 KSL458784 LCH458784 LMD458784 LVZ458784 MFV458784 MPR458784 MZN458784 NJJ458784 NTF458784 ODB458784 OMX458784 OWT458784 PGP458784 PQL458784 QAH458784 QKD458784 QTZ458784 RDV458784 RNR458784 RXN458784 SHJ458784 SRF458784 TBB458784 TKX458784 TUT458784 UEP458784 UOL458784 UYH458784 VID458784 VRZ458784 WBV458784 WLR458784 WVN458784 G524320 JB524320 SX524320 ACT524320 AMP524320 AWL524320 BGH524320 BQD524320 BZZ524320 CJV524320 CTR524320 DDN524320 DNJ524320 DXF524320 EHB524320 EQX524320 FAT524320 FKP524320 FUL524320 GEH524320 GOD524320 GXZ524320 HHV524320 HRR524320 IBN524320 ILJ524320 IVF524320 JFB524320 JOX524320 JYT524320 KIP524320 KSL524320 LCH524320 LMD524320 LVZ524320 MFV524320 MPR524320 MZN524320 NJJ524320 NTF524320 ODB524320 OMX524320 OWT524320 PGP524320 PQL524320 QAH524320 QKD524320 QTZ524320 RDV524320 RNR524320 RXN524320 SHJ524320 SRF524320 TBB524320 TKX524320 TUT524320 UEP524320 UOL524320 UYH524320 VID524320 VRZ524320 WBV524320 WLR524320 WVN524320 G589856 JB589856 SX589856 ACT589856 AMP589856 AWL589856 BGH589856 BQD589856 BZZ589856 CJV589856 CTR589856 DDN589856 DNJ589856 DXF589856 EHB589856 EQX589856 FAT589856 FKP589856 FUL589856 GEH589856 GOD589856 GXZ589856 HHV589856 HRR589856 IBN589856 ILJ589856 IVF589856 JFB589856 JOX589856 JYT589856 KIP589856 KSL589856 LCH589856 LMD589856 LVZ589856 MFV589856 MPR589856 MZN589856 NJJ589856 NTF589856 ODB589856 OMX589856 OWT589856 PGP589856 PQL589856 QAH589856 QKD589856 QTZ589856 RDV589856 RNR589856 RXN589856 SHJ589856 SRF589856 TBB589856 TKX589856 TUT589856 UEP589856 UOL589856 UYH589856 VID589856 VRZ589856 WBV589856 WLR589856 WVN589856 G655392 JB655392 SX655392 ACT655392 AMP655392 AWL655392 BGH655392 BQD655392 BZZ655392 CJV655392 CTR655392 DDN655392 DNJ655392 DXF655392 EHB655392 EQX655392 FAT655392 FKP655392 FUL655392 GEH655392 GOD655392 GXZ655392 HHV655392 HRR655392 IBN655392 ILJ655392 IVF655392 JFB655392 JOX655392 JYT655392 KIP655392 KSL655392 LCH655392 LMD655392 LVZ655392 MFV655392 MPR655392 MZN655392 NJJ655392 NTF655392 ODB655392 OMX655392 OWT655392 PGP655392 PQL655392 QAH655392 QKD655392 QTZ655392 RDV655392 RNR655392 RXN655392 SHJ655392 SRF655392 TBB655392 TKX655392 TUT655392 UEP655392 UOL655392 UYH655392 VID655392 VRZ655392 WBV655392 WLR655392 WVN655392 G720928 JB720928 SX720928 ACT720928 AMP720928 AWL720928 BGH720928 BQD720928 BZZ720928 CJV720928 CTR720928 DDN720928 DNJ720928 DXF720928 EHB720928 EQX720928 FAT720928 FKP720928 FUL720928 GEH720928 GOD720928 GXZ720928 HHV720928 HRR720928 IBN720928 ILJ720928 IVF720928 JFB720928 JOX720928 JYT720928 KIP720928 KSL720928 LCH720928 LMD720928 LVZ720928 MFV720928 MPR720928 MZN720928 NJJ720928 NTF720928 ODB720928 OMX720928 OWT720928 PGP720928 PQL720928 QAH720928 QKD720928 QTZ720928 RDV720928 RNR720928 RXN720928 SHJ720928 SRF720928 TBB720928 TKX720928 TUT720928 UEP720928 UOL720928 UYH720928 VID720928 VRZ720928 WBV720928 WLR720928 WVN720928 G786464 JB786464 SX786464 ACT786464 AMP786464 AWL786464 BGH786464 BQD786464 BZZ786464 CJV786464 CTR786464 DDN786464 DNJ786464 DXF786464 EHB786464 EQX786464 FAT786464 FKP786464 FUL786464 GEH786464 GOD786464 GXZ786464 HHV786464 HRR786464 IBN786464 ILJ786464 IVF786464 JFB786464 JOX786464 JYT786464 KIP786464 KSL786464 LCH786464 LMD786464 LVZ786464 MFV786464 MPR786464 MZN786464 NJJ786464 NTF786464 ODB786464 OMX786464 OWT786464 PGP786464 PQL786464 QAH786464 QKD786464 QTZ786464 RDV786464 RNR786464 RXN786464 SHJ786464 SRF786464 TBB786464 TKX786464 TUT786464 UEP786464 UOL786464 UYH786464 VID786464 VRZ786464 WBV786464 WLR786464 WVN786464 G852000 JB852000 SX852000 ACT852000 AMP852000 AWL852000 BGH852000 BQD852000 BZZ852000 CJV852000 CTR852000 DDN852000 DNJ852000 DXF852000 EHB852000 EQX852000 FAT852000 FKP852000 FUL852000 GEH852000 GOD852000 GXZ852000 HHV852000 HRR852000 IBN852000 ILJ852000 IVF852000 JFB852000 JOX852000 JYT852000 KIP852000 KSL852000 LCH852000 LMD852000 LVZ852000 MFV852000 MPR852000 MZN852000 NJJ852000 NTF852000 ODB852000 OMX852000 OWT852000 PGP852000 PQL852000 QAH852000 QKD852000 QTZ852000 RDV852000 RNR852000 RXN852000 SHJ852000 SRF852000 TBB852000 TKX852000 TUT852000 UEP852000 UOL852000 UYH852000 VID852000 VRZ852000 WBV852000 WLR852000 WVN852000 G917536 JB917536 SX917536 ACT917536 AMP917536 AWL917536 BGH917536 BQD917536 BZZ917536 CJV917536 CTR917536 DDN917536 DNJ917536 DXF917536 EHB917536 EQX917536 FAT917536 FKP917536 FUL917536 GEH917536 GOD917536 GXZ917536 HHV917536 HRR917536 IBN917536 ILJ917536 IVF917536 JFB917536 JOX917536 JYT917536 KIP917536 KSL917536 LCH917536 LMD917536 LVZ917536 MFV917536 MPR917536 MZN917536 NJJ917536 NTF917536 ODB917536 OMX917536 OWT917536 PGP917536 PQL917536 QAH917536 QKD917536 QTZ917536 RDV917536 RNR917536 RXN917536 SHJ917536 SRF917536 TBB917536 TKX917536 TUT917536 UEP917536 UOL917536 UYH917536 VID917536 VRZ917536 WBV917536 WLR917536 WVN917536 G983072 JB983072 SX983072 ACT983072 AMP983072 AWL983072 BGH983072 BQD983072 BZZ983072 CJV983072 CTR983072 DDN983072 DNJ983072 DXF983072 EHB983072 EQX983072 FAT983072 FKP983072 FUL983072 GEH983072 GOD983072 GXZ983072 HHV983072 HRR983072 IBN983072 ILJ983072 IVF983072 JFB983072 JOX983072 JYT983072 KIP983072 KSL983072 LCH983072 LMD983072 LVZ983072 MFV983072 MPR983072 MZN983072 NJJ983072 NTF983072 ODB983072 OMX983072 OWT983072 PGP983072 PQL983072 QAH983072 QKD983072 QTZ983072 RDV983072 RNR983072 RXN983072 SHJ983072 SRF983072 TBB983072 TKX983072 TUT983072 UEP983072 UOL983072 UYH983072 VID983072 VRZ983072 WBV983072 WLR983072 WVN983072 G117 JB117 SX117 ACT117 AMP117 AWL117 BGH117 BQD117 BZZ117 CJV117 CTR117 DDN117 DNJ117 DXF117 EHB117 EQX117 FAT117 FKP117 FUL117 GEH117 GOD117 GXZ117 HHV117 HRR117 IBN117 ILJ117 IVF117 JFB117 JOX117 JYT117 KIP117 KSL117 LCH117 LMD117 LVZ117 MFV117 MPR117 MZN117 NJJ117 NTF117 ODB117 OMX117 OWT117 PGP117 PQL117 QAH117 QKD117 QTZ117 RDV117 RNR117 RXN117 SHJ117 SRF117 TBB117 TKX117 TUT117 UEP117 UOL117 UYH117 VID117 VRZ117 WBV117 WLR117 WVN117 G65576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G131112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G196648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G262184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G327720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G393256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G458792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G524328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G589864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G655400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G720936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G786472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G852008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G917544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G983080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WLR983080 WVN983080 G125 JB125 SX125 ACT125 AMP125 AWL125 BGH125 BQD125 BZZ125 CJV125 CTR125 DDN125 DNJ125 DXF125 EHB125 EQX125 FAT125 FKP125 FUL125 GEH125 GOD125 GXZ125 HHV125 HRR125 IBN125 ILJ125 IVF125 JFB125 JOX125 JYT125 KIP125 KSL125 LCH125 LMD125 LVZ125 MFV125 MPR125 MZN125 NJJ125 NTF125 ODB125 OMX125 OWT125 PGP125 PQL125 QAH125 QKD125 QTZ125 RDV125 RNR125 RXN125 SHJ125 SRF125 TBB125 TKX125 TUT125 UEP125 UOL125 UYH125 VID125 VRZ125 WBV125 WLR125 WVN125 G65584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G131120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G196656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G262192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G327728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G393264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G458800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G524336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G589872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G655408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G720944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G786480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G852016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G917552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G983088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G65598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G131134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G196670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G262206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G327742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G393278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G458814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G524350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G589886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G655422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G720958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G786494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G852030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G917566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G983102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G165 JB165 SX165 ACT165 AMP165 AWL165 BGH165 BQD165 BZZ165 CJV165 CTR165 DDN165 DNJ165 DXF165 EHB165 EQX165 FAT165 FKP165 FUL165 GEH165 GOD165 GXZ165 HHV165 HRR165 IBN165 ILJ165 IVF165 JFB165 JOX165 JYT165 KIP165 KSL165 LCH165 LMD165 LVZ165 MFV165 MPR165 MZN165 NJJ165 NTF165 ODB165 OMX165 OWT165 PGP165 PQL165 QAH165 QKD165 QTZ165 RDV165 RNR165 RXN165 SHJ165 SRF165 TBB165 TKX165 TUT165 UEP165 UOL165 UYH165 VID165 VRZ165 WBV165 WLR165 WVN165 G65606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G131142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G196678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G262214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G327750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G393286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G458822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G524358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G589894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G655430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G720966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G786502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G852038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G917574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G983110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G173 JB173 SX173 ACT173 AMP173 AWL173 BGH173 BQD173 BZZ173 CJV173 CTR173 DDN173 DNJ173 DXF173 EHB173 EQX173 FAT173 FKP173 FUL173 GEH173 GOD173 GXZ173 HHV173 HRR173 IBN173 ILJ173 IVF173 JFB173 JOX173 JYT173 KIP173 KSL173 LCH173 LMD173 LVZ173 MFV173 MPR173 MZN173 NJJ173 NTF173 ODB173 OMX173 OWT173 PGP173 PQL173 QAH173 QKD173 QTZ173 RDV173 RNR173 RXN173 SHJ173 SRF173 TBB173 TKX173 TUT173 UEP173 UOL173 UYH173 VID173 VRZ173 WBV173 WLR173 WVN173 G65614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G131150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G196686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G262222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G327758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G393294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G458830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G524366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G589902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G655438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G720974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G786510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G852046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G917582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G983118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G234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G65641 JB65641 SX65641 ACT65641 AMP65641 AWL65641 BGH65641 BQD65641 BZZ65641 CJV65641 CTR65641 DDN65641 DNJ65641 DXF65641 EHB65641 EQX65641 FAT65641 FKP65641 FUL65641 GEH65641 GOD65641 GXZ65641 HHV65641 HRR65641 IBN65641 ILJ65641 IVF65641 JFB65641 JOX65641 JYT65641 KIP65641 KSL65641 LCH65641 LMD65641 LVZ65641 MFV65641 MPR65641 MZN65641 NJJ65641 NTF65641 ODB65641 OMX65641 OWT65641 PGP65641 PQL65641 QAH65641 QKD65641 QTZ65641 RDV65641 RNR65641 RXN65641 SHJ65641 SRF65641 TBB65641 TKX65641 TUT65641 UEP65641 UOL65641 UYH65641 VID65641 VRZ65641 WBV65641 WLR65641 WVN65641 G131177 JB131177 SX131177 ACT131177 AMP131177 AWL131177 BGH131177 BQD131177 BZZ131177 CJV131177 CTR131177 DDN131177 DNJ131177 DXF131177 EHB131177 EQX131177 FAT131177 FKP131177 FUL131177 GEH131177 GOD131177 GXZ131177 HHV131177 HRR131177 IBN131177 ILJ131177 IVF131177 JFB131177 JOX131177 JYT131177 KIP131177 KSL131177 LCH131177 LMD131177 LVZ131177 MFV131177 MPR131177 MZN131177 NJJ131177 NTF131177 ODB131177 OMX131177 OWT131177 PGP131177 PQL131177 QAH131177 QKD131177 QTZ131177 RDV131177 RNR131177 RXN131177 SHJ131177 SRF131177 TBB131177 TKX131177 TUT131177 UEP131177 UOL131177 UYH131177 VID131177 VRZ131177 WBV131177 WLR131177 WVN131177 G196713 JB196713 SX196713 ACT196713 AMP196713 AWL196713 BGH196713 BQD196713 BZZ196713 CJV196713 CTR196713 DDN196713 DNJ196713 DXF196713 EHB196713 EQX196713 FAT196713 FKP196713 FUL196713 GEH196713 GOD196713 GXZ196713 HHV196713 HRR196713 IBN196713 ILJ196713 IVF196713 JFB196713 JOX196713 JYT196713 KIP196713 KSL196713 LCH196713 LMD196713 LVZ196713 MFV196713 MPR196713 MZN196713 NJJ196713 NTF196713 ODB196713 OMX196713 OWT196713 PGP196713 PQL196713 QAH196713 QKD196713 QTZ196713 RDV196713 RNR196713 RXN196713 SHJ196713 SRF196713 TBB196713 TKX196713 TUT196713 UEP196713 UOL196713 UYH196713 VID196713 VRZ196713 WBV196713 WLR196713 WVN196713 G262249 JB262249 SX262249 ACT262249 AMP262249 AWL262249 BGH262249 BQD262249 BZZ262249 CJV262249 CTR262249 DDN262249 DNJ262249 DXF262249 EHB262249 EQX262249 FAT262249 FKP262249 FUL262249 GEH262249 GOD262249 GXZ262249 HHV262249 HRR262249 IBN262249 ILJ262249 IVF262249 JFB262249 JOX262249 JYT262249 KIP262249 KSL262249 LCH262249 LMD262249 LVZ262249 MFV262249 MPR262249 MZN262249 NJJ262249 NTF262249 ODB262249 OMX262249 OWT262249 PGP262249 PQL262249 QAH262249 QKD262249 QTZ262249 RDV262249 RNR262249 RXN262249 SHJ262249 SRF262249 TBB262249 TKX262249 TUT262249 UEP262249 UOL262249 UYH262249 VID262249 VRZ262249 WBV262249 WLR262249 WVN262249 G327785 JB327785 SX327785 ACT327785 AMP327785 AWL327785 BGH327785 BQD327785 BZZ327785 CJV327785 CTR327785 DDN327785 DNJ327785 DXF327785 EHB327785 EQX327785 FAT327785 FKP327785 FUL327785 GEH327785 GOD327785 GXZ327785 HHV327785 HRR327785 IBN327785 ILJ327785 IVF327785 JFB327785 JOX327785 JYT327785 KIP327785 KSL327785 LCH327785 LMD327785 LVZ327785 MFV327785 MPR327785 MZN327785 NJJ327785 NTF327785 ODB327785 OMX327785 OWT327785 PGP327785 PQL327785 QAH327785 QKD327785 QTZ327785 RDV327785 RNR327785 RXN327785 SHJ327785 SRF327785 TBB327785 TKX327785 TUT327785 UEP327785 UOL327785 UYH327785 VID327785 VRZ327785 WBV327785 WLR327785 WVN327785 G393321 JB393321 SX393321 ACT393321 AMP393321 AWL393321 BGH393321 BQD393321 BZZ393321 CJV393321 CTR393321 DDN393321 DNJ393321 DXF393321 EHB393321 EQX393321 FAT393321 FKP393321 FUL393321 GEH393321 GOD393321 GXZ393321 HHV393321 HRR393321 IBN393321 ILJ393321 IVF393321 JFB393321 JOX393321 JYT393321 KIP393321 KSL393321 LCH393321 LMD393321 LVZ393321 MFV393321 MPR393321 MZN393321 NJJ393321 NTF393321 ODB393321 OMX393321 OWT393321 PGP393321 PQL393321 QAH393321 QKD393321 QTZ393321 RDV393321 RNR393321 RXN393321 SHJ393321 SRF393321 TBB393321 TKX393321 TUT393321 UEP393321 UOL393321 UYH393321 VID393321 VRZ393321 WBV393321 WLR393321 WVN393321 G458857 JB458857 SX458857 ACT458857 AMP458857 AWL458857 BGH458857 BQD458857 BZZ458857 CJV458857 CTR458857 DDN458857 DNJ458857 DXF458857 EHB458857 EQX458857 FAT458857 FKP458857 FUL458857 GEH458857 GOD458857 GXZ458857 HHV458857 HRR458857 IBN458857 ILJ458857 IVF458857 JFB458857 JOX458857 JYT458857 KIP458857 KSL458857 LCH458857 LMD458857 LVZ458857 MFV458857 MPR458857 MZN458857 NJJ458857 NTF458857 ODB458857 OMX458857 OWT458857 PGP458857 PQL458857 QAH458857 QKD458857 QTZ458857 RDV458857 RNR458857 RXN458857 SHJ458857 SRF458857 TBB458857 TKX458857 TUT458857 UEP458857 UOL458857 UYH458857 VID458857 VRZ458857 WBV458857 WLR458857 WVN458857 G524393 JB524393 SX524393 ACT524393 AMP524393 AWL524393 BGH524393 BQD524393 BZZ524393 CJV524393 CTR524393 DDN524393 DNJ524393 DXF524393 EHB524393 EQX524393 FAT524393 FKP524393 FUL524393 GEH524393 GOD524393 GXZ524393 HHV524393 HRR524393 IBN524393 ILJ524393 IVF524393 JFB524393 JOX524393 JYT524393 KIP524393 KSL524393 LCH524393 LMD524393 LVZ524393 MFV524393 MPR524393 MZN524393 NJJ524393 NTF524393 ODB524393 OMX524393 OWT524393 PGP524393 PQL524393 QAH524393 QKD524393 QTZ524393 RDV524393 RNR524393 RXN524393 SHJ524393 SRF524393 TBB524393 TKX524393 TUT524393 UEP524393 UOL524393 UYH524393 VID524393 VRZ524393 WBV524393 WLR524393 WVN524393 G589929 JB589929 SX589929 ACT589929 AMP589929 AWL589929 BGH589929 BQD589929 BZZ589929 CJV589929 CTR589929 DDN589929 DNJ589929 DXF589929 EHB589929 EQX589929 FAT589929 FKP589929 FUL589929 GEH589929 GOD589929 GXZ589929 HHV589929 HRR589929 IBN589929 ILJ589929 IVF589929 JFB589929 JOX589929 JYT589929 KIP589929 KSL589929 LCH589929 LMD589929 LVZ589929 MFV589929 MPR589929 MZN589929 NJJ589929 NTF589929 ODB589929 OMX589929 OWT589929 PGP589929 PQL589929 QAH589929 QKD589929 QTZ589929 RDV589929 RNR589929 RXN589929 SHJ589929 SRF589929 TBB589929 TKX589929 TUT589929 UEP589929 UOL589929 UYH589929 VID589929 VRZ589929 WBV589929 WLR589929 WVN589929 G655465 JB655465 SX655465 ACT655465 AMP655465 AWL655465 BGH655465 BQD655465 BZZ655465 CJV655465 CTR655465 DDN655465 DNJ655465 DXF655465 EHB655465 EQX655465 FAT655465 FKP655465 FUL655465 GEH655465 GOD655465 GXZ655465 HHV655465 HRR655465 IBN655465 ILJ655465 IVF655465 JFB655465 JOX655465 JYT655465 KIP655465 KSL655465 LCH655465 LMD655465 LVZ655465 MFV655465 MPR655465 MZN655465 NJJ655465 NTF655465 ODB655465 OMX655465 OWT655465 PGP655465 PQL655465 QAH655465 QKD655465 QTZ655465 RDV655465 RNR655465 RXN655465 SHJ655465 SRF655465 TBB655465 TKX655465 TUT655465 UEP655465 UOL655465 UYH655465 VID655465 VRZ655465 WBV655465 WLR655465 WVN655465 G721001 JB721001 SX721001 ACT721001 AMP721001 AWL721001 BGH721001 BQD721001 BZZ721001 CJV721001 CTR721001 DDN721001 DNJ721001 DXF721001 EHB721001 EQX721001 FAT721001 FKP721001 FUL721001 GEH721001 GOD721001 GXZ721001 HHV721001 HRR721001 IBN721001 ILJ721001 IVF721001 JFB721001 JOX721001 JYT721001 KIP721001 KSL721001 LCH721001 LMD721001 LVZ721001 MFV721001 MPR721001 MZN721001 NJJ721001 NTF721001 ODB721001 OMX721001 OWT721001 PGP721001 PQL721001 QAH721001 QKD721001 QTZ721001 RDV721001 RNR721001 RXN721001 SHJ721001 SRF721001 TBB721001 TKX721001 TUT721001 UEP721001 UOL721001 UYH721001 VID721001 VRZ721001 WBV721001 WLR721001 WVN721001 G786537 JB786537 SX786537 ACT786537 AMP786537 AWL786537 BGH786537 BQD786537 BZZ786537 CJV786537 CTR786537 DDN786537 DNJ786537 DXF786537 EHB786537 EQX786537 FAT786537 FKP786537 FUL786537 GEH786537 GOD786537 GXZ786537 HHV786537 HRR786537 IBN786537 ILJ786537 IVF786537 JFB786537 JOX786537 JYT786537 KIP786537 KSL786537 LCH786537 LMD786537 LVZ786537 MFV786537 MPR786537 MZN786537 NJJ786537 NTF786537 ODB786537 OMX786537 OWT786537 PGP786537 PQL786537 QAH786537 QKD786537 QTZ786537 RDV786537 RNR786537 RXN786537 SHJ786537 SRF786537 TBB786537 TKX786537 TUT786537 UEP786537 UOL786537 UYH786537 VID786537 VRZ786537 WBV786537 WLR786537 WVN786537 G852073 JB852073 SX852073 ACT852073 AMP852073 AWL852073 BGH852073 BQD852073 BZZ852073 CJV852073 CTR852073 DDN852073 DNJ852073 DXF852073 EHB852073 EQX852073 FAT852073 FKP852073 FUL852073 GEH852073 GOD852073 GXZ852073 HHV852073 HRR852073 IBN852073 ILJ852073 IVF852073 JFB852073 JOX852073 JYT852073 KIP852073 KSL852073 LCH852073 LMD852073 LVZ852073 MFV852073 MPR852073 MZN852073 NJJ852073 NTF852073 ODB852073 OMX852073 OWT852073 PGP852073 PQL852073 QAH852073 QKD852073 QTZ852073 RDV852073 RNR852073 RXN852073 SHJ852073 SRF852073 TBB852073 TKX852073 TUT852073 UEP852073 UOL852073 UYH852073 VID852073 VRZ852073 WBV852073 WLR852073 WVN852073 G917609 JB917609 SX917609 ACT917609 AMP917609 AWL917609 BGH917609 BQD917609 BZZ917609 CJV917609 CTR917609 DDN917609 DNJ917609 DXF917609 EHB917609 EQX917609 FAT917609 FKP917609 FUL917609 GEH917609 GOD917609 GXZ917609 HHV917609 HRR917609 IBN917609 ILJ917609 IVF917609 JFB917609 JOX917609 JYT917609 KIP917609 KSL917609 LCH917609 LMD917609 LVZ917609 MFV917609 MPR917609 MZN917609 NJJ917609 NTF917609 ODB917609 OMX917609 OWT917609 PGP917609 PQL917609 QAH917609 QKD917609 QTZ917609 RDV917609 RNR917609 RXN917609 SHJ917609 SRF917609 TBB917609 TKX917609 TUT917609 UEP917609 UOL917609 UYH917609 VID917609 VRZ917609 WBV917609 WLR917609 WVN917609 G983145 JB983145 SX983145 ACT983145 AMP983145 AWL983145 BGH983145 BQD983145 BZZ983145 CJV983145 CTR983145 DDN983145 DNJ983145 DXF983145 EHB983145 EQX983145 FAT983145 FKP983145 FUL983145 GEH983145 GOD983145 GXZ983145 HHV983145 HRR983145 IBN983145 ILJ983145 IVF983145 JFB983145 JOX983145 JYT983145 KIP983145 KSL983145 LCH983145 LMD983145 LVZ983145 MFV983145 MPR983145 MZN983145 NJJ983145 NTF983145 ODB983145 OMX983145 OWT983145 PGP983145 PQL983145 QAH983145 QKD983145 QTZ983145 RDV983145 RNR983145 RXN983145 SHJ983145 SRF983145 TBB983145 TKX983145 TUT983145 UEP983145 UOL983145 UYH983145 VID983145 VRZ983145 WBV983145 WLR983145 WVN983145 G65654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G131190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G196726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G262262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G327798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G393334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G458870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G524406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G589942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G655478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G721014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G786550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G852086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G917622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G983158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G65666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G131202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G196738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G262274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G327810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G393346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G458882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G524418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G589954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G655490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G721026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G786562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G852098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G917634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G983170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G65674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G131210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G196746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G262282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G327818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G393354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G458890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G524426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G589962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G655498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G721034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G786570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G852106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G917642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G983178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G65689 JB65689 SX65689 ACT65689 AMP65689 AWL65689 BGH65689 BQD65689 BZZ65689 CJV65689 CTR65689 DDN65689 DNJ65689 DXF65689 EHB65689 EQX65689 FAT65689 FKP65689 FUL65689 GEH65689 GOD65689 GXZ65689 HHV65689 HRR65689 IBN65689 ILJ65689 IVF65689 JFB65689 JOX65689 JYT65689 KIP65689 KSL65689 LCH65689 LMD65689 LVZ65689 MFV65689 MPR65689 MZN65689 NJJ65689 NTF65689 ODB65689 OMX65689 OWT65689 PGP65689 PQL65689 QAH65689 QKD65689 QTZ65689 RDV65689 RNR65689 RXN65689 SHJ65689 SRF65689 TBB65689 TKX65689 TUT65689 UEP65689 UOL65689 UYH65689 VID65689 VRZ65689 WBV65689 WLR65689 WVN65689 G131225 JB131225 SX131225 ACT131225 AMP131225 AWL131225 BGH131225 BQD131225 BZZ131225 CJV131225 CTR131225 DDN131225 DNJ131225 DXF131225 EHB131225 EQX131225 FAT131225 FKP131225 FUL131225 GEH131225 GOD131225 GXZ131225 HHV131225 HRR131225 IBN131225 ILJ131225 IVF131225 JFB131225 JOX131225 JYT131225 KIP131225 KSL131225 LCH131225 LMD131225 LVZ131225 MFV131225 MPR131225 MZN131225 NJJ131225 NTF131225 ODB131225 OMX131225 OWT131225 PGP131225 PQL131225 QAH131225 QKD131225 QTZ131225 RDV131225 RNR131225 RXN131225 SHJ131225 SRF131225 TBB131225 TKX131225 TUT131225 UEP131225 UOL131225 UYH131225 VID131225 VRZ131225 WBV131225 WLR131225 WVN131225 G196761 JB196761 SX196761 ACT196761 AMP196761 AWL196761 BGH196761 BQD196761 BZZ196761 CJV196761 CTR196761 DDN196761 DNJ196761 DXF196761 EHB196761 EQX196761 FAT196761 FKP196761 FUL196761 GEH196761 GOD196761 GXZ196761 HHV196761 HRR196761 IBN196761 ILJ196761 IVF196761 JFB196761 JOX196761 JYT196761 KIP196761 KSL196761 LCH196761 LMD196761 LVZ196761 MFV196761 MPR196761 MZN196761 NJJ196761 NTF196761 ODB196761 OMX196761 OWT196761 PGP196761 PQL196761 QAH196761 QKD196761 QTZ196761 RDV196761 RNR196761 RXN196761 SHJ196761 SRF196761 TBB196761 TKX196761 TUT196761 UEP196761 UOL196761 UYH196761 VID196761 VRZ196761 WBV196761 WLR196761 WVN196761 G262297 JB262297 SX262297 ACT262297 AMP262297 AWL262297 BGH262297 BQD262297 BZZ262297 CJV262297 CTR262297 DDN262297 DNJ262297 DXF262297 EHB262297 EQX262297 FAT262297 FKP262297 FUL262297 GEH262297 GOD262297 GXZ262297 HHV262297 HRR262297 IBN262297 ILJ262297 IVF262297 JFB262297 JOX262297 JYT262297 KIP262297 KSL262297 LCH262297 LMD262297 LVZ262297 MFV262297 MPR262297 MZN262297 NJJ262297 NTF262297 ODB262297 OMX262297 OWT262297 PGP262297 PQL262297 QAH262297 QKD262297 QTZ262297 RDV262297 RNR262297 RXN262297 SHJ262297 SRF262297 TBB262297 TKX262297 TUT262297 UEP262297 UOL262297 UYH262297 VID262297 VRZ262297 WBV262297 WLR262297 WVN262297 G327833 JB327833 SX327833 ACT327833 AMP327833 AWL327833 BGH327833 BQD327833 BZZ327833 CJV327833 CTR327833 DDN327833 DNJ327833 DXF327833 EHB327833 EQX327833 FAT327833 FKP327833 FUL327833 GEH327833 GOD327833 GXZ327833 HHV327833 HRR327833 IBN327833 ILJ327833 IVF327833 JFB327833 JOX327833 JYT327833 KIP327833 KSL327833 LCH327833 LMD327833 LVZ327833 MFV327833 MPR327833 MZN327833 NJJ327833 NTF327833 ODB327833 OMX327833 OWT327833 PGP327833 PQL327833 QAH327833 QKD327833 QTZ327833 RDV327833 RNR327833 RXN327833 SHJ327833 SRF327833 TBB327833 TKX327833 TUT327833 UEP327833 UOL327833 UYH327833 VID327833 VRZ327833 WBV327833 WLR327833 WVN327833 G393369 JB393369 SX393369 ACT393369 AMP393369 AWL393369 BGH393369 BQD393369 BZZ393369 CJV393369 CTR393369 DDN393369 DNJ393369 DXF393369 EHB393369 EQX393369 FAT393369 FKP393369 FUL393369 GEH393369 GOD393369 GXZ393369 HHV393369 HRR393369 IBN393369 ILJ393369 IVF393369 JFB393369 JOX393369 JYT393369 KIP393369 KSL393369 LCH393369 LMD393369 LVZ393369 MFV393369 MPR393369 MZN393369 NJJ393369 NTF393369 ODB393369 OMX393369 OWT393369 PGP393369 PQL393369 QAH393369 QKD393369 QTZ393369 RDV393369 RNR393369 RXN393369 SHJ393369 SRF393369 TBB393369 TKX393369 TUT393369 UEP393369 UOL393369 UYH393369 VID393369 VRZ393369 WBV393369 WLR393369 WVN393369 G458905 JB458905 SX458905 ACT458905 AMP458905 AWL458905 BGH458905 BQD458905 BZZ458905 CJV458905 CTR458905 DDN458905 DNJ458905 DXF458905 EHB458905 EQX458905 FAT458905 FKP458905 FUL458905 GEH458905 GOD458905 GXZ458905 HHV458905 HRR458905 IBN458905 ILJ458905 IVF458905 JFB458905 JOX458905 JYT458905 KIP458905 KSL458905 LCH458905 LMD458905 LVZ458905 MFV458905 MPR458905 MZN458905 NJJ458905 NTF458905 ODB458905 OMX458905 OWT458905 PGP458905 PQL458905 QAH458905 QKD458905 QTZ458905 RDV458905 RNR458905 RXN458905 SHJ458905 SRF458905 TBB458905 TKX458905 TUT458905 UEP458905 UOL458905 UYH458905 VID458905 VRZ458905 WBV458905 WLR458905 WVN458905 G524441 JB524441 SX524441 ACT524441 AMP524441 AWL524441 BGH524441 BQD524441 BZZ524441 CJV524441 CTR524441 DDN524441 DNJ524441 DXF524441 EHB524441 EQX524441 FAT524441 FKP524441 FUL524441 GEH524441 GOD524441 GXZ524441 HHV524441 HRR524441 IBN524441 ILJ524441 IVF524441 JFB524441 JOX524441 JYT524441 KIP524441 KSL524441 LCH524441 LMD524441 LVZ524441 MFV524441 MPR524441 MZN524441 NJJ524441 NTF524441 ODB524441 OMX524441 OWT524441 PGP524441 PQL524441 QAH524441 QKD524441 QTZ524441 RDV524441 RNR524441 RXN524441 SHJ524441 SRF524441 TBB524441 TKX524441 TUT524441 UEP524441 UOL524441 UYH524441 VID524441 VRZ524441 WBV524441 WLR524441 WVN524441 G589977 JB589977 SX589977 ACT589977 AMP589977 AWL589977 BGH589977 BQD589977 BZZ589977 CJV589977 CTR589977 DDN589977 DNJ589977 DXF589977 EHB589977 EQX589977 FAT589977 FKP589977 FUL589977 GEH589977 GOD589977 GXZ589977 HHV589977 HRR589977 IBN589977 ILJ589977 IVF589977 JFB589977 JOX589977 JYT589977 KIP589977 KSL589977 LCH589977 LMD589977 LVZ589977 MFV589977 MPR589977 MZN589977 NJJ589977 NTF589977 ODB589977 OMX589977 OWT589977 PGP589977 PQL589977 QAH589977 QKD589977 QTZ589977 RDV589977 RNR589977 RXN589977 SHJ589977 SRF589977 TBB589977 TKX589977 TUT589977 UEP589977 UOL589977 UYH589977 VID589977 VRZ589977 WBV589977 WLR589977 WVN589977 G655513 JB655513 SX655513 ACT655513 AMP655513 AWL655513 BGH655513 BQD655513 BZZ655513 CJV655513 CTR655513 DDN655513 DNJ655513 DXF655513 EHB655513 EQX655513 FAT655513 FKP655513 FUL655513 GEH655513 GOD655513 GXZ655513 HHV655513 HRR655513 IBN655513 ILJ655513 IVF655513 JFB655513 JOX655513 JYT655513 KIP655513 KSL655513 LCH655513 LMD655513 LVZ655513 MFV655513 MPR655513 MZN655513 NJJ655513 NTF655513 ODB655513 OMX655513 OWT655513 PGP655513 PQL655513 QAH655513 QKD655513 QTZ655513 RDV655513 RNR655513 RXN655513 SHJ655513 SRF655513 TBB655513 TKX655513 TUT655513 UEP655513 UOL655513 UYH655513 VID655513 VRZ655513 WBV655513 WLR655513 WVN655513 G721049 JB721049 SX721049 ACT721049 AMP721049 AWL721049 BGH721049 BQD721049 BZZ721049 CJV721049 CTR721049 DDN721049 DNJ721049 DXF721049 EHB721049 EQX721049 FAT721049 FKP721049 FUL721049 GEH721049 GOD721049 GXZ721049 HHV721049 HRR721049 IBN721049 ILJ721049 IVF721049 JFB721049 JOX721049 JYT721049 KIP721049 KSL721049 LCH721049 LMD721049 LVZ721049 MFV721049 MPR721049 MZN721049 NJJ721049 NTF721049 ODB721049 OMX721049 OWT721049 PGP721049 PQL721049 QAH721049 QKD721049 QTZ721049 RDV721049 RNR721049 RXN721049 SHJ721049 SRF721049 TBB721049 TKX721049 TUT721049 UEP721049 UOL721049 UYH721049 VID721049 VRZ721049 WBV721049 WLR721049 WVN721049 G786585 JB786585 SX786585 ACT786585 AMP786585 AWL786585 BGH786585 BQD786585 BZZ786585 CJV786585 CTR786585 DDN786585 DNJ786585 DXF786585 EHB786585 EQX786585 FAT786585 FKP786585 FUL786585 GEH786585 GOD786585 GXZ786585 HHV786585 HRR786585 IBN786585 ILJ786585 IVF786585 JFB786585 JOX786585 JYT786585 KIP786585 KSL786585 LCH786585 LMD786585 LVZ786585 MFV786585 MPR786585 MZN786585 NJJ786585 NTF786585 ODB786585 OMX786585 OWT786585 PGP786585 PQL786585 QAH786585 QKD786585 QTZ786585 RDV786585 RNR786585 RXN786585 SHJ786585 SRF786585 TBB786585 TKX786585 TUT786585 UEP786585 UOL786585 UYH786585 VID786585 VRZ786585 WBV786585 WLR786585 WVN786585 G852121 JB852121 SX852121 ACT852121 AMP852121 AWL852121 BGH852121 BQD852121 BZZ852121 CJV852121 CTR852121 DDN852121 DNJ852121 DXF852121 EHB852121 EQX852121 FAT852121 FKP852121 FUL852121 GEH852121 GOD852121 GXZ852121 HHV852121 HRR852121 IBN852121 ILJ852121 IVF852121 JFB852121 JOX852121 JYT852121 KIP852121 KSL852121 LCH852121 LMD852121 LVZ852121 MFV852121 MPR852121 MZN852121 NJJ852121 NTF852121 ODB852121 OMX852121 OWT852121 PGP852121 PQL852121 QAH852121 QKD852121 QTZ852121 RDV852121 RNR852121 RXN852121 SHJ852121 SRF852121 TBB852121 TKX852121 TUT852121 UEP852121 UOL852121 UYH852121 VID852121 VRZ852121 WBV852121 WLR852121 WVN852121 G917657 JB917657 SX917657 ACT917657 AMP917657 AWL917657 BGH917657 BQD917657 BZZ917657 CJV917657 CTR917657 DDN917657 DNJ917657 DXF917657 EHB917657 EQX917657 FAT917657 FKP917657 FUL917657 GEH917657 GOD917657 GXZ917657 HHV917657 HRR917657 IBN917657 ILJ917657 IVF917657 JFB917657 JOX917657 JYT917657 KIP917657 KSL917657 LCH917657 LMD917657 LVZ917657 MFV917657 MPR917657 MZN917657 NJJ917657 NTF917657 ODB917657 OMX917657 OWT917657 PGP917657 PQL917657 QAH917657 QKD917657 QTZ917657 RDV917657 RNR917657 RXN917657 SHJ917657 SRF917657 TBB917657 TKX917657 TUT917657 UEP917657 UOL917657 UYH917657 VID917657 VRZ917657 WBV917657 WLR917657 WVN917657 G983193 JB983193 SX983193 ACT983193 AMP983193 AWL983193 BGH983193 BQD983193 BZZ983193 CJV983193 CTR983193 DDN983193 DNJ983193 DXF983193 EHB983193 EQX983193 FAT983193 FKP983193 FUL983193 GEH983193 GOD983193 GXZ983193 HHV983193 HRR983193 IBN983193 ILJ983193 IVF983193 JFB983193 JOX983193 JYT983193 KIP983193 KSL983193 LCH983193 LMD983193 LVZ983193 MFV983193 MPR983193 MZN983193 NJJ983193 NTF983193 ODB983193 OMX983193 OWT983193 PGP983193 PQL983193 QAH983193 QKD983193 QTZ983193 RDV983193 RNR983193 RXN983193 SHJ983193 SRF983193 TBB983193 TKX983193 TUT983193 UEP983193 UOL983193 UYH983193 VID983193 VRZ983193 WBV983193 WLR983193 WVN983193 G65707 JB65707 SX65707 ACT65707 AMP65707 AWL65707 BGH65707 BQD65707 BZZ65707 CJV65707 CTR65707 DDN65707 DNJ65707 DXF65707 EHB65707 EQX65707 FAT65707 FKP65707 FUL65707 GEH65707 GOD65707 GXZ65707 HHV65707 HRR65707 IBN65707 ILJ65707 IVF65707 JFB65707 JOX65707 JYT65707 KIP65707 KSL65707 LCH65707 LMD65707 LVZ65707 MFV65707 MPR65707 MZN65707 NJJ65707 NTF65707 ODB65707 OMX65707 OWT65707 PGP65707 PQL65707 QAH65707 QKD65707 QTZ65707 RDV65707 RNR65707 RXN65707 SHJ65707 SRF65707 TBB65707 TKX65707 TUT65707 UEP65707 UOL65707 UYH65707 VID65707 VRZ65707 WBV65707 WLR65707 WVN65707 G131243 JB131243 SX131243 ACT131243 AMP131243 AWL131243 BGH131243 BQD131243 BZZ131243 CJV131243 CTR131243 DDN131243 DNJ131243 DXF131243 EHB131243 EQX131243 FAT131243 FKP131243 FUL131243 GEH131243 GOD131243 GXZ131243 HHV131243 HRR131243 IBN131243 ILJ131243 IVF131243 JFB131243 JOX131243 JYT131243 KIP131243 KSL131243 LCH131243 LMD131243 LVZ131243 MFV131243 MPR131243 MZN131243 NJJ131243 NTF131243 ODB131243 OMX131243 OWT131243 PGP131243 PQL131243 QAH131243 QKD131243 QTZ131243 RDV131243 RNR131243 RXN131243 SHJ131243 SRF131243 TBB131243 TKX131243 TUT131243 UEP131243 UOL131243 UYH131243 VID131243 VRZ131243 WBV131243 WLR131243 WVN131243 G196779 JB196779 SX196779 ACT196779 AMP196779 AWL196779 BGH196779 BQD196779 BZZ196779 CJV196779 CTR196779 DDN196779 DNJ196779 DXF196779 EHB196779 EQX196779 FAT196779 FKP196779 FUL196779 GEH196779 GOD196779 GXZ196779 HHV196779 HRR196779 IBN196779 ILJ196779 IVF196779 JFB196779 JOX196779 JYT196779 KIP196779 KSL196779 LCH196779 LMD196779 LVZ196779 MFV196779 MPR196779 MZN196779 NJJ196779 NTF196779 ODB196779 OMX196779 OWT196779 PGP196779 PQL196779 QAH196779 QKD196779 QTZ196779 RDV196779 RNR196779 RXN196779 SHJ196779 SRF196779 TBB196779 TKX196779 TUT196779 UEP196779 UOL196779 UYH196779 VID196779 VRZ196779 WBV196779 WLR196779 WVN196779 G262315 JB262315 SX262315 ACT262315 AMP262315 AWL262315 BGH262315 BQD262315 BZZ262315 CJV262315 CTR262315 DDN262315 DNJ262315 DXF262315 EHB262315 EQX262315 FAT262315 FKP262315 FUL262315 GEH262315 GOD262315 GXZ262315 HHV262315 HRR262315 IBN262315 ILJ262315 IVF262315 JFB262315 JOX262315 JYT262315 KIP262315 KSL262315 LCH262315 LMD262315 LVZ262315 MFV262315 MPR262315 MZN262315 NJJ262315 NTF262315 ODB262315 OMX262315 OWT262315 PGP262315 PQL262315 QAH262315 QKD262315 QTZ262315 RDV262315 RNR262315 RXN262315 SHJ262315 SRF262315 TBB262315 TKX262315 TUT262315 UEP262315 UOL262315 UYH262315 VID262315 VRZ262315 WBV262315 WLR262315 WVN262315 G327851 JB327851 SX327851 ACT327851 AMP327851 AWL327851 BGH327851 BQD327851 BZZ327851 CJV327851 CTR327851 DDN327851 DNJ327851 DXF327851 EHB327851 EQX327851 FAT327851 FKP327851 FUL327851 GEH327851 GOD327851 GXZ327851 HHV327851 HRR327851 IBN327851 ILJ327851 IVF327851 JFB327851 JOX327851 JYT327851 KIP327851 KSL327851 LCH327851 LMD327851 LVZ327851 MFV327851 MPR327851 MZN327851 NJJ327851 NTF327851 ODB327851 OMX327851 OWT327851 PGP327851 PQL327851 QAH327851 QKD327851 QTZ327851 RDV327851 RNR327851 RXN327851 SHJ327851 SRF327851 TBB327851 TKX327851 TUT327851 UEP327851 UOL327851 UYH327851 VID327851 VRZ327851 WBV327851 WLR327851 WVN327851 G393387 JB393387 SX393387 ACT393387 AMP393387 AWL393387 BGH393387 BQD393387 BZZ393387 CJV393387 CTR393387 DDN393387 DNJ393387 DXF393387 EHB393387 EQX393387 FAT393387 FKP393387 FUL393387 GEH393387 GOD393387 GXZ393387 HHV393387 HRR393387 IBN393387 ILJ393387 IVF393387 JFB393387 JOX393387 JYT393387 KIP393387 KSL393387 LCH393387 LMD393387 LVZ393387 MFV393387 MPR393387 MZN393387 NJJ393387 NTF393387 ODB393387 OMX393387 OWT393387 PGP393387 PQL393387 QAH393387 QKD393387 QTZ393387 RDV393387 RNR393387 RXN393387 SHJ393387 SRF393387 TBB393387 TKX393387 TUT393387 UEP393387 UOL393387 UYH393387 VID393387 VRZ393387 WBV393387 WLR393387 WVN393387 G458923 JB458923 SX458923 ACT458923 AMP458923 AWL458923 BGH458923 BQD458923 BZZ458923 CJV458923 CTR458923 DDN458923 DNJ458923 DXF458923 EHB458923 EQX458923 FAT458923 FKP458923 FUL458923 GEH458923 GOD458923 GXZ458923 HHV458923 HRR458923 IBN458923 ILJ458923 IVF458923 JFB458923 JOX458923 JYT458923 KIP458923 KSL458923 LCH458923 LMD458923 LVZ458923 MFV458923 MPR458923 MZN458923 NJJ458923 NTF458923 ODB458923 OMX458923 OWT458923 PGP458923 PQL458923 QAH458923 QKD458923 QTZ458923 RDV458923 RNR458923 RXN458923 SHJ458923 SRF458923 TBB458923 TKX458923 TUT458923 UEP458923 UOL458923 UYH458923 VID458923 VRZ458923 WBV458923 WLR458923 WVN458923 G524459 JB524459 SX524459 ACT524459 AMP524459 AWL524459 BGH524459 BQD524459 BZZ524459 CJV524459 CTR524459 DDN524459 DNJ524459 DXF524459 EHB524459 EQX524459 FAT524459 FKP524459 FUL524459 GEH524459 GOD524459 GXZ524459 HHV524459 HRR524459 IBN524459 ILJ524459 IVF524459 JFB524459 JOX524459 JYT524459 KIP524459 KSL524459 LCH524459 LMD524459 LVZ524459 MFV524459 MPR524459 MZN524459 NJJ524459 NTF524459 ODB524459 OMX524459 OWT524459 PGP524459 PQL524459 QAH524459 QKD524459 QTZ524459 RDV524459 RNR524459 RXN524459 SHJ524459 SRF524459 TBB524459 TKX524459 TUT524459 UEP524459 UOL524459 UYH524459 VID524459 VRZ524459 WBV524459 WLR524459 WVN524459 G589995 JB589995 SX589995 ACT589995 AMP589995 AWL589995 BGH589995 BQD589995 BZZ589995 CJV589995 CTR589995 DDN589995 DNJ589995 DXF589995 EHB589995 EQX589995 FAT589995 FKP589995 FUL589995 GEH589995 GOD589995 GXZ589995 HHV589995 HRR589995 IBN589995 ILJ589995 IVF589995 JFB589995 JOX589995 JYT589995 KIP589995 KSL589995 LCH589995 LMD589995 LVZ589995 MFV589995 MPR589995 MZN589995 NJJ589995 NTF589995 ODB589995 OMX589995 OWT589995 PGP589995 PQL589995 QAH589995 QKD589995 QTZ589995 RDV589995 RNR589995 RXN589995 SHJ589995 SRF589995 TBB589995 TKX589995 TUT589995 UEP589995 UOL589995 UYH589995 VID589995 VRZ589995 WBV589995 WLR589995 WVN589995 G655531 JB655531 SX655531 ACT655531 AMP655531 AWL655531 BGH655531 BQD655531 BZZ655531 CJV655531 CTR655531 DDN655531 DNJ655531 DXF655531 EHB655531 EQX655531 FAT655531 FKP655531 FUL655531 GEH655531 GOD655531 GXZ655531 HHV655531 HRR655531 IBN655531 ILJ655531 IVF655531 JFB655531 JOX655531 JYT655531 KIP655531 KSL655531 LCH655531 LMD655531 LVZ655531 MFV655531 MPR655531 MZN655531 NJJ655531 NTF655531 ODB655531 OMX655531 OWT655531 PGP655531 PQL655531 QAH655531 QKD655531 QTZ655531 RDV655531 RNR655531 RXN655531 SHJ655531 SRF655531 TBB655531 TKX655531 TUT655531 UEP655531 UOL655531 UYH655531 VID655531 VRZ655531 WBV655531 WLR655531 WVN655531 G721067 JB721067 SX721067 ACT721067 AMP721067 AWL721067 BGH721067 BQD721067 BZZ721067 CJV721067 CTR721067 DDN721067 DNJ721067 DXF721067 EHB721067 EQX721067 FAT721067 FKP721067 FUL721067 GEH721067 GOD721067 GXZ721067 HHV721067 HRR721067 IBN721067 ILJ721067 IVF721067 JFB721067 JOX721067 JYT721067 KIP721067 KSL721067 LCH721067 LMD721067 LVZ721067 MFV721067 MPR721067 MZN721067 NJJ721067 NTF721067 ODB721067 OMX721067 OWT721067 PGP721067 PQL721067 QAH721067 QKD721067 QTZ721067 RDV721067 RNR721067 RXN721067 SHJ721067 SRF721067 TBB721067 TKX721067 TUT721067 UEP721067 UOL721067 UYH721067 VID721067 VRZ721067 WBV721067 WLR721067 WVN721067 G786603 JB786603 SX786603 ACT786603 AMP786603 AWL786603 BGH786603 BQD786603 BZZ786603 CJV786603 CTR786603 DDN786603 DNJ786603 DXF786603 EHB786603 EQX786603 FAT786603 FKP786603 FUL786603 GEH786603 GOD786603 GXZ786603 HHV786603 HRR786603 IBN786603 ILJ786603 IVF786603 JFB786603 JOX786603 JYT786603 KIP786603 KSL786603 LCH786603 LMD786603 LVZ786603 MFV786603 MPR786603 MZN786603 NJJ786603 NTF786603 ODB786603 OMX786603 OWT786603 PGP786603 PQL786603 QAH786603 QKD786603 QTZ786603 RDV786603 RNR786603 RXN786603 SHJ786603 SRF786603 TBB786603 TKX786603 TUT786603 UEP786603 UOL786603 UYH786603 VID786603 VRZ786603 WBV786603 WLR786603 WVN786603 G852139 JB852139 SX852139 ACT852139 AMP852139 AWL852139 BGH852139 BQD852139 BZZ852139 CJV852139 CTR852139 DDN852139 DNJ852139 DXF852139 EHB852139 EQX852139 FAT852139 FKP852139 FUL852139 GEH852139 GOD852139 GXZ852139 HHV852139 HRR852139 IBN852139 ILJ852139 IVF852139 JFB852139 JOX852139 JYT852139 KIP852139 KSL852139 LCH852139 LMD852139 LVZ852139 MFV852139 MPR852139 MZN852139 NJJ852139 NTF852139 ODB852139 OMX852139 OWT852139 PGP852139 PQL852139 QAH852139 QKD852139 QTZ852139 RDV852139 RNR852139 RXN852139 SHJ852139 SRF852139 TBB852139 TKX852139 TUT852139 UEP852139 UOL852139 UYH852139 VID852139 VRZ852139 WBV852139 WLR852139 WVN852139 G917675 JB917675 SX917675 ACT917675 AMP917675 AWL917675 BGH917675 BQD917675 BZZ917675 CJV917675 CTR917675 DDN917675 DNJ917675 DXF917675 EHB917675 EQX917675 FAT917675 FKP917675 FUL917675 GEH917675 GOD917675 GXZ917675 HHV917675 HRR917675 IBN917675 ILJ917675 IVF917675 JFB917675 JOX917675 JYT917675 KIP917675 KSL917675 LCH917675 LMD917675 LVZ917675 MFV917675 MPR917675 MZN917675 NJJ917675 NTF917675 ODB917675 OMX917675 OWT917675 PGP917675 PQL917675 QAH917675 QKD917675 QTZ917675 RDV917675 RNR917675 RXN917675 SHJ917675 SRF917675 TBB917675 TKX917675 TUT917675 UEP917675 UOL917675 UYH917675 VID917675 VRZ917675 WBV917675 WLR917675 WVN917675 G983211 JB983211 SX983211 ACT983211 AMP983211 AWL983211 BGH983211 BQD983211 BZZ983211 CJV983211 CTR983211 DDN983211 DNJ983211 DXF983211 EHB983211 EQX983211 FAT983211 FKP983211 FUL983211 GEH983211 GOD983211 GXZ983211 HHV983211 HRR983211 IBN983211 ILJ983211 IVF983211 JFB983211 JOX983211 JYT983211 KIP983211 KSL983211 LCH983211 LMD983211 LVZ983211 MFV983211 MPR983211 MZN983211 NJJ983211 NTF983211 ODB983211 OMX983211 OWT983211 PGP983211 PQL983211 QAH983211 QKD983211 QTZ983211 RDV983211 RNR983211 RXN983211 SHJ983211 SRF983211 TBB983211 TKX983211 TUT983211 UEP983211 UOL983211 UYH983211 VID983211 VRZ983211 WBV983211 WLR983211 WVN983211 G65715 JB65715 SX65715 ACT65715 AMP65715 AWL65715 BGH65715 BQD65715 BZZ65715 CJV65715 CTR65715 DDN65715 DNJ65715 DXF65715 EHB65715 EQX65715 FAT65715 FKP65715 FUL65715 GEH65715 GOD65715 GXZ65715 HHV65715 HRR65715 IBN65715 ILJ65715 IVF65715 JFB65715 JOX65715 JYT65715 KIP65715 KSL65715 LCH65715 LMD65715 LVZ65715 MFV65715 MPR65715 MZN65715 NJJ65715 NTF65715 ODB65715 OMX65715 OWT65715 PGP65715 PQL65715 QAH65715 QKD65715 QTZ65715 RDV65715 RNR65715 RXN65715 SHJ65715 SRF65715 TBB65715 TKX65715 TUT65715 UEP65715 UOL65715 UYH65715 VID65715 VRZ65715 WBV65715 WLR65715 WVN65715 G131251 JB131251 SX131251 ACT131251 AMP131251 AWL131251 BGH131251 BQD131251 BZZ131251 CJV131251 CTR131251 DDN131251 DNJ131251 DXF131251 EHB131251 EQX131251 FAT131251 FKP131251 FUL131251 GEH131251 GOD131251 GXZ131251 HHV131251 HRR131251 IBN131251 ILJ131251 IVF131251 JFB131251 JOX131251 JYT131251 KIP131251 KSL131251 LCH131251 LMD131251 LVZ131251 MFV131251 MPR131251 MZN131251 NJJ131251 NTF131251 ODB131251 OMX131251 OWT131251 PGP131251 PQL131251 QAH131251 QKD131251 QTZ131251 RDV131251 RNR131251 RXN131251 SHJ131251 SRF131251 TBB131251 TKX131251 TUT131251 UEP131251 UOL131251 UYH131251 VID131251 VRZ131251 WBV131251 WLR131251 WVN131251 G196787 JB196787 SX196787 ACT196787 AMP196787 AWL196787 BGH196787 BQD196787 BZZ196787 CJV196787 CTR196787 DDN196787 DNJ196787 DXF196787 EHB196787 EQX196787 FAT196787 FKP196787 FUL196787 GEH196787 GOD196787 GXZ196787 HHV196787 HRR196787 IBN196787 ILJ196787 IVF196787 JFB196787 JOX196787 JYT196787 KIP196787 KSL196787 LCH196787 LMD196787 LVZ196787 MFV196787 MPR196787 MZN196787 NJJ196787 NTF196787 ODB196787 OMX196787 OWT196787 PGP196787 PQL196787 QAH196787 QKD196787 QTZ196787 RDV196787 RNR196787 RXN196787 SHJ196787 SRF196787 TBB196787 TKX196787 TUT196787 UEP196787 UOL196787 UYH196787 VID196787 VRZ196787 WBV196787 WLR196787 WVN196787 G262323 JB262323 SX262323 ACT262323 AMP262323 AWL262323 BGH262323 BQD262323 BZZ262323 CJV262323 CTR262323 DDN262323 DNJ262323 DXF262323 EHB262323 EQX262323 FAT262323 FKP262323 FUL262323 GEH262323 GOD262323 GXZ262323 HHV262323 HRR262323 IBN262323 ILJ262323 IVF262323 JFB262323 JOX262323 JYT262323 KIP262323 KSL262323 LCH262323 LMD262323 LVZ262323 MFV262323 MPR262323 MZN262323 NJJ262323 NTF262323 ODB262323 OMX262323 OWT262323 PGP262323 PQL262323 QAH262323 QKD262323 QTZ262323 RDV262323 RNR262323 RXN262323 SHJ262323 SRF262323 TBB262323 TKX262323 TUT262323 UEP262323 UOL262323 UYH262323 VID262323 VRZ262323 WBV262323 WLR262323 WVN262323 G327859 JB327859 SX327859 ACT327859 AMP327859 AWL327859 BGH327859 BQD327859 BZZ327859 CJV327859 CTR327859 DDN327859 DNJ327859 DXF327859 EHB327859 EQX327859 FAT327859 FKP327859 FUL327859 GEH327859 GOD327859 GXZ327859 HHV327859 HRR327859 IBN327859 ILJ327859 IVF327859 JFB327859 JOX327859 JYT327859 KIP327859 KSL327859 LCH327859 LMD327859 LVZ327859 MFV327859 MPR327859 MZN327859 NJJ327859 NTF327859 ODB327859 OMX327859 OWT327859 PGP327859 PQL327859 QAH327859 QKD327859 QTZ327859 RDV327859 RNR327859 RXN327859 SHJ327859 SRF327859 TBB327859 TKX327859 TUT327859 UEP327859 UOL327859 UYH327859 VID327859 VRZ327859 WBV327859 WLR327859 WVN327859 G393395 JB393395 SX393395 ACT393395 AMP393395 AWL393395 BGH393395 BQD393395 BZZ393395 CJV393395 CTR393395 DDN393395 DNJ393395 DXF393395 EHB393395 EQX393395 FAT393395 FKP393395 FUL393395 GEH393395 GOD393395 GXZ393395 HHV393395 HRR393395 IBN393395 ILJ393395 IVF393395 JFB393395 JOX393395 JYT393395 KIP393395 KSL393395 LCH393395 LMD393395 LVZ393395 MFV393395 MPR393395 MZN393395 NJJ393395 NTF393395 ODB393395 OMX393395 OWT393395 PGP393395 PQL393395 QAH393395 QKD393395 QTZ393395 RDV393395 RNR393395 RXN393395 SHJ393395 SRF393395 TBB393395 TKX393395 TUT393395 UEP393395 UOL393395 UYH393395 VID393395 VRZ393395 WBV393395 WLR393395 WVN393395 G458931 JB458931 SX458931 ACT458931 AMP458931 AWL458931 BGH458931 BQD458931 BZZ458931 CJV458931 CTR458931 DDN458931 DNJ458931 DXF458931 EHB458931 EQX458931 FAT458931 FKP458931 FUL458931 GEH458931 GOD458931 GXZ458931 HHV458931 HRR458931 IBN458931 ILJ458931 IVF458931 JFB458931 JOX458931 JYT458931 KIP458931 KSL458931 LCH458931 LMD458931 LVZ458931 MFV458931 MPR458931 MZN458931 NJJ458931 NTF458931 ODB458931 OMX458931 OWT458931 PGP458931 PQL458931 QAH458931 QKD458931 QTZ458931 RDV458931 RNR458931 RXN458931 SHJ458931 SRF458931 TBB458931 TKX458931 TUT458931 UEP458931 UOL458931 UYH458931 VID458931 VRZ458931 WBV458931 WLR458931 WVN458931 G524467 JB524467 SX524467 ACT524467 AMP524467 AWL524467 BGH524467 BQD524467 BZZ524467 CJV524467 CTR524467 DDN524467 DNJ524467 DXF524467 EHB524467 EQX524467 FAT524467 FKP524467 FUL524467 GEH524467 GOD524467 GXZ524467 HHV524467 HRR524467 IBN524467 ILJ524467 IVF524467 JFB524467 JOX524467 JYT524467 KIP524467 KSL524467 LCH524467 LMD524467 LVZ524467 MFV524467 MPR524467 MZN524467 NJJ524467 NTF524467 ODB524467 OMX524467 OWT524467 PGP524467 PQL524467 QAH524467 QKD524467 QTZ524467 RDV524467 RNR524467 RXN524467 SHJ524467 SRF524467 TBB524467 TKX524467 TUT524467 UEP524467 UOL524467 UYH524467 VID524467 VRZ524467 WBV524467 WLR524467 WVN524467 G590003 JB590003 SX590003 ACT590003 AMP590003 AWL590003 BGH590003 BQD590003 BZZ590003 CJV590003 CTR590003 DDN590003 DNJ590003 DXF590003 EHB590003 EQX590003 FAT590003 FKP590003 FUL590003 GEH590003 GOD590003 GXZ590003 HHV590003 HRR590003 IBN590003 ILJ590003 IVF590003 JFB590003 JOX590003 JYT590003 KIP590003 KSL590003 LCH590003 LMD590003 LVZ590003 MFV590003 MPR590003 MZN590003 NJJ590003 NTF590003 ODB590003 OMX590003 OWT590003 PGP590003 PQL590003 QAH590003 QKD590003 QTZ590003 RDV590003 RNR590003 RXN590003 SHJ590003 SRF590003 TBB590003 TKX590003 TUT590003 UEP590003 UOL590003 UYH590003 VID590003 VRZ590003 WBV590003 WLR590003 WVN590003 G655539 JB655539 SX655539 ACT655539 AMP655539 AWL655539 BGH655539 BQD655539 BZZ655539 CJV655539 CTR655539 DDN655539 DNJ655539 DXF655539 EHB655539 EQX655539 FAT655539 FKP655539 FUL655539 GEH655539 GOD655539 GXZ655539 HHV655539 HRR655539 IBN655539 ILJ655539 IVF655539 JFB655539 JOX655539 JYT655539 KIP655539 KSL655539 LCH655539 LMD655539 LVZ655539 MFV655539 MPR655539 MZN655539 NJJ655539 NTF655539 ODB655539 OMX655539 OWT655539 PGP655539 PQL655539 QAH655539 QKD655539 QTZ655539 RDV655539 RNR655539 RXN655539 SHJ655539 SRF655539 TBB655539 TKX655539 TUT655539 UEP655539 UOL655539 UYH655539 VID655539 VRZ655539 WBV655539 WLR655539 WVN655539 G721075 JB721075 SX721075 ACT721075 AMP721075 AWL721075 BGH721075 BQD721075 BZZ721075 CJV721075 CTR721075 DDN721075 DNJ721075 DXF721075 EHB721075 EQX721075 FAT721075 FKP721075 FUL721075 GEH721075 GOD721075 GXZ721075 HHV721075 HRR721075 IBN721075 ILJ721075 IVF721075 JFB721075 JOX721075 JYT721075 KIP721075 KSL721075 LCH721075 LMD721075 LVZ721075 MFV721075 MPR721075 MZN721075 NJJ721075 NTF721075 ODB721075 OMX721075 OWT721075 PGP721075 PQL721075 QAH721075 QKD721075 QTZ721075 RDV721075 RNR721075 RXN721075 SHJ721075 SRF721075 TBB721075 TKX721075 TUT721075 UEP721075 UOL721075 UYH721075 VID721075 VRZ721075 WBV721075 WLR721075 WVN721075 G786611 JB786611 SX786611 ACT786611 AMP786611 AWL786611 BGH786611 BQD786611 BZZ786611 CJV786611 CTR786611 DDN786611 DNJ786611 DXF786611 EHB786611 EQX786611 FAT786611 FKP786611 FUL786611 GEH786611 GOD786611 GXZ786611 HHV786611 HRR786611 IBN786611 ILJ786611 IVF786611 JFB786611 JOX786611 JYT786611 KIP786611 KSL786611 LCH786611 LMD786611 LVZ786611 MFV786611 MPR786611 MZN786611 NJJ786611 NTF786611 ODB786611 OMX786611 OWT786611 PGP786611 PQL786611 QAH786611 QKD786611 QTZ786611 RDV786611 RNR786611 RXN786611 SHJ786611 SRF786611 TBB786611 TKX786611 TUT786611 UEP786611 UOL786611 UYH786611 VID786611 VRZ786611 WBV786611 WLR786611 WVN786611 G852147 JB852147 SX852147 ACT852147 AMP852147 AWL852147 BGH852147 BQD852147 BZZ852147 CJV852147 CTR852147 DDN852147 DNJ852147 DXF852147 EHB852147 EQX852147 FAT852147 FKP852147 FUL852147 GEH852147 GOD852147 GXZ852147 HHV852147 HRR852147 IBN852147 ILJ852147 IVF852147 JFB852147 JOX852147 JYT852147 KIP852147 KSL852147 LCH852147 LMD852147 LVZ852147 MFV852147 MPR852147 MZN852147 NJJ852147 NTF852147 ODB852147 OMX852147 OWT852147 PGP852147 PQL852147 QAH852147 QKD852147 QTZ852147 RDV852147 RNR852147 RXN852147 SHJ852147 SRF852147 TBB852147 TKX852147 TUT852147 UEP852147 UOL852147 UYH852147 VID852147 VRZ852147 WBV852147 WLR852147 WVN852147 G917683 JB917683 SX917683 ACT917683 AMP917683 AWL917683 BGH917683 BQD917683 BZZ917683 CJV917683 CTR917683 DDN917683 DNJ917683 DXF917683 EHB917683 EQX917683 FAT917683 FKP917683 FUL917683 GEH917683 GOD917683 GXZ917683 HHV917683 HRR917683 IBN917683 ILJ917683 IVF917683 JFB917683 JOX917683 JYT917683 KIP917683 KSL917683 LCH917683 LMD917683 LVZ917683 MFV917683 MPR917683 MZN917683 NJJ917683 NTF917683 ODB917683 OMX917683 OWT917683 PGP917683 PQL917683 QAH917683 QKD917683 QTZ917683 RDV917683 RNR917683 RXN917683 SHJ917683 SRF917683 TBB917683 TKX917683 TUT917683 UEP917683 UOL917683 UYH917683 VID917683 VRZ917683 WBV917683 WLR917683 WVN917683 G983219 JB983219 SX983219 ACT983219 AMP983219 AWL983219 BGH983219 BQD983219 BZZ983219 CJV983219 CTR983219 DDN983219 DNJ983219 DXF983219 EHB983219 EQX983219 FAT983219 FKP983219 FUL983219 GEH983219 GOD983219 GXZ983219 HHV983219 HRR983219 IBN983219 ILJ983219 IVF983219 JFB983219 JOX983219 JYT983219 KIP983219 KSL983219 LCH983219 LMD983219 LVZ983219 MFV983219 MPR983219 MZN983219 NJJ983219 NTF983219 ODB983219 OMX983219 OWT983219 PGP983219 PQL983219 QAH983219 QKD983219 QTZ983219 RDV983219 RNR983219 RXN983219 SHJ983219 SRF983219 TBB983219 TKX983219 TUT983219 UEP983219 UOL983219 UYH983219 VID983219 VRZ983219 WBV983219 WLR983219 WVN983219 G213 JB213 SX213 ACT213 AMP213 AWL213 BGH213 BQD213 BZZ213 CJV213 CTR213 DDN213 DNJ213 DXF213 EHB213 EQX213 FAT213 FKP213 FUL213 GEH213 GOD213 GXZ213 HHV213 HRR213 IBN213 ILJ213 IVF213 JFB213 JOX213 JYT213 KIP213 KSL213 LCH213 LMD213 LVZ213 MFV213 MPR213 MZN213 NJJ213 NTF213 ODB213 OMX213 OWT213 PGP213 PQL213 QAH213 QKD213 QTZ213 RDV213 RNR213 RXN213 SHJ213 SRF213 TBB213 TKX213 TUT213 UEP213 UOL213 UYH213 VID213 VRZ213 WBV213 WLR213 WVN213 G65749 JB65749 SX65749 ACT65749 AMP65749 AWL65749 BGH65749 BQD65749 BZZ65749 CJV65749 CTR65749 DDN65749 DNJ65749 DXF65749 EHB65749 EQX65749 FAT65749 FKP65749 FUL65749 GEH65749 GOD65749 GXZ65749 HHV65749 HRR65749 IBN65749 ILJ65749 IVF65749 JFB65749 JOX65749 JYT65749 KIP65749 KSL65749 LCH65749 LMD65749 LVZ65749 MFV65749 MPR65749 MZN65749 NJJ65749 NTF65749 ODB65749 OMX65749 OWT65749 PGP65749 PQL65749 QAH65749 QKD65749 QTZ65749 RDV65749 RNR65749 RXN65749 SHJ65749 SRF65749 TBB65749 TKX65749 TUT65749 UEP65749 UOL65749 UYH65749 VID65749 VRZ65749 WBV65749 WLR65749 WVN65749 G131285 JB131285 SX131285 ACT131285 AMP131285 AWL131285 BGH131285 BQD131285 BZZ131285 CJV131285 CTR131285 DDN131285 DNJ131285 DXF131285 EHB131285 EQX131285 FAT131285 FKP131285 FUL131285 GEH131285 GOD131285 GXZ131285 HHV131285 HRR131285 IBN131285 ILJ131285 IVF131285 JFB131285 JOX131285 JYT131285 KIP131285 KSL131285 LCH131285 LMD131285 LVZ131285 MFV131285 MPR131285 MZN131285 NJJ131285 NTF131285 ODB131285 OMX131285 OWT131285 PGP131285 PQL131285 QAH131285 QKD131285 QTZ131285 RDV131285 RNR131285 RXN131285 SHJ131285 SRF131285 TBB131285 TKX131285 TUT131285 UEP131285 UOL131285 UYH131285 VID131285 VRZ131285 WBV131285 WLR131285 WVN131285 G196821 JB196821 SX196821 ACT196821 AMP196821 AWL196821 BGH196821 BQD196821 BZZ196821 CJV196821 CTR196821 DDN196821 DNJ196821 DXF196821 EHB196821 EQX196821 FAT196821 FKP196821 FUL196821 GEH196821 GOD196821 GXZ196821 HHV196821 HRR196821 IBN196821 ILJ196821 IVF196821 JFB196821 JOX196821 JYT196821 KIP196821 KSL196821 LCH196821 LMD196821 LVZ196821 MFV196821 MPR196821 MZN196821 NJJ196821 NTF196821 ODB196821 OMX196821 OWT196821 PGP196821 PQL196821 QAH196821 QKD196821 QTZ196821 RDV196821 RNR196821 RXN196821 SHJ196821 SRF196821 TBB196821 TKX196821 TUT196821 UEP196821 UOL196821 UYH196821 VID196821 VRZ196821 WBV196821 WLR196821 WVN196821 G262357 JB262357 SX262357 ACT262357 AMP262357 AWL262357 BGH262357 BQD262357 BZZ262357 CJV262357 CTR262357 DDN262357 DNJ262357 DXF262357 EHB262357 EQX262357 FAT262357 FKP262357 FUL262357 GEH262357 GOD262357 GXZ262357 HHV262357 HRR262357 IBN262357 ILJ262357 IVF262357 JFB262357 JOX262357 JYT262357 KIP262357 KSL262357 LCH262357 LMD262357 LVZ262357 MFV262357 MPR262357 MZN262357 NJJ262357 NTF262357 ODB262357 OMX262357 OWT262357 PGP262357 PQL262357 QAH262357 QKD262357 QTZ262357 RDV262357 RNR262357 RXN262357 SHJ262357 SRF262357 TBB262357 TKX262357 TUT262357 UEP262357 UOL262357 UYH262357 VID262357 VRZ262357 WBV262357 WLR262357 WVN262357 G327893 JB327893 SX327893 ACT327893 AMP327893 AWL327893 BGH327893 BQD327893 BZZ327893 CJV327893 CTR327893 DDN327893 DNJ327893 DXF327893 EHB327893 EQX327893 FAT327893 FKP327893 FUL327893 GEH327893 GOD327893 GXZ327893 HHV327893 HRR327893 IBN327893 ILJ327893 IVF327893 JFB327893 JOX327893 JYT327893 KIP327893 KSL327893 LCH327893 LMD327893 LVZ327893 MFV327893 MPR327893 MZN327893 NJJ327893 NTF327893 ODB327893 OMX327893 OWT327893 PGP327893 PQL327893 QAH327893 QKD327893 QTZ327893 RDV327893 RNR327893 RXN327893 SHJ327893 SRF327893 TBB327893 TKX327893 TUT327893 UEP327893 UOL327893 UYH327893 VID327893 VRZ327893 WBV327893 WLR327893 WVN327893 G393429 JB393429 SX393429 ACT393429 AMP393429 AWL393429 BGH393429 BQD393429 BZZ393429 CJV393429 CTR393429 DDN393429 DNJ393429 DXF393429 EHB393429 EQX393429 FAT393429 FKP393429 FUL393429 GEH393429 GOD393429 GXZ393429 HHV393429 HRR393429 IBN393429 ILJ393429 IVF393429 JFB393429 JOX393429 JYT393429 KIP393429 KSL393429 LCH393429 LMD393429 LVZ393429 MFV393429 MPR393429 MZN393429 NJJ393429 NTF393429 ODB393429 OMX393429 OWT393429 PGP393429 PQL393429 QAH393429 QKD393429 QTZ393429 RDV393429 RNR393429 RXN393429 SHJ393429 SRF393429 TBB393429 TKX393429 TUT393429 UEP393429 UOL393429 UYH393429 VID393429 VRZ393429 WBV393429 WLR393429 WVN393429 G458965 JB458965 SX458965 ACT458965 AMP458965 AWL458965 BGH458965 BQD458965 BZZ458965 CJV458965 CTR458965 DDN458965 DNJ458965 DXF458965 EHB458965 EQX458965 FAT458965 FKP458965 FUL458965 GEH458965 GOD458965 GXZ458965 HHV458965 HRR458965 IBN458965 ILJ458965 IVF458965 JFB458965 JOX458965 JYT458965 KIP458965 KSL458965 LCH458965 LMD458965 LVZ458965 MFV458965 MPR458965 MZN458965 NJJ458965 NTF458965 ODB458965 OMX458965 OWT458965 PGP458965 PQL458965 QAH458965 QKD458965 QTZ458965 RDV458965 RNR458965 RXN458965 SHJ458965 SRF458965 TBB458965 TKX458965 TUT458965 UEP458965 UOL458965 UYH458965 VID458965 VRZ458965 WBV458965 WLR458965 WVN458965 G524501 JB524501 SX524501 ACT524501 AMP524501 AWL524501 BGH524501 BQD524501 BZZ524501 CJV524501 CTR524501 DDN524501 DNJ524501 DXF524501 EHB524501 EQX524501 FAT524501 FKP524501 FUL524501 GEH524501 GOD524501 GXZ524501 HHV524501 HRR524501 IBN524501 ILJ524501 IVF524501 JFB524501 JOX524501 JYT524501 KIP524501 KSL524501 LCH524501 LMD524501 LVZ524501 MFV524501 MPR524501 MZN524501 NJJ524501 NTF524501 ODB524501 OMX524501 OWT524501 PGP524501 PQL524501 QAH524501 QKD524501 QTZ524501 RDV524501 RNR524501 RXN524501 SHJ524501 SRF524501 TBB524501 TKX524501 TUT524501 UEP524501 UOL524501 UYH524501 VID524501 VRZ524501 WBV524501 WLR524501 WVN524501 G590037 JB590037 SX590037 ACT590037 AMP590037 AWL590037 BGH590037 BQD590037 BZZ590037 CJV590037 CTR590037 DDN590037 DNJ590037 DXF590037 EHB590037 EQX590037 FAT590037 FKP590037 FUL590037 GEH590037 GOD590037 GXZ590037 HHV590037 HRR590037 IBN590037 ILJ590037 IVF590037 JFB590037 JOX590037 JYT590037 KIP590037 KSL590037 LCH590037 LMD590037 LVZ590037 MFV590037 MPR590037 MZN590037 NJJ590037 NTF590037 ODB590037 OMX590037 OWT590037 PGP590037 PQL590037 QAH590037 QKD590037 QTZ590037 RDV590037 RNR590037 RXN590037 SHJ590037 SRF590037 TBB590037 TKX590037 TUT590037 UEP590037 UOL590037 UYH590037 VID590037 VRZ590037 WBV590037 WLR590037 WVN590037 G655573 JB655573 SX655573 ACT655573 AMP655573 AWL655573 BGH655573 BQD655573 BZZ655573 CJV655573 CTR655573 DDN655573 DNJ655573 DXF655573 EHB655573 EQX655573 FAT655573 FKP655573 FUL655573 GEH655573 GOD655573 GXZ655573 HHV655573 HRR655573 IBN655573 ILJ655573 IVF655573 JFB655573 JOX655573 JYT655573 KIP655573 KSL655573 LCH655573 LMD655573 LVZ655573 MFV655573 MPR655573 MZN655573 NJJ655573 NTF655573 ODB655573 OMX655573 OWT655573 PGP655573 PQL655573 QAH655573 QKD655573 QTZ655573 RDV655573 RNR655573 RXN655573 SHJ655573 SRF655573 TBB655573 TKX655573 TUT655573 UEP655573 UOL655573 UYH655573 VID655573 VRZ655573 WBV655573 WLR655573 WVN655573 G721109 JB721109 SX721109 ACT721109 AMP721109 AWL721109 BGH721109 BQD721109 BZZ721109 CJV721109 CTR721109 DDN721109 DNJ721109 DXF721109 EHB721109 EQX721109 FAT721109 FKP721109 FUL721109 GEH721109 GOD721109 GXZ721109 HHV721109 HRR721109 IBN721109 ILJ721109 IVF721109 JFB721109 JOX721109 JYT721109 KIP721109 KSL721109 LCH721109 LMD721109 LVZ721109 MFV721109 MPR721109 MZN721109 NJJ721109 NTF721109 ODB721109 OMX721109 OWT721109 PGP721109 PQL721109 QAH721109 QKD721109 QTZ721109 RDV721109 RNR721109 RXN721109 SHJ721109 SRF721109 TBB721109 TKX721109 TUT721109 UEP721109 UOL721109 UYH721109 VID721109 VRZ721109 WBV721109 WLR721109 WVN721109 G786645 JB786645 SX786645 ACT786645 AMP786645 AWL786645 BGH786645 BQD786645 BZZ786645 CJV786645 CTR786645 DDN786645 DNJ786645 DXF786645 EHB786645 EQX786645 FAT786645 FKP786645 FUL786645 GEH786645 GOD786645 GXZ786645 HHV786645 HRR786645 IBN786645 ILJ786645 IVF786645 JFB786645 JOX786645 JYT786645 KIP786645 KSL786645 LCH786645 LMD786645 LVZ786645 MFV786645 MPR786645 MZN786645 NJJ786645 NTF786645 ODB786645 OMX786645 OWT786645 PGP786645 PQL786645 QAH786645 QKD786645 QTZ786645 RDV786645 RNR786645 RXN786645 SHJ786645 SRF786645 TBB786645 TKX786645 TUT786645 UEP786645 UOL786645 UYH786645 VID786645 VRZ786645 WBV786645 WLR786645 WVN786645 G852181 JB852181 SX852181 ACT852181 AMP852181 AWL852181 BGH852181 BQD852181 BZZ852181 CJV852181 CTR852181 DDN852181 DNJ852181 DXF852181 EHB852181 EQX852181 FAT852181 FKP852181 FUL852181 GEH852181 GOD852181 GXZ852181 HHV852181 HRR852181 IBN852181 ILJ852181 IVF852181 JFB852181 JOX852181 JYT852181 KIP852181 KSL852181 LCH852181 LMD852181 LVZ852181 MFV852181 MPR852181 MZN852181 NJJ852181 NTF852181 ODB852181 OMX852181 OWT852181 PGP852181 PQL852181 QAH852181 QKD852181 QTZ852181 RDV852181 RNR852181 RXN852181 SHJ852181 SRF852181 TBB852181 TKX852181 TUT852181 UEP852181 UOL852181 UYH852181 VID852181 VRZ852181 WBV852181 WLR852181 WVN852181 G917717 JB917717 SX917717 ACT917717 AMP917717 AWL917717 BGH917717 BQD917717 BZZ917717 CJV917717 CTR917717 DDN917717 DNJ917717 DXF917717 EHB917717 EQX917717 FAT917717 FKP917717 FUL917717 GEH917717 GOD917717 GXZ917717 HHV917717 HRR917717 IBN917717 ILJ917717 IVF917717 JFB917717 JOX917717 JYT917717 KIP917717 KSL917717 LCH917717 LMD917717 LVZ917717 MFV917717 MPR917717 MZN917717 NJJ917717 NTF917717 ODB917717 OMX917717 OWT917717 PGP917717 PQL917717 QAH917717 QKD917717 QTZ917717 RDV917717 RNR917717 RXN917717 SHJ917717 SRF917717 TBB917717 TKX917717 TUT917717 UEP917717 UOL917717 UYH917717 VID917717 VRZ917717 WBV917717 WLR917717 WVN917717 G983253 JB983253 SX983253 ACT983253 AMP983253 AWL983253 BGH983253 BQD983253 BZZ983253 CJV983253 CTR983253 DDN983253 DNJ983253 DXF983253 EHB983253 EQX983253 FAT983253 FKP983253 FUL983253 GEH983253 GOD983253 GXZ983253 HHV983253 HRR983253 IBN983253 ILJ983253 IVF983253 JFB983253 JOX983253 JYT983253 KIP983253 KSL983253 LCH983253 LMD983253 LVZ983253 MFV983253 MPR983253 MZN983253 NJJ983253 NTF983253 ODB983253 OMX983253 OWT983253 PGP983253 PQL983253 QAH983253 QKD983253 QTZ983253 RDV983253 RNR983253 RXN983253 SHJ983253 SRF983253 TBB983253 TKX983253 TUT983253 UEP983253 UOL983253 UYH983253 VID983253 VRZ983253 WBV983253 WLR983253 WVN983253 G65802 JB65802 SX65802 ACT65802 AMP65802 AWL65802 BGH65802 BQD65802 BZZ65802 CJV65802 CTR65802 DDN65802 DNJ65802 DXF65802 EHB65802 EQX65802 FAT65802 FKP65802 FUL65802 GEH65802 GOD65802 GXZ65802 HHV65802 HRR65802 IBN65802 ILJ65802 IVF65802 JFB65802 JOX65802 JYT65802 KIP65802 KSL65802 LCH65802 LMD65802 LVZ65802 MFV65802 MPR65802 MZN65802 NJJ65802 NTF65802 ODB65802 OMX65802 OWT65802 PGP65802 PQL65802 QAH65802 QKD65802 QTZ65802 RDV65802 RNR65802 RXN65802 SHJ65802 SRF65802 TBB65802 TKX65802 TUT65802 UEP65802 UOL65802 UYH65802 VID65802 VRZ65802 WBV65802 WLR65802 WVN65802 G131338 JB131338 SX131338 ACT131338 AMP131338 AWL131338 BGH131338 BQD131338 BZZ131338 CJV131338 CTR131338 DDN131338 DNJ131338 DXF131338 EHB131338 EQX131338 FAT131338 FKP131338 FUL131338 GEH131338 GOD131338 GXZ131338 HHV131338 HRR131338 IBN131338 ILJ131338 IVF131338 JFB131338 JOX131338 JYT131338 KIP131338 KSL131338 LCH131338 LMD131338 LVZ131338 MFV131338 MPR131338 MZN131338 NJJ131338 NTF131338 ODB131338 OMX131338 OWT131338 PGP131338 PQL131338 QAH131338 QKD131338 QTZ131338 RDV131338 RNR131338 RXN131338 SHJ131338 SRF131338 TBB131338 TKX131338 TUT131338 UEP131338 UOL131338 UYH131338 VID131338 VRZ131338 WBV131338 WLR131338 WVN131338 G196874 JB196874 SX196874 ACT196874 AMP196874 AWL196874 BGH196874 BQD196874 BZZ196874 CJV196874 CTR196874 DDN196874 DNJ196874 DXF196874 EHB196874 EQX196874 FAT196874 FKP196874 FUL196874 GEH196874 GOD196874 GXZ196874 HHV196874 HRR196874 IBN196874 ILJ196874 IVF196874 JFB196874 JOX196874 JYT196874 KIP196874 KSL196874 LCH196874 LMD196874 LVZ196874 MFV196874 MPR196874 MZN196874 NJJ196874 NTF196874 ODB196874 OMX196874 OWT196874 PGP196874 PQL196874 QAH196874 QKD196874 QTZ196874 RDV196874 RNR196874 RXN196874 SHJ196874 SRF196874 TBB196874 TKX196874 TUT196874 UEP196874 UOL196874 UYH196874 VID196874 VRZ196874 WBV196874 WLR196874 WVN196874 G262410 JB262410 SX262410 ACT262410 AMP262410 AWL262410 BGH262410 BQD262410 BZZ262410 CJV262410 CTR262410 DDN262410 DNJ262410 DXF262410 EHB262410 EQX262410 FAT262410 FKP262410 FUL262410 GEH262410 GOD262410 GXZ262410 HHV262410 HRR262410 IBN262410 ILJ262410 IVF262410 JFB262410 JOX262410 JYT262410 KIP262410 KSL262410 LCH262410 LMD262410 LVZ262410 MFV262410 MPR262410 MZN262410 NJJ262410 NTF262410 ODB262410 OMX262410 OWT262410 PGP262410 PQL262410 QAH262410 QKD262410 QTZ262410 RDV262410 RNR262410 RXN262410 SHJ262410 SRF262410 TBB262410 TKX262410 TUT262410 UEP262410 UOL262410 UYH262410 VID262410 VRZ262410 WBV262410 WLR262410 WVN262410 G327946 JB327946 SX327946 ACT327946 AMP327946 AWL327946 BGH327946 BQD327946 BZZ327946 CJV327946 CTR327946 DDN327946 DNJ327946 DXF327946 EHB327946 EQX327946 FAT327946 FKP327946 FUL327946 GEH327946 GOD327946 GXZ327946 HHV327946 HRR327946 IBN327946 ILJ327946 IVF327946 JFB327946 JOX327946 JYT327946 KIP327946 KSL327946 LCH327946 LMD327946 LVZ327946 MFV327946 MPR327946 MZN327946 NJJ327946 NTF327946 ODB327946 OMX327946 OWT327946 PGP327946 PQL327946 QAH327946 QKD327946 QTZ327946 RDV327946 RNR327946 RXN327946 SHJ327946 SRF327946 TBB327946 TKX327946 TUT327946 UEP327946 UOL327946 UYH327946 VID327946 VRZ327946 WBV327946 WLR327946 WVN327946 G393482 JB393482 SX393482 ACT393482 AMP393482 AWL393482 BGH393482 BQD393482 BZZ393482 CJV393482 CTR393482 DDN393482 DNJ393482 DXF393482 EHB393482 EQX393482 FAT393482 FKP393482 FUL393482 GEH393482 GOD393482 GXZ393482 HHV393482 HRR393482 IBN393482 ILJ393482 IVF393482 JFB393482 JOX393482 JYT393482 KIP393482 KSL393482 LCH393482 LMD393482 LVZ393482 MFV393482 MPR393482 MZN393482 NJJ393482 NTF393482 ODB393482 OMX393482 OWT393482 PGP393482 PQL393482 QAH393482 QKD393482 QTZ393482 RDV393482 RNR393482 RXN393482 SHJ393482 SRF393482 TBB393482 TKX393482 TUT393482 UEP393482 UOL393482 UYH393482 VID393482 VRZ393482 WBV393482 WLR393482 WVN393482 G459018 JB459018 SX459018 ACT459018 AMP459018 AWL459018 BGH459018 BQD459018 BZZ459018 CJV459018 CTR459018 DDN459018 DNJ459018 DXF459018 EHB459018 EQX459018 FAT459018 FKP459018 FUL459018 GEH459018 GOD459018 GXZ459018 HHV459018 HRR459018 IBN459018 ILJ459018 IVF459018 JFB459018 JOX459018 JYT459018 KIP459018 KSL459018 LCH459018 LMD459018 LVZ459018 MFV459018 MPR459018 MZN459018 NJJ459018 NTF459018 ODB459018 OMX459018 OWT459018 PGP459018 PQL459018 QAH459018 QKD459018 QTZ459018 RDV459018 RNR459018 RXN459018 SHJ459018 SRF459018 TBB459018 TKX459018 TUT459018 UEP459018 UOL459018 UYH459018 VID459018 VRZ459018 WBV459018 WLR459018 WVN459018 G524554 JB524554 SX524554 ACT524554 AMP524554 AWL524554 BGH524554 BQD524554 BZZ524554 CJV524554 CTR524554 DDN524554 DNJ524554 DXF524554 EHB524554 EQX524554 FAT524554 FKP524554 FUL524554 GEH524554 GOD524554 GXZ524554 HHV524554 HRR524554 IBN524554 ILJ524554 IVF524554 JFB524554 JOX524554 JYT524554 KIP524554 KSL524554 LCH524554 LMD524554 LVZ524554 MFV524554 MPR524554 MZN524554 NJJ524554 NTF524554 ODB524554 OMX524554 OWT524554 PGP524554 PQL524554 QAH524554 QKD524554 QTZ524554 RDV524554 RNR524554 RXN524554 SHJ524554 SRF524554 TBB524554 TKX524554 TUT524554 UEP524554 UOL524554 UYH524554 VID524554 VRZ524554 WBV524554 WLR524554 WVN524554 G590090 JB590090 SX590090 ACT590090 AMP590090 AWL590090 BGH590090 BQD590090 BZZ590090 CJV590090 CTR590090 DDN590090 DNJ590090 DXF590090 EHB590090 EQX590090 FAT590090 FKP590090 FUL590090 GEH590090 GOD590090 GXZ590090 HHV590090 HRR590090 IBN590090 ILJ590090 IVF590090 JFB590090 JOX590090 JYT590090 KIP590090 KSL590090 LCH590090 LMD590090 LVZ590090 MFV590090 MPR590090 MZN590090 NJJ590090 NTF590090 ODB590090 OMX590090 OWT590090 PGP590090 PQL590090 QAH590090 QKD590090 QTZ590090 RDV590090 RNR590090 RXN590090 SHJ590090 SRF590090 TBB590090 TKX590090 TUT590090 UEP590090 UOL590090 UYH590090 VID590090 VRZ590090 WBV590090 WLR590090 WVN590090 G655626 JB655626 SX655626 ACT655626 AMP655626 AWL655626 BGH655626 BQD655626 BZZ655626 CJV655626 CTR655626 DDN655626 DNJ655626 DXF655626 EHB655626 EQX655626 FAT655626 FKP655626 FUL655626 GEH655626 GOD655626 GXZ655626 HHV655626 HRR655626 IBN655626 ILJ655626 IVF655626 JFB655626 JOX655626 JYT655626 KIP655626 KSL655626 LCH655626 LMD655626 LVZ655626 MFV655626 MPR655626 MZN655626 NJJ655626 NTF655626 ODB655626 OMX655626 OWT655626 PGP655626 PQL655626 QAH655626 QKD655626 QTZ655626 RDV655626 RNR655626 RXN655626 SHJ655626 SRF655626 TBB655626 TKX655626 TUT655626 UEP655626 UOL655626 UYH655626 VID655626 VRZ655626 WBV655626 WLR655626 WVN655626 G721162 JB721162 SX721162 ACT721162 AMP721162 AWL721162 BGH721162 BQD721162 BZZ721162 CJV721162 CTR721162 DDN721162 DNJ721162 DXF721162 EHB721162 EQX721162 FAT721162 FKP721162 FUL721162 GEH721162 GOD721162 GXZ721162 HHV721162 HRR721162 IBN721162 ILJ721162 IVF721162 JFB721162 JOX721162 JYT721162 KIP721162 KSL721162 LCH721162 LMD721162 LVZ721162 MFV721162 MPR721162 MZN721162 NJJ721162 NTF721162 ODB721162 OMX721162 OWT721162 PGP721162 PQL721162 QAH721162 QKD721162 QTZ721162 RDV721162 RNR721162 RXN721162 SHJ721162 SRF721162 TBB721162 TKX721162 TUT721162 UEP721162 UOL721162 UYH721162 VID721162 VRZ721162 WBV721162 WLR721162 WVN721162 G786698 JB786698 SX786698 ACT786698 AMP786698 AWL786698 BGH786698 BQD786698 BZZ786698 CJV786698 CTR786698 DDN786698 DNJ786698 DXF786698 EHB786698 EQX786698 FAT786698 FKP786698 FUL786698 GEH786698 GOD786698 GXZ786698 HHV786698 HRR786698 IBN786698 ILJ786698 IVF786698 JFB786698 JOX786698 JYT786698 KIP786698 KSL786698 LCH786698 LMD786698 LVZ786698 MFV786698 MPR786698 MZN786698 NJJ786698 NTF786698 ODB786698 OMX786698 OWT786698 PGP786698 PQL786698 QAH786698 QKD786698 QTZ786698 RDV786698 RNR786698 RXN786698 SHJ786698 SRF786698 TBB786698 TKX786698 TUT786698 UEP786698 UOL786698 UYH786698 VID786698 VRZ786698 WBV786698 WLR786698 WVN786698 G852234 JB852234 SX852234 ACT852234 AMP852234 AWL852234 BGH852234 BQD852234 BZZ852234 CJV852234 CTR852234 DDN852234 DNJ852234 DXF852234 EHB852234 EQX852234 FAT852234 FKP852234 FUL852234 GEH852234 GOD852234 GXZ852234 HHV852234 HRR852234 IBN852234 ILJ852234 IVF852234 JFB852234 JOX852234 JYT852234 KIP852234 KSL852234 LCH852234 LMD852234 LVZ852234 MFV852234 MPR852234 MZN852234 NJJ852234 NTF852234 ODB852234 OMX852234 OWT852234 PGP852234 PQL852234 QAH852234 QKD852234 QTZ852234 RDV852234 RNR852234 RXN852234 SHJ852234 SRF852234 TBB852234 TKX852234 TUT852234 UEP852234 UOL852234 UYH852234 VID852234 VRZ852234 WBV852234 WLR852234 WVN852234 G917770 JB917770 SX917770 ACT917770 AMP917770 AWL917770 BGH917770 BQD917770 BZZ917770 CJV917770 CTR917770 DDN917770 DNJ917770 DXF917770 EHB917770 EQX917770 FAT917770 FKP917770 FUL917770 GEH917770 GOD917770 GXZ917770 HHV917770 HRR917770 IBN917770 ILJ917770 IVF917770 JFB917770 JOX917770 JYT917770 KIP917770 KSL917770 LCH917770 LMD917770 LVZ917770 MFV917770 MPR917770 MZN917770 NJJ917770 NTF917770 ODB917770 OMX917770 OWT917770 PGP917770 PQL917770 QAH917770 QKD917770 QTZ917770 RDV917770 RNR917770 RXN917770 SHJ917770 SRF917770 TBB917770 TKX917770 TUT917770 UEP917770 UOL917770 UYH917770 VID917770 VRZ917770 WBV917770 WLR917770 WVN917770 G983306 JB983306 SX983306 ACT983306 AMP983306 AWL983306 BGH983306 BQD983306 BZZ983306 CJV983306 CTR983306 DDN983306 DNJ983306 DXF983306 EHB983306 EQX983306 FAT983306 FKP983306 FUL983306 GEH983306 GOD983306 GXZ983306 HHV983306 HRR983306 IBN983306 ILJ983306 IVF983306 JFB983306 JOX983306 JYT983306 KIP983306 KSL983306 LCH983306 LMD983306 LVZ983306 MFV983306 MPR983306 MZN983306 NJJ983306 NTF983306 ODB983306 OMX983306 OWT983306 PGP983306 PQL983306 QAH983306 QKD983306 QTZ983306 RDV983306 RNR983306 RXN983306 SHJ983306 SRF983306 TBB983306 TKX983306 TUT983306 UEP983306 UOL983306 UYH983306 VID983306 VRZ983306 WBV983306 WLR983306 WVN983306 G242 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G65770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G131306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G196842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G262378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G327914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G393450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G458986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G524522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G590058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G655594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G721130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G786666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G852202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G917738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G983274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G65787 JB65787 SX65787 ACT65787 AMP65787 AWL65787 BGH65787 BQD65787 BZZ65787 CJV65787 CTR65787 DDN65787 DNJ65787 DXF65787 EHB65787 EQX65787 FAT65787 FKP65787 FUL65787 GEH65787 GOD65787 GXZ65787 HHV65787 HRR65787 IBN65787 ILJ65787 IVF65787 JFB65787 JOX65787 JYT65787 KIP65787 KSL65787 LCH65787 LMD65787 LVZ65787 MFV65787 MPR65787 MZN65787 NJJ65787 NTF65787 ODB65787 OMX65787 OWT65787 PGP65787 PQL65787 QAH65787 QKD65787 QTZ65787 RDV65787 RNR65787 RXN65787 SHJ65787 SRF65787 TBB65787 TKX65787 TUT65787 UEP65787 UOL65787 UYH65787 VID65787 VRZ65787 WBV65787 WLR65787 WVN65787 G131323 JB131323 SX131323 ACT131323 AMP131323 AWL131323 BGH131323 BQD131323 BZZ131323 CJV131323 CTR131323 DDN131323 DNJ131323 DXF131323 EHB131323 EQX131323 FAT131323 FKP131323 FUL131323 GEH131323 GOD131323 GXZ131323 HHV131323 HRR131323 IBN131323 ILJ131323 IVF131323 JFB131323 JOX131323 JYT131323 KIP131323 KSL131323 LCH131323 LMD131323 LVZ131323 MFV131323 MPR131323 MZN131323 NJJ131323 NTF131323 ODB131323 OMX131323 OWT131323 PGP131323 PQL131323 QAH131323 QKD131323 QTZ131323 RDV131323 RNR131323 RXN131323 SHJ131323 SRF131323 TBB131323 TKX131323 TUT131323 UEP131323 UOL131323 UYH131323 VID131323 VRZ131323 WBV131323 WLR131323 WVN131323 G196859 JB196859 SX196859 ACT196859 AMP196859 AWL196859 BGH196859 BQD196859 BZZ196859 CJV196859 CTR196859 DDN196859 DNJ196859 DXF196859 EHB196859 EQX196859 FAT196859 FKP196859 FUL196859 GEH196859 GOD196859 GXZ196859 HHV196859 HRR196859 IBN196859 ILJ196859 IVF196859 JFB196859 JOX196859 JYT196859 KIP196859 KSL196859 LCH196859 LMD196859 LVZ196859 MFV196859 MPR196859 MZN196859 NJJ196859 NTF196859 ODB196859 OMX196859 OWT196859 PGP196859 PQL196859 QAH196859 QKD196859 QTZ196859 RDV196859 RNR196859 RXN196859 SHJ196859 SRF196859 TBB196859 TKX196859 TUT196859 UEP196859 UOL196859 UYH196859 VID196859 VRZ196859 WBV196859 WLR196859 WVN196859 G262395 JB262395 SX262395 ACT262395 AMP262395 AWL262395 BGH262395 BQD262395 BZZ262395 CJV262395 CTR262395 DDN262395 DNJ262395 DXF262395 EHB262395 EQX262395 FAT262395 FKP262395 FUL262395 GEH262395 GOD262395 GXZ262395 HHV262395 HRR262395 IBN262395 ILJ262395 IVF262395 JFB262395 JOX262395 JYT262395 KIP262395 KSL262395 LCH262395 LMD262395 LVZ262395 MFV262395 MPR262395 MZN262395 NJJ262395 NTF262395 ODB262395 OMX262395 OWT262395 PGP262395 PQL262395 QAH262395 QKD262395 QTZ262395 RDV262395 RNR262395 RXN262395 SHJ262395 SRF262395 TBB262395 TKX262395 TUT262395 UEP262395 UOL262395 UYH262395 VID262395 VRZ262395 WBV262395 WLR262395 WVN262395 G327931 JB327931 SX327931 ACT327931 AMP327931 AWL327931 BGH327931 BQD327931 BZZ327931 CJV327931 CTR327931 DDN327931 DNJ327931 DXF327931 EHB327931 EQX327931 FAT327931 FKP327931 FUL327931 GEH327931 GOD327931 GXZ327931 HHV327931 HRR327931 IBN327931 ILJ327931 IVF327931 JFB327931 JOX327931 JYT327931 KIP327931 KSL327931 LCH327931 LMD327931 LVZ327931 MFV327931 MPR327931 MZN327931 NJJ327931 NTF327931 ODB327931 OMX327931 OWT327931 PGP327931 PQL327931 QAH327931 QKD327931 QTZ327931 RDV327931 RNR327931 RXN327931 SHJ327931 SRF327931 TBB327931 TKX327931 TUT327931 UEP327931 UOL327931 UYH327931 VID327931 VRZ327931 WBV327931 WLR327931 WVN327931 G393467 JB393467 SX393467 ACT393467 AMP393467 AWL393467 BGH393467 BQD393467 BZZ393467 CJV393467 CTR393467 DDN393467 DNJ393467 DXF393467 EHB393467 EQX393467 FAT393467 FKP393467 FUL393467 GEH393467 GOD393467 GXZ393467 HHV393467 HRR393467 IBN393467 ILJ393467 IVF393467 JFB393467 JOX393467 JYT393467 KIP393467 KSL393467 LCH393467 LMD393467 LVZ393467 MFV393467 MPR393467 MZN393467 NJJ393467 NTF393467 ODB393467 OMX393467 OWT393467 PGP393467 PQL393467 QAH393467 QKD393467 QTZ393467 RDV393467 RNR393467 RXN393467 SHJ393467 SRF393467 TBB393467 TKX393467 TUT393467 UEP393467 UOL393467 UYH393467 VID393467 VRZ393467 WBV393467 WLR393467 WVN393467 G459003 JB459003 SX459003 ACT459003 AMP459003 AWL459003 BGH459003 BQD459003 BZZ459003 CJV459003 CTR459003 DDN459003 DNJ459003 DXF459003 EHB459003 EQX459003 FAT459003 FKP459003 FUL459003 GEH459003 GOD459003 GXZ459003 HHV459003 HRR459003 IBN459003 ILJ459003 IVF459003 JFB459003 JOX459003 JYT459003 KIP459003 KSL459003 LCH459003 LMD459003 LVZ459003 MFV459003 MPR459003 MZN459003 NJJ459003 NTF459003 ODB459003 OMX459003 OWT459003 PGP459003 PQL459003 QAH459003 QKD459003 QTZ459003 RDV459003 RNR459003 RXN459003 SHJ459003 SRF459003 TBB459003 TKX459003 TUT459003 UEP459003 UOL459003 UYH459003 VID459003 VRZ459003 WBV459003 WLR459003 WVN459003 G524539 JB524539 SX524539 ACT524539 AMP524539 AWL524539 BGH524539 BQD524539 BZZ524539 CJV524539 CTR524539 DDN524539 DNJ524539 DXF524539 EHB524539 EQX524539 FAT524539 FKP524539 FUL524539 GEH524539 GOD524539 GXZ524539 HHV524539 HRR524539 IBN524539 ILJ524539 IVF524539 JFB524539 JOX524539 JYT524539 KIP524539 KSL524539 LCH524539 LMD524539 LVZ524539 MFV524539 MPR524539 MZN524539 NJJ524539 NTF524539 ODB524539 OMX524539 OWT524539 PGP524539 PQL524539 QAH524539 QKD524539 QTZ524539 RDV524539 RNR524539 RXN524539 SHJ524539 SRF524539 TBB524539 TKX524539 TUT524539 UEP524539 UOL524539 UYH524539 VID524539 VRZ524539 WBV524539 WLR524539 WVN524539 G590075 JB590075 SX590075 ACT590075 AMP590075 AWL590075 BGH590075 BQD590075 BZZ590075 CJV590075 CTR590075 DDN590075 DNJ590075 DXF590075 EHB590075 EQX590075 FAT590075 FKP590075 FUL590075 GEH590075 GOD590075 GXZ590075 HHV590075 HRR590075 IBN590075 ILJ590075 IVF590075 JFB590075 JOX590075 JYT590075 KIP590075 KSL590075 LCH590075 LMD590075 LVZ590075 MFV590075 MPR590075 MZN590075 NJJ590075 NTF590075 ODB590075 OMX590075 OWT590075 PGP590075 PQL590075 QAH590075 QKD590075 QTZ590075 RDV590075 RNR590075 RXN590075 SHJ590075 SRF590075 TBB590075 TKX590075 TUT590075 UEP590075 UOL590075 UYH590075 VID590075 VRZ590075 WBV590075 WLR590075 WVN590075 G655611 JB655611 SX655611 ACT655611 AMP655611 AWL655611 BGH655611 BQD655611 BZZ655611 CJV655611 CTR655611 DDN655611 DNJ655611 DXF655611 EHB655611 EQX655611 FAT655611 FKP655611 FUL655611 GEH655611 GOD655611 GXZ655611 HHV655611 HRR655611 IBN655611 ILJ655611 IVF655611 JFB655611 JOX655611 JYT655611 KIP655611 KSL655611 LCH655611 LMD655611 LVZ655611 MFV655611 MPR655611 MZN655611 NJJ655611 NTF655611 ODB655611 OMX655611 OWT655611 PGP655611 PQL655611 QAH655611 QKD655611 QTZ655611 RDV655611 RNR655611 RXN655611 SHJ655611 SRF655611 TBB655611 TKX655611 TUT655611 UEP655611 UOL655611 UYH655611 VID655611 VRZ655611 WBV655611 WLR655611 WVN655611 G721147 JB721147 SX721147 ACT721147 AMP721147 AWL721147 BGH721147 BQD721147 BZZ721147 CJV721147 CTR721147 DDN721147 DNJ721147 DXF721147 EHB721147 EQX721147 FAT721147 FKP721147 FUL721147 GEH721147 GOD721147 GXZ721147 HHV721147 HRR721147 IBN721147 ILJ721147 IVF721147 JFB721147 JOX721147 JYT721147 KIP721147 KSL721147 LCH721147 LMD721147 LVZ721147 MFV721147 MPR721147 MZN721147 NJJ721147 NTF721147 ODB721147 OMX721147 OWT721147 PGP721147 PQL721147 QAH721147 QKD721147 QTZ721147 RDV721147 RNR721147 RXN721147 SHJ721147 SRF721147 TBB721147 TKX721147 TUT721147 UEP721147 UOL721147 UYH721147 VID721147 VRZ721147 WBV721147 WLR721147 WVN721147 G786683 JB786683 SX786683 ACT786683 AMP786683 AWL786683 BGH786683 BQD786683 BZZ786683 CJV786683 CTR786683 DDN786683 DNJ786683 DXF786683 EHB786683 EQX786683 FAT786683 FKP786683 FUL786683 GEH786683 GOD786683 GXZ786683 HHV786683 HRR786683 IBN786683 ILJ786683 IVF786683 JFB786683 JOX786683 JYT786683 KIP786683 KSL786683 LCH786683 LMD786683 LVZ786683 MFV786683 MPR786683 MZN786683 NJJ786683 NTF786683 ODB786683 OMX786683 OWT786683 PGP786683 PQL786683 QAH786683 QKD786683 QTZ786683 RDV786683 RNR786683 RXN786683 SHJ786683 SRF786683 TBB786683 TKX786683 TUT786683 UEP786683 UOL786683 UYH786683 VID786683 VRZ786683 WBV786683 WLR786683 WVN786683 G852219 JB852219 SX852219 ACT852219 AMP852219 AWL852219 BGH852219 BQD852219 BZZ852219 CJV852219 CTR852219 DDN852219 DNJ852219 DXF852219 EHB852219 EQX852219 FAT852219 FKP852219 FUL852219 GEH852219 GOD852219 GXZ852219 HHV852219 HRR852219 IBN852219 ILJ852219 IVF852219 JFB852219 JOX852219 JYT852219 KIP852219 KSL852219 LCH852219 LMD852219 LVZ852219 MFV852219 MPR852219 MZN852219 NJJ852219 NTF852219 ODB852219 OMX852219 OWT852219 PGP852219 PQL852219 QAH852219 QKD852219 QTZ852219 RDV852219 RNR852219 RXN852219 SHJ852219 SRF852219 TBB852219 TKX852219 TUT852219 UEP852219 UOL852219 UYH852219 VID852219 VRZ852219 WBV852219 WLR852219 WVN852219 G917755 JB917755 SX917755 ACT917755 AMP917755 AWL917755 BGH917755 BQD917755 BZZ917755 CJV917755 CTR917755 DDN917755 DNJ917755 DXF917755 EHB917755 EQX917755 FAT917755 FKP917755 FUL917755 GEH917755 GOD917755 GXZ917755 HHV917755 HRR917755 IBN917755 ILJ917755 IVF917755 JFB917755 JOX917755 JYT917755 KIP917755 KSL917755 LCH917755 LMD917755 LVZ917755 MFV917755 MPR917755 MZN917755 NJJ917755 NTF917755 ODB917755 OMX917755 OWT917755 PGP917755 PQL917755 QAH917755 QKD917755 QTZ917755 RDV917755 RNR917755 RXN917755 SHJ917755 SRF917755 TBB917755 TKX917755 TUT917755 UEP917755 UOL917755 UYH917755 VID917755 VRZ917755 WBV917755 WLR917755 WVN917755 G983291 JB983291 SX983291 ACT983291 AMP983291 AWL983291 BGH983291 BQD983291 BZZ983291 CJV983291 CTR983291 DDN983291 DNJ983291 DXF983291 EHB983291 EQX983291 FAT983291 FKP983291 FUL983291 GEH983291 GOD983291 GXZ983291 HHV983291 HRR983291 IBN983291 ILJ983291 IVF983291 JFB983291 JOX983291 JYT983291 KIP983291 KSL983291 LCH983291 LMD983291 LVZ983291 MFV983291 MPR983291 MZN983291 NJJ983291 NTF983291 ODB983291 OMX983291 OWT983291 PGP983291 PQL983291 QAH983291 QKD983291 QTZ983291 RDV983291 RNR983291 RXN983291 SHJ983291 SRF983291 TBB983291 TKX983291 TUT983291 UEP983291 UOL983291 UYH983291 VID983291 VRZ983291 WBV983291 WLR983291 WVN983291 G65757 JB65757 SX65757 ACT65757 AMP65757 AWL65757 BGH65757 BQD65757 BZZ65757 CJV65757 CTR65757 DDN65757 DNJ65757 DXF65757 EHB65757 EQX65757 FAT65757 FKP65757 FUL65757 GEH65757 GOD65757 GXZ65757 HHV65757 HRR65757 IBN65757 ILJ65757 IVF65757 JFB65757 JOX65757 JYT65757 KIP65757 KSL65757 LCH65757 LMD65757 LVZ65757 MFV65757 MPR65757 MZN65757 NJJ65757 NTF65757 ODB65757 OMX65757 OWT65757 PGP65757 PQL65757 QAH65757 QKD65757 QTZ65757 RDV65757 RNR65757 RXN65757 SHJ65757 SRF65757 TBB65757 TKX65757 TUT65757 UEP65757 UOL65757 UYH65757 VID65757 VRZ65757 WBV65757 WLR65757 WVN65757 G131293 JB131293 SX131293 ACT131293 AMP131293 AWL131293 BGH131293 BQD131293 BZZ131293 CJV131293 CTR131293 DDN131293 DNJ131293 DXF131293 EHB131293 EQX131293 FAT131293 FKP131293 FUL131293 GEH131293 GOD131293 GXZ131293 HHV131293 HRR131293 IBN131293 ILJ131293 IVF131293 JFB131293 JOX131293 JYT131293 KIP131293 KSL131293 LCH131293 LMD131293 LVZ131293 MFV131293 MPR131293 MZN131293 NJJ131293 NTF131293 ODB131293 OMX131293 OWT131293 PGP131293 PQL131293 QAH131293 QKD131293 QTZ131293 RDV131293 RNR131293 RXN131293 SHJ131293 SRF131293 TBB131293 TKX131293 TUT131293 UEP131293 UOL131293 UYH131293 VID131293 VRZ131293 WBV131293 WLR131293 WVN131293 G196829 JB196829 SX196829 ACT196829 AMP196829 AWL196829 BGH196829 BQD196829 BZZ196829 CJV196829 CTR196829 DDN196829 DNJ196829 DXF196829 EHB196829 EQX196829 FAT196829 FKP196829 FUL196829 GEH196829 GOD196829 GXZ196829 HHV196829 HRR196829 IBN196829 ILJ196829 IVF196829 JFB196829 JOX196829 JYT196829 KIP196829 KSL196829 LCH196829 LMD196829 LVZ196829 MFV196829 MPR196829 MZN196829 NJJ196829 NTF196829 ODB196829 OMX196829 OWT196829 PGP196829 PQL196829 QAH196829 QKD196829 QTZ196829 RDV196829 RNR196829 RXN196829 SHJ196829 SRF196829 TBB196829 TKX196829 TUT196829 UEP196829 UOL196829 UYH196829 VID196829 VRZ196829 WBV196829 WLR196829 WVN196829 G262365 JB262365 SX262365 ACT262365 AMP262365 AWL262365 BGH262365 BQD262365 BZZ262365 CJV262365 CTR262365 DDN262365 DNJ262365 DXF262365 EHB262365 EQX262365 FAT262365 FKP262365 FUL262365 GEH262365 GOD262365 GXZ262365 HHV262365 HRR262365 IBN262365 ILJ262365 IVF262365 JFB262365 JOX262365 JYT262365 KIP262365 KSL262365 LCH262365 LMD262365 LVZ262365 MFV262365 MPR262365 MZN262365 NJJ262365 NTF262365 ODB262365 OMX262365 OWT262365 PGP262365 PQL262365 QAH262365 QKD262365 QTZ262365 RDV262365 RNR262365 RXN262365 SHJ262365 SRF262365 TBB262365 TKX262365 TUT262365 UEP262365 UOL262365 UYH262365 VID262365 VRZ262365 WBV262365 WLR262365 WVN262365 G327901 JB327901 SX327901 ACT327901 AMP327901 AWL327901 BGH327901 BQD327901 BZZ327901 CJV327901 CTR327901 DDN327901 DNJ327901 DXF327901 EHB327901 EQX327901 FAT327901 FKP327901 FUL327901 GEH327901 GOD327901 GXZ327901 HHV327901 HRR327901 IBN327901 ILJ327901 IVF327901 JFB327901 JOX327901 JYT327901 KIP327901 KSL327901 LCH327901 LMD327901 LVZ327901 MFV327901 MPR327901 MZN327901 NJJ327901 NTF327901 ODB327901 OMX327901 OWT327901 PGP327901 PQL327901 QAH327901 QKD327901 QTZ327901 RDV327901 RNR327901 RXN327901 SHJ327901 SRF327901 TBB327901 TKX327901 TUT327901 UEP327901 UOL327901 UYH327901 VID327901 VRZ327901 WBV327901 WLR327901 WVN327901 G393437 JB393437 SX393437 ACT393437 AMP393437 AWL393437 BGH393437 BQD393437 BZZ393437 CJV393437 CTR393437 DDN393437 DNJ393437 DXF393437 EHB393437 EQX393437 FAT393437 FKP393437 FUL393437 GEH393437 GOD393437 GXZ393437 HHV393437 HRR393437 IBN393437 ILJ393437 IVF393437 JFB393437 JOX393437 JYT393437 KIP393437 KSL393437 LCH393437 LMD393437 LVZ393437 MFV393437 MPR393437 MZN393437 NJJ393437 NTF393437 ODB393437 OMX393437 OWT393437 PGP393437 PQL393437 QAH393437 QKD393437 QTZ393437 RDV393437 RNR393437 RXN393437 SHJ393437 SRF393437 TBB393437 TKX393437 TUT393437 UEP393437 UOL393437 UYH393437 VID393437 VRZ393437 WBV393437 WLR393437 WVN393437 G458973 JB458973 SX458973 ACT458973 AMP458973 AWL458973 BGH458973 BQD458973 BZZ458973 CJV458973 CTR458973 DDN458973 DNJ458973 DXF458973 EHB458973 EQX458973 FAT458973 FKP458973 FUL458973 GEH458973 GOD458973 GXZ458973 HHV458973 HRR458973 IBN458973 ILJ458973 IVF458973 JFB458973 JOX458973 JYT458973 KIP458973 KSL458973 LCH458973 LMD458973 LVZ458973 MFV458973 MPR458973 MZN458973 NJJ458973 NTF458973 ODB458973 OMX458973 OWT458973 PGP458973 PQL458973 QAH458973 QKD458973 QTZ458973 RDV458973 RNR458973 RXN458973 SHJ458973 SRF458973 TBB458973 TKX458973 TUT458973 UEP458973 UOL458973 UYH458973 VID458973 VRZ458973 WBV458973 WLR458973 WVN458973 G524509 JB524509 SX524509 ACT524509 AMP524509 AWL524509 BGH524509 BQD524509 BZZ524509 CJV524509 CTR524509 DDN524509 DNJ524509 DXF524509 EHB524509 EQX524509 FAT524509 FKP524509 FUL524509 GEH524509 GOD524509 GXZ524509 HHV524509 HRR524509 IBN524509 ILJ524509 IVF524509 JFB524509 JOX524509 JYT524509 KIP524509 KSL524509 LCH524509 LMD524509 LVZ524509 MFV524509 MPR524509 MZN524509 NJJ524509 NTF524509 ODB524509 OMX524509 OWT524509 PGP524509 PQL524509 QAH524509 QKD524509 QTZ524509 RDV524509 RNR524509 RXN524509 SHJ524509 SRF524509 TBB524509 TKX524509 TUT524509 UEP524509 UOL524509 UYH524509 VID524509 VRZ524509 WBV524509 WLR524509 WVN524509 G590045 JB590045 SX590045 ACT590045 AMP590045 AWL590045 BGH590045 BQD590045 BZZ590045 CJV590045 CTR590045 DDN590045 DNJ590045 DXF590045 EHB590045 EQX590045 FAT590045 FKP590045 FUL590045 GEH590045 GOD590045 GXZ590045 HHV590045 HRR590045 IBN590045 ILJ590045 IVF590045 JFB590045 JOX590045 JYT590045 KIP590045 KSL590045 LCH590045 LMD590045 LVZ590045 MFV590045 MPR590045 MZN590045 NJJ590045 NTF590045 ODB590045 OMX590045 OWT590045 PGP590045 PQL590045 QAH590045 QKD590045 QTZ590045 RDV590045 RNR590045 RXN590045 SHJ590045 SRF590045 TBB590045 TKX590045 TUT590045 UEP590045 UOL590045 UYH590045 VID590045 VRZ590045 WBV590045 WLR590045 WVN590045 G655581 JB655581 SX655581 ACT655581 AMP655581 AWL655581 BGH655581 BQD655581 BZZ655581 CJV655581 CTR655581 DDN655581 DNJ655581 DXF655581 EHB655581 EQX655581 FAT655581 FKP655581 FUL655581 GEH655581 GOD655581 GXZ655581 HHV655581 HRR655581 IBN655581 ILJ655581 IVF655581 JFB655581 JOX655581 JYT655581 KIP655581 KSL655581 LCH655581 LMD655581 LVZ655581 MFV655581 MPR655581 MZN655581 NJJ655581 NTF655581 ODB655581 OMX655581 OWT655581 PGP655581 PQL655581 QAH655581 QKD655581 QTZ655581 RDV655581 RNR655581 RXN655581 SHJ655581 SRF655581 TBB655581 TKX655581 TUT655581 UEP655581 UOL655581 UYH655581 VID655581 VRZ655581 WBV655581 WLR655581 WVN655581 G721117 JB721117 SX721117 ACT721117 AMP721117 AWL721117 BGH721117 BQD721117 BZZ721117 CJV721117 CTR721117 DDN721117 DNJ721117 DXF721117 EHB721117 EQX721117 FAT721117 FKP721117 FUL721117 GEH721117 GOD721117 GXZ721117 HHV721117 HRR721117 IBN721117 ILJ721117 IVF721117 JFB721117 JOX721117 JYT721117 KIP721117 KSL721117 LCH721117 LMD721117 LVZ721117 MFV721117 MPR721117 MZN721117 NJJ721117 NTF721117 ODB721117 OMX721117 OWT721117 PGP721117 PQL721117 QAH721117 QKD721117 QTZ721117 RDV721117 RNR721117 RXN721117 SHJ721117 SRF721117 TBB721117 TKX721117 TUT721117 UEP721117 UOL721117 UYH721117 VID721117 VRZ721117 WBV721117 WLR721117 WVN721117 G786653 JB786653 SX786653 ACT786653 AMP786653 AWL786653 BGH786653 BQD786653 BZZ786653 CJV786653 CTR786653 DDN786653 DNJ786653 DXF786653 EHB786653 EQX786653 FAT786653 FKP786653 FUL786653 GEH786653 GOD786653 GXZ786653 HHV786653 HRR786653 IBN786653 ILJ786653 IVF786653 JFB786653 JOX786653 JYT786653 KIP786653 KSL786653 LCH786653 LMD786653 LVZ786653 MFV786653 MPR786653 MZN786653 NJJ786653 NTF786653 ODB786653 OMX786653 OWT786653 PGP786653 PQL786653 QAH786653 QKD786653 QTZ786653 RDV786653 RNR786653 RXN786653 SHJ786653 SRF786653 TBB786653 TKX786653 TUT786653 UEP786653 UOL786653 UYH786653 VID786653 VRZ786653 WBV786653 WLR786653 WVN786653 G852189 JB852189 SX852189 ACT852189 AMP852189 AWL852189 BGH852189 BQD852189 BZZ852189 CJV852189 CTR852189 DDN852189 DNJ852189 DXF852189 EHB852189 EQX852189 FAT852189 FKP852189 FUL852189 GEH852189 GOD852189 GXZ852189 HHV852189 HRR852189 IBN852189 ILJ852189 IVF852189 JFB852189 JOX852189 JYT852189 KIP852189 KSL852189 LCH852189 LMD852189 LVZ852189 MFV852189 MPR852189 MZN852189 NJJ852189 NTF852189 ODB852189 OMX852189 OWT852189 PGP852189 PQL852189 QAH852189 QKD852189 QTZ852189 RDV852189 RNR852189 RXN852189 SHJ852189 SRF852189 TBB852189 TKX852189 TUT852189 UEP852189 UOL852189 UYH852189 VID852189 VRZ852189 WBV852189 WLR852189 WVN852189 G917725 JB917725 SX917725 ACT917725 AMP917725 AWL917725 BGH917725 BQD917725 BZZ917725 CJV917725 CTR917725 DDN917725 DNJ917725 DXF917725 EHB917725 EQX917725 FAT917725 FKP917725 FUL917725 GEH917725 GOD917725 GXZ917725 HHV917725 HRR917725 IBN917725 ILJ917725 IVF917725 JFB917725 JOX917725 JYT917725 KIP917725 KSL917725 LCH917725 LMD917725 LVZ917725 MFV917725 MPR917725 MZN917725 NJJ917725 NTF917725 ODB917725 OMX917725 OWT917725 PGP917725 PQL917725 QAH917725 QKD917725 QTZ917725 RDV917725 RNR917725 RXN917725 SHJ917725 SRF917725 TBB917725 TKX917725 TUT917725 UEP917725 UOL917725 UYH917725 VID917725 VRZ917725 WBV917725 WLR917725 WVN917725 G983261 JB983261 SX983261 ACT983261 AMP983261 AWL983261 BGH983261 BQD983261 BZZ983261 CJV983261 CTR983261 DDN983261 DNJ983261 DXF983261 EHB983261 EQX983261 FAT983261 FKP983261 FUL983261 GEH983261 GOD983261 GXZ983261 HHV983261 HRR983261 IBN983261 ILJ983261 IVF983261 JFB983261 JOX983261 JYT983261 KIP983261 KSL983261 LCH983261 LMD983261 LVZ983261 MFV983261 MPR983261 MZN983261 NJJ983261 NTF983261 ODB983261 OMX983261 OWT983261 PGP983261 PQL983261 QAH983261 QKD983261 QTZ983261 RDV983261 RNR983261 RXN983261 SHJ983261 SRF983261 TBB983261 TKX983261 TUT983261 UEP983261 UOL983261 UYH983261 VID983261 VRZ983261 WBV983261 WLR983261 WVN983261 G65728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G131264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G196800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G262336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G327872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G393408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G458944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G524480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G590016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G655552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G721088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G786624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G852160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G917696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G983232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G65736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G131272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G196808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G262344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G327880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G393416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G458952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G524488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G590024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G655560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G721096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G786632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G852168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G917704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G983240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G65539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G131075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G196611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G262147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G327683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G393219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G458755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G524291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G589827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G655363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G720899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G786435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G851971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G917507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G983043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G65547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G131083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G196619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G262155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G327691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G393227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G458763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G524299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G589835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G655371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G720907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G786443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G851979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G917515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G983051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G151 JB151 SX151 ACT151 AMP151 AWL151 BGH151 BQD151 BZZ151 CJV151 CTR151 DDN151 DNJ151 DXF151 EHB151 EQX151 FAT151 FKP151 FUL151 GEH151 GOD151 GXZ151 HHV151 HRR151 IBN151 ILJ151 IVF151 JFB151 JOX151 JYT151 KIP151 KSL151 LCH151 LMD151 LVZ151 MFV151 MPR151 MZN151 NJJ151 NTF151 ODB151 OMX151 OWT151 PGP151 PQL151 QAH151 QKD151 QTZ151 RDV151 RNR151 RXN151 SHJ151 SRF151 TBB151 TKX151 TUT151 UEP151 UOL151 UYH151 VID151 VRZ151 WBV151 WLR151 WVN151 G65555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G131091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G196627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G262163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G327699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G393235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G458771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G524307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G589843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G655379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G720915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G786451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G851987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G917523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G983059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WVN181 WLR181 WBV181 VRZ181 VID181 UYH181 UOL181 UEP181 TUT181 TKX181 TBB181 SRF181 SHJ181 RXN181 RNR181 RDV181 QTZ181 QKD181 QAH181 PQL181 PGP181 OWT181 OMX181 ODB181 NTF181 NJJ181 MZN181 MPR181 MFV181 LVZ181 LMD181 LCH181 KSL181 KIP181 JYT181 JOX181 JFB181 IVF181 ILJ181 IBN181 HRR181 HHV181 GXZ181 GOD181 GEH181 FUL181 FKP181 FAT181 EQX181 EHB181 DXF181 DNJ181 DDN181 CTR181 CJV181 BZZ181 BQD181 BGH181 AWL181 AMP181 ACT181 SX181 JB181 G181 G189 JB189 SX189 ACT189 AMP189 AWL189 BGH189 BQD189 BZZ189 CJV189 CTR189 DDN189 DNJ189 DXF189 EHB189 EQX189 FAT189 FKP189 FUL189 GEH189 GOD189 GXZ189 HHV189 HRR189 IBN189 ILJ189 IVF189 JFB189 JOX189 JYT189 KIP189 KSL189 LCH189 LMD189 LVZ189 MFV189 MPR189 MZN189 NJJ189 NTF189 ODB189 OMX189 OWT189 PGP189 PQL189 QAH189 QKD189 QTZ189 RDV189 RNR189 RXN189 SHJ189 SRF189 TBB189 TKX189 TUT189 UEP189 UOL189 UYH189 VID189 VRZ189 WBV189 WLR189 WVN189 G197 JB197 SX197 ACT197 AMP197 AWL197 BGH197 BQD197 BZZ197 CJV197 CTR197 DDN197 DNJ197 DXF197 EHB197 EQX197 FAT197 FKP197 FUL197 GEH197 GOD197 GXZ197 HHV197 HRR197 IBN197 ILJ197 IVF197 JFB197 JOX197 JYT197 KIP197 KSL197 LCH197 LMD197 LVZ197 MFV197 MPR197 MZN197 NJJ197 NTF197 ODB197 OMX197 OWT197 PGP197 PQL197 QAH197 QKD197 QTZ197 RDV197 RNR197 RXN197 SHJ197 SRF197 TBB197 TKX197 TUT197 UEP197 UOL197 UYH197 VID197 VRZ197 WBV197 WLR197 WVN197 G205 JB205 SX205 ACT205 AMP205 AWL205 BGH205 BQD205 BZZ205 CJV205 CTR205 DDN205 DNJ205 DXF205 EHB205 EQX205 FAT205 FKP205 FUL205 GEH205 GOD205 GXZ205 HHV205 HRR205 IBN205 ILJ205 IVF205 JFB205 JOX205 JYT205 KIP205 KSL205 LCH205 LMD205 LVZ205 MFV205 MPR205 MZN205 NJJ205 NTF205 ODB205 OMX205 OWT205 PGP205 PQL205 QAH205 QKD205 QTZ205 RDV205 RNR205 RXN205 SHJ205 SRF205 TBB205 TKX205 TUT205 UEP205 UOL205 UYH205 VID205 VRZ205 WBV205 WLR205 WVN205 G226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pageSetUpPr fitToPage="1"/>
  </sheetPr>
  <dimension ref="B1:I53"/>
  <sheetViews>
    <sheetView tabSelected="1" topLeftCell="A17" zoomScale="75" zoomScaleNormal="75" zoomScaleSheetLayoutView="40" zoomScalePageLayoutView="40" workbookViewId="0">
      <selection activeCell="C33" sqref="C33"/>
    </sheetView>
  </sheetViews>
  <sheetFormatPr defaultColWidth="9.140625" defaultRowHeight="15"/>
  <cols>
    <col min="1" max="1" width="12.7109375" style="526" customWidth="1"/>
    <col min="2" max="2" width="76.85546875" style="526" customWidth="1"/>
    <col min="3" max="3" width="79.42578125" style="526" customWidth="1"/>
    <col min="4" max="4" width="22" style="526" customWidth="1"/>
    <col min="5" max="5" width="54.5703125" style="529" customWidth="1"/>
    <col min="6" max="7" width="9.140625" style="526"/>
    <col min="8" max="8" width="79.5703125" style="526" hidden="1" customWidth="1"/>
    <col min="9" max="16384" width="9.140625" style="526"/>
  </cols>
  <sheetData>
    <row r="1" spans="2:9" ht="28.5" thickBot="1">
      <c r="B1" s="524"/>
      <c r="C1" s="525"/>
      <c r="E1" s="527" t="s">
        <v>131</v>
      </c>
      <c r="H1" s="528" t="s">
        <v>132</v>
      </c>
    </row>
    <row r="2" spans="2:9" ht="30.75" thickBot="1">
      <c r="B2" s="817" t="s">
        <v>133</v>
      </c>
      <c r="C2" s="818"/>
      <c r="H2" s="530"/>
    </row>
    <row r="3" spans="2:9" ht="31.5" customHeight="1">
      <c r="B3" s="819" t="s">
        <v>1744</v>
      </c>
      <c r="C3" s="819"/>
      <c r="E3" s="813" t="s">
        <v>1752</v>
      </c>
      <c r="H3" s="808" t="s">
        <v>463</v>
      </c>
    </row>
    <row r="4" spans="2:9" ht="31.5" customHeight="1">
      <c r="B4" s="819" t="s">
        <v>353</v>
      </c>
      <c r="C4" s="819"/>
      <c r="E4" s="814"/>
      <c r="H4" s="809"/>
    </row>
    <row r="5" spans="2:9" ht="58.5" customHeight="1">
      <c r="B5" s="820" t="s">
        <v>1745</v>
      </c>
      <c r="C5" s="821"/>
      <c r="E5" s="815"/>
      <c r="H5" s="809"/>
      <c r="I5" s="531"/>
    </row>
    <row r="6" spans="2:9" ht="21" thickBot="1">
      <c r="B6" s="823"/>
      <c r="C6" s="823"/>
      <c r="E6" s="815"/>
      <c r="H6" s="809"/>
      <c r="I6" s="531"/>
    </row>
    <row r="7" spans="2:9" ht="31.5" customHeight="1">
      <c r="B7" s="532" t="s">
        <v>134</v>
      </c>
      <c r="C7" s="533">
        <f>'Vállalkozó bemutatása'!C3:E3</f>
        <v>0</v>
      </c>
      <c r="E7" s="815"/>
      <c r="H7" s="809"/>
    </row>
    <row r="8" spans="2:9" ht="31.5" customHeight="1">
      <c r="B8" s="534" t="s">
        <v>156</v>
      </c>
      <c r="C8" s="535" t="e">
        <f>IF(ROUNDDOWN(YEARFRAC(DATE('Vállalkozó bemutatása'!C8,'Vállalkozó bemutatása'!D8,'Vállalkozó bemutatása'!E8),DATE(Alapfeltételek!C3,Alapfeltételek!D3,Alapfeltételek!E3)),0)&lt;25,"25 év alatti",
IF(ROUNDDOWN(YEARFRAC(DATE('Vállalkozó bemutatása'!C8,'Vállalkozó bemutatása'!D8,'Vállalkozó bemutatása'!E8),DATE(Alapfeltételek!C3,Alapfeltételek!D3,Alapfeltételek!E3)),0)&lt;30,"25-30 éves","30 év feletti"))</f>
        <v>#NUM!</v>
      </c>
      <c r="E8" s="815"/>
      <c r="H8" s="809"/>
    </row>
    <row r="9" spans="2:9" ht="31.5" customHeight="1">
      <c r="B9" s="534" t="s">
        <v>135</v>
      </c>
      <c r="C9" s="536">
        <f>Alapfeltételek!C5:E5</f>
        <v>0</v>
      </c>
      <c r="E9" s="815"/>
      <c r="H9" s="809"/>
    </row>
    <row r="10" spans="2:9" ht="31.5" customHeight="1">
      <c r="B10" s="534" t="s">
        <v>136</v>
      </c>
      <c r="C10" s="536">
        <f>'Vállalkozás bemutatása'!C6:F6</f>
        <v>0</v>
      </c>
      <c r="E10" s="815"/>
      <c r="H10" s="809"/>
    </row>
    <row r="11" spans="2:9" ht="31.5" customHeight="1" thickBot="1">
      <c r="B11" s="537" t="s">
        <v>104</v>
      </c>
      <c r="C11" s="538">
        <f ca="1">NOW()</f>
        <v>43805.362573611113</v>
      </c>
      <c r="E11" s="815"/>
      <c r="G11" s="539"/>
      <c r="H11" s="809"/>
    </row>
    <row r="12" spans="2:9" ht="21" customHeight="1">
      <c r="B12" s="540"/>
      <c r="C12" s="540"/>
      <c r="E12" s="815"/>
      <c r="H12" s="809"/>
    </row>
    <row r="13" spans="2:9" ht="21" customHeight="1">
      <c r="B13" s="541" t="s">
        <v>344</v>
      </c>
      <c r="C13" s="542">
        <f>+C7</f>
        <v>0</v>
      </c>
      <c r="E13" s="815"/>
      <c r="H13" s="809"/>
      <c r="I13" s="531"/>
    </row>
    <row r="14" spans="2:9" ht="21" customHeight="1">
      <c r="B14" s="541" t="s">
        <v>1177</v>
      </c>
      <c r="C14" s="542">
        <f>'Vállalkozó bemutatása'!C4:E4</f>
        <v>0</v>
      </c>
      <c r="E14" s="815"/>
      <c r="H14" s="809"/>
      <c r="I14" s="531"/>
    </row>
    <row r="15" spans="2:9" ht="21" customHeight="1">
      <c r="B15" s="541" t="s">
        <v>352</v>
      </c>
      <c r="C15" s="542">
        <f>'Vállalkozó bemutatása'!C6:E6</f>
        <v>0</v>
      </c>
      <c r="E15" s="815"/>
      <c r="H15" s="809"/>
      <c r="I15" s="525"/>
    </row>
    <row r="16" spans="2:9" ht="21" customHeight="1">
      <c r="B16" s="541" t="s">
        <v>345</v>
      </c>
      <c r="C16" s="542" t="str">
        <f>+'Vállalkozó bemutatása'!C8&amp;"."&amp;'Vállalkozó bemutatása'!D8&amp;"."&amp;'Vállalkozó bemutatása'!E8</f>
        <v>..</v>
      </c>
      <c r="E16" s="815"/>
      <c r="H16" s="809"/>
      <c r="I16" s="525"/>
    </row>
    <row r="17" spans="2:9" ht="19.149999999999999" customHeight="1">
      <c r="B17" s="541" t="s">
        <v>346</v>
      </c>
      <c r="C17" s="542">
        <f>'Vállalkozó bemutatása'!C5:E5</f>
        <v>0</v>
      </c>
      <c r="E17" s="815"/>
      <c r="H17" s="809"/>
      <c r="I17" s="525"/>
    </row>
    <row r="18" spans="2:9" ht="19.149999999999999" customHeight="1">
      <c r="B18" s="541" t="s">
        <v>347</v>
      </c>
      <c r="C18" s="542">
        <f>'Vállalkozó bemutatása'!C9:E9</f>
        <v>0</v>
      </c>
      <c r="E18" s="815"/>
      <c r="H18" s="809"/>
    </row>
    <row r="19" spans="2:9" ht="19.149999999999999" customHeight="1">
      <c r="B19" s="541" t="s">
        <v>462</v>
      </c>
      <c r="C19" s="542">
        <f>'Vállalkozás bemutatása'!C20:F20</f>
        <v>0</v>
      </c>
      <c r="E19" s="815"/>
      <c r="H19" s="809"/>
    </row>
    <row r="20" spans="2:9" ht="19.149999999999999" customHeight="1" thickBot="1">
      <c r="B20" s="541" t="s">
        <v>348</v>
      </c>
      <c r="C20" s="542">
        <f>+'Működés jellemzői'!D18</f>
        <v>0</v>
      </c>
      <c r="E20" s="816"/>
      <c r="H20" s="809"/>
      <c r="I20" s="531"/>
    </row>
    <row r="21" spans="2:9" ht="19.149999999999999" customHeight="1">
      <c r="B21" s="541" t="s">
        <v>1763</v>
      </c>
      <c r="C21" s="543">
        <f>'Bevételi terv'!C27:F27</f>
        <v>0</v>
      </c>
      <c r="H21" s="809"/>
      <c r="I21" s="531"/>
    </row>
    <row r="22" spans="2:9" ht="19.149999999999999" customHeight="1">
      <c r="B22" s="541" t="s">
        <v>1762</v>
      </c>
      <c r="C22" s="543">
        <f>'Cash-flow 1. év'!O6</f>
        <v>0</v>
      </c>
      <c r="H22" s="809"/>
      <c r="I22" s="531"/>
    </row>
    <row r="23" spans="2:9" ht="19.149999999999999" customHeight="1">
      <c r="B23" s="541" t="s">
        <v>1761</v>
      </c>
      <c r="C23" s="543">
        <f>'Bevételi terv'!G27</f>
        <v>0</v>
      </c>
      <c r="H23" s="809"/>
    </row>
    <row r="24" spans="2:9" ht="19.149999999999999" customHeight="1">
      <c r="B24" s="541" t="s">
        <v>1758</v>
      </c>
      <c r="C24" s="543">
        <f>'Cash-flow 1. év'!O20+'Cash-flow 1. év'!O21+'Cash-flow 2. év'!O20+'Cash-flow 2. év'!O21</f>
        <v>0</v>
      </c>
      <c r="H24" s="809"/>
    </row>
    <row r="25" spans="2:9" ht="19.149999999999999" customHeight="1">
      <c r="B25" s="541" t="s">
        <v>142</v>
      </c>
      <c r="C25" s="542">
        <f>+'Vállalkozás bemutatása'!C12:F12</f>
        <v>0</v>
      </c>
      <c r="H25" s="809"/>
    </row>
    <row r="26" spans="2:9" ht="19.149999999999999" customHeight="1">
      <c r="B26" s="541" t="s">
        <v>6</v>
      </c>
      <c r="C26" s="542" t="str">
        <f>+'Vállalkozó bemutatása'!C11&amp;" "&amp;'Vállalkozó bemutatása'!D11&amp;" "&amp;'Vállalkozó bemutatása'!E11&amp;" "</f>
        <v xml:space="preserve">   </v>
      </c>
      <c r="H26" s="809"/>
    </row>
    <row r="27" spans="2:9">
      <c r="B27" s="541" t="s">
        <v>7</v>
      </c>
      <c r="C27" s="542">
        <f>+'Vállalkozó bemutatása'!C12:E12</f>
        <v>0</v>
      </c>
      <c r="H27" s="809"/>
    </row>
    <row r="28" spans="2:9">
      <c r="B28" s="541" t="s">
        <v>8</v>
      </c>
      <c r="C28" s="542" t="str">
        <f>+'Vállalkozó bemutatása'!C14&amp;" "&amp;'Vállalkozó bemutatása'!D14&amp;" "&amp;'Vállalkozó bemutatása'!E14&amp;" "</f>
        <v xml:space="preserve">+36   </v>
      </c>
      <c r="H28" s="809"/>
    </row>
    <row r="29" spans="2:9" ht="33.6" customHeight="1">
      <c r="H29" s="809"/>
    </row>
    <row r="30" spans="2:9" ht="48" customHeight="1">
      <c r="B30" s="544" t="s">
        <v>349</v>
      </c>
    </row>
    <row r="31" spans="2:9" ht="69" customHeight="1">
      <c r="B31" s="822" t="s">
        <v>1243</v>
      </c>
      <c r="C31" s="822"/>
    </row>
    <row r="32" spans="2:9" ht="15.75" thickBot="1"/>
    <row r="33" spans="2:4" ht="73.150000000000006" customHeight="1" thickBot="1">
      <c r="B33" s="525" t="s">
        <v>137</v>
      </c>
      <c r="C33" s="244"/>
    </row>
    <row r="34" spans="2:4" ht="15.75" thickBot="1"/>
    <row r="35" spans="2:4">
      <c r="B35" s="526" t="s">
        <v>350</v>
      </c>
      <c r="C35" s="810" t="s">
        <v>138</v>
      </c>
    </row>
    <row r="36" spans="2:4" ht="56.25" customHeight="1">
      <c r="B36" s="777" t="s">
        <v>1750</v>
      </c>
      <c r="C36" s="811"/>
    </row>
    <row r="37" spans="2:4">
      <c r="B37" s="526" t="s">
        <v>351</v>
      </c>
      <c r="C37" s="811"/>
    </row>
    <row r="38" spans="2:4">
      <c r="B38" s="545" t="s">
        <v>1280</v>
      </c>
      <c r="C38" s="811"/>
    </row>
    <row r="39" spans="2:4" ht="16.899999999999999" customHeight="1" thickBot="1">
      <c r="B39" s="778" t="str">
        <f ca="1">+C7&amp;"-"&amp;C11&amp;"-"&amp;B38</f>
        <v>0-43805,3625736111-5.0</v>
      </c>
      <c r="C39" s="812"/>
    </row>
    <row r="43" spans="2:4">
      <c r="D43" s="529"/>
    </row>
    <row r="45" spans="2:4" ht="44.25" customHeight="1"/>
    <row r="53" ht="42.75" customHeight="1"/>
  </sheetData>
  <sheetProtection password="F2DA" sheet="1" objects="1" scenarios="1" formatCells="0" formatColumns="0" formatRows="0" insertRows="0" selectLockedCells="1"/>
  <mergeCells count="9">
    <mergeCell ref="H3:H29"/>
    <mergeCell ref="C35:C39"/>
    <mergeCell ref="E3:E20"/>
    <mergeCell ref="B2:C2"/>
    <mergeCell ref="B3:C3"/>
    <mergeCell ref="B4:C4"/>
    <mergeCell ref="B5:C5"/>
    <mergeCell ref="B31:C31"/>
    <mergeCell ref="B6:C6"/>
  </mergeCells>
  <dataValidations xWindow="694" yWindow="785" count="1">
    <dataValidation allowBlank="1" showErrorMessage="1" promptTitle="Célcsoportszegmens" prompt="Válassza ki a támogatási szerződésben rögzített korcsoportot!" sqref="C8"/>
  </dataValidations>
  <printOptions horizontalCentered="1" verticalCentered="1"/>
  <pageMargins left="0.23622047244094491" right="0.23622047244094491" top="0.74803149606299213" bottom="0.94488188976377963" header="0.31496062992125984" footer="0.31496062992125984"/>
  <pageSetup paperSize="9" scale="63" orientation="portrait" r:id="rId1"/>
  <headerFooter scaleWithDoc="0">
    <oddFooter>&amp;L&amp;"Arial,Normál"&amp;9Lezárva: &amp;D.   &amp;T
Munkalap: &amp;A
Fájlnév: &amp;F&amp;C&amp;"Arial,Normál"&amp;9&amp;P/&amp;N
&amp;R&amp;G</oddFooter>
    <firstFooter>&amp;L&amp;"Arial,Normál"&amp;9Lezárva: &amp;D.   &amp;T
Munkalap: &amp;A
Fájlnév: &amp;F&amp;C&amp;"Arial,Normál"&amp;9&amp;P/&amp;N
&amp;R&amp;"Arial,Normál"&amp;9.............................................
a programban részt vevő fiatal szignója</firstFooter>
  </headerFooter>
  <rowBreaks count="1" manualBreakCount="1">
    <brk id="60" max="16383" man="1"/>
  </rowBreaks>
  <drawing r:id="rId2"/>
  <legacyDrawingHF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6">
    <tabColor rgb="FFFF0000"/>
  </sheetPr>
  <dimension ref="A1:BX273"/>
  <sheetViews>
    <sheetView showWhiteSpace="0" zoomScale="60" zoomScaleNormal="60" zoomScalePageLayoutView="120" workbookViewId="0">
      <selection activeCell="D31" sqref="B23:G36"/>
    </sheetView>
  </sheetViews>
  <sheetFormatPr defaultRowHeight="24.75"/>
  <cols>
    <col min="1" max="1" width="4.85546875" style="25" customWidth="1"/>
    <col min="2" max="2" width="63" style="26" customWidth="1"/>
    <col min="3" max="3" width="12" style="27" customWidth="1"/>
    <col min="4" max="4" width="13.140625" style="27" customWidth="1"/>
    <col min="5" max="5" width="14" style="27" customWidth="1"/>
    <col min="6" max="6" width="10.85546875" style="28" customWidth="1"/>
    <col min="7" max="7" width="15" style="28" customWidth="1"/>
    <col min="8" max="8" width="15.7109375" style="28" customWidth="1"/>
    <col min="9" max="9" width="20.42578125" style="29" customWidth="1"/>
    <col min="10" max="10" width="2.7109375" style="30" customWidth="1"/>
    <col min="11" max="11" width="3.140625" style="30" customWidth="1"/>
    <col min="12" max="12" width="32.42578125" style="30" customWidth="1"/>
    <col min="13" max="13" width="11.42578125" style="30" customWidth="1"/>
    <col min="14" max="14" width="13.5703125" style="31" customWidth="1"/>
    <col min="15" max="15" width="30.28515625" style="28" customWidth="1"/>
    <col min="16" max="16" width="10.140625" style="28" customWidth="1"/>
    <col min="17" max="17" width="20" style="28" customWidth="1"/>
    <col min="18" max="18" width="6.7109375" style="30" customWidth="1"/>
    <col min="19" max="19" width="8.85546875" style="28" customWidth="1"/>
    <col min="20" max="20" width="9.85546875" style="29" customWidth="1"/>
    <col min="21" max="21" width="8.85546875" style="28" customWidth="1"/>
    <col min="22" max="22" width="54.7109375" style="29" customWidth="1"/>
    <col min="23" max="23" width="10.85546875" style="30" customWidth="1"/>
    <col min="24" max="24" width="8.7109375" style="30" customWidth="1"/>
    <col min="25" max="25" width="12.28515625" style="30" customWidth="1"/>
    <col min="26" max="26" width="8.85546875" style="28" customWidth="1"/>
    <col min="27" max="27" width="9.85546875" style="29" customWidth="1"/>
    <col min="28" max="28" width="8.85546875" style="28" customWidth="1"/>
    <col min="29" max="29" width="54.7109375" style="29" customWidth="1"/>
    <col min="30" max="30" width="10.85546875" style="29" customWidth="1"/>
    <col min="31" max="31" width="8.7109375" style="29" customWidth="1"/>
    <col min="32" max="32" width="13.28515625" style="29" customWidth="1"/>
    <col min="33" max="33" width="8.85546875" style="28" customWidth="1"/>
    <col min="34" max="34" width="9.85546875" style="29" customWidth="1"/>
    <col min="35" max="35" width="8.85546875" style="28" customWidth="1"/>
    <col min="36" max="36" width="54.7109375" style="29" customWidth="1"/>
    <col min="37" max="37" width="12.140625" style="30" customWidth="1"/>
    <col min="38" max="38" width="8.7109375" style="30" customWidth="1"/>
    <col min="39" max="39" width="11.28515625" style="30" customWidth="1"/>
    <col min="40" max="40" width="8.85546875" style="28" customWidth="1"/>
    <col min="41" max="41" width="9.140625" style="29"/>
    <col min="42" max="42" width="8.85546875" style="28" customWidth="1"/>
    <col min="43" max="43" width="54.7109375" style="29" customWidth="1"/>
    <col min="44" max="44" width="13.7109375" style="30" customWidth="1"/>
    <col min="45" max="45" width="8.7109375" style="30" customWidth="1"/>
    <col min="46" max="46" width="14.7109375" style="30" customWidth="1"/>
    <col min="47" max="47" width="8.85546875" style="28" customWidth="1"/>
    <col min="48" max="48" width="9.85546875" style="29" customWidth="1"/>
    <col min="49" max="49" width="8.85546875" style="28" customWidth="1"/>
    <col min="50" max="50" width="54.7109375" style="29" customWidth="1"/>
    <col min="51" max="51" width="12.42578125" style="30" customWidth="1"/>
    <col min="52" max="52" width="8.7109375" style="30" customWidth="1"/>
    <col min="53" max="53" width="13.42578125" style="30" customWidth="1"/>
    <col min="54" max="54" width="8.85546875" style="28" customWidth="1"/>
    <col min="55" max="55" width="9.140625" style="29"/>
    <col min="56" max="56" width="8.85546875" style="28" customWidth="1"/>
    <col min="57" max="57" width="54.7109375" style="29" customWidth="1"/>
    <col min="58" max="58" width="10.7109375" style="29" customWidth="1"/>
    <col min="59" max="59" width="8.7109375" style="29" customWidth="1"/>
    <col min="60" max="60" width="13" style="29" customWidth="1"/>
    <col min="61" max="61" width="8.85546875" style="28" customWidth="1"/>
    <col min="62" max="62" width="9.140625" style="29"/>
    <col min="63" max="63" width="8.85546875" style="28" customWidth="1"/>
    <col min="64" max="64" width="54.7109375" style="29" customWidth="1"/>
    <col min="65" max="65" width="10.85546875" style="30" customWidth="1"/>
    <col min="66" max="66" width="8.7109375" style="30" customWidth="1"/>
    <col min="67" max="67" width="13" style="30" customWidth="1"/>
    <col min="68" max="68" width="8.85546875" style="28" customWidth="1"/>
    <col min="69" max="69" width="9.85546875" style="29" customWidth="1"/>
    <col min="70" max="70" width="8.85546875" style="28" customWidth="1"/>
    <col min="71" max="256" width="9.140625" style="29"/>
    <col min="257" max="257" width="63" style="29" customWidth="1"/>
    <col min="258" max="260" width="17.140625" style="29" customWidth="1"/>
    <col min="261" max="264" width="15" style="29" customWidth="1"/>
    <col min="265" max="265" width="13.140625" style="29" customWidth="1"/>
    <col min="266" max="266" width="8.7109375" style="29" customWidth="1"/>
    <col min="267" max="267" width="12.85546875" style="29" customWidth="1"/>
    <col min="268" max="268" width="8.85546875" style="29" customWidth="1"/>
    <col min="269" max="269" width="9.85546875" style="29" customWidth="1"/>
    <col min="270" max="270" width="8.85546875" style="29" customWidth="1"/>
    <col min="271" max="271" width="54.7109375" style="29" customWidth="1"/>
    <col min="272" max="272" width="10.85546875" style="29" customWidth="1"/>
    <col min="273" max="273" width="8.7109375" style="29" customWidth="1"/>
    <col min="274" max="274" width="12.140625" style="29" customWidth="1"/>
    <col min="275" max="275" width="8.85546875" style="29" customWidth="1"/>
    <col min="276" max="276" width="9.85546875" style="29" customWidth="1"/>
    <col min="277" max="277" width="8.85546875" style="29" customWidth="1"/>
    <col min="278" max="278" width="54.7109375" style="29" customWidth="1"/>
    <col min="279" max="279" width="10.85546875" style="29" customWidth="1"/>
    <col min="280" max="280" width="8.7109375" style="29" customWidth="1"/>
    <col min="281" max="281" width="12.28515625" style="29" customWidth="1"/>
    <col min="282" max="282" width="8.85546875" style="29" customWidth="1"/>
    <col min="283" max="283" width="9.85546875" style="29" customWidth="1"/>
    <col min="284" max="284" width="8.85546875" style="29" customWidth="1"/>
    <col min="285" max="285" width="54.7109375" style="29" customWidth="1"/>
    <col min="286" max="286" width="10.85546875" style="29" customWidth="1"/>
    <col min="287" max="287" width="8.7109375" style="29" customWidth="1"/>
    <col min="288" max="288" width="13.28515625" style="29" customWidth="1"/>
    <col min="289" max="289" width="8.85546875" style="29" customWidth="1"/>
    <col min="290" max="290" width="9.85546875" style="29" customWidth="1"/>
    <col min="291" max="291" width="8.85546875" style="29" customWidth="1"/>
    <col min="292" max="292" width="54.7109375" style="29" customWidth="1"/>
    <col min="293" max="293" width="12.140625" style="29" customWidth="1"/>
    <col min="294" max="294" width="8.7109375" style="29" customWidth="1"/>
    <col min="295" max="295" width="11.28515625" style="29" customWidth="1"/>
    <col min="296" max="296" width="8.85546875" style="29" customWidth="1"/>
    <col min="297" max="297" width="9.140625" style="29"/>
    <col min="298" max="298" width="8.85546875" style="29" customWidth="1"/>
    <col min="299" max="299" width="54.7109375" style="29" customWidth="1"/>
    <col min="300" max="300" width="13.7109375" style="29" customWidth="1"/>
    <col min="301" max="301" width="8.7109375" style="29" customWidth="1"/>
    <col min="302" max="302" width="14.7109375" style="29" customWidth="1"/>
    <col min="303" max="303" width="8.85546875" style="29" customWidth="1"/>
    <col min="304" max="304" width="9.85546875" style="29" customWidth="1"/>
    <col min="305" max="305" width="8.85546875" style="29" customWidth="1"/>
    <col min="306" max="306" width="54.7109375" style="29" customWidth="1"/>
    <col min="307" max="307" width="12.42578125" style="29" customWidth="1"/>
    <col min="308" max="308" width="8.7109375" style="29" customWidth="1"/>
    <col min="309" max="309" width="13.42578125" style="29" customWidth="1"/>
    <col min="310" max="310" width="8.85546875" style="29" customWidth="1"/>
    <col min="311" max="311" width="9.140625" style="29"/>
    <col min="312" max="312" width="8.85546875" style="29" customWidth="1"/>
    <col min="313" max="313" width="54.7109375" style="29" customWidth="1"/>
    <col min="314" max="314" width="10.7109375" style="29" customWidth="1"/>
    <col min="315" max="315" width="8.7109375" style="29" customWidth="1"/>
    <col min="316" max="316" width="13" style="29" customWidth="1"/>
    <col min="317" max="317" width="8.85546875" style="29" customWidth="1"/>
    <col min="318" max="318" width="9.140625" style="29"/>
    <col min="319" max="319" width="8.85546875" style="29" customWidth="1"/>
    <col min="320" max="320" width="54.7109375" style="29" customWidth="1"/>
    <col min="321" max="321" width="10.85546875" style="29" customWidth="1"/>
    <col min="322" max="322" width="8.7109375" style="29" customWidth="1"/>
    <col min="323" max="323" width="13" style="29" customWidth="1"/>
    <col min="324" max="324" width="8.85546875" style="29" customWidth="1"/>
    <col min="325" max="325" width="9.85546875" style="29" customWidth="1"/>
    <col min="326" max="326" width="8.85546875" style="29" customWidth="1"/>
    <col min="327" max="512" width="9.140625" style="29"/>
    <col min="513" max="513" width="63" style="29" customWidth="1"/>
    <col min="514" max="516" width="17.140625" style="29" customWidth="1"/>
    <col min="517" max="520" width="15" style="29" customWidth="1"/>
    <col min="521" max="521" width="13.140625" style="29" customWidth="1"/>
    <col min="522" max="522" width="8.7109375" style="29" customWidth="1"/>
    <col min="523" max="523" width="12.85546875" style="29" customWidth="1"/>
    <col min="524" max="524" width="8.85546875" style="29" customWidth="1"/>
    <col min="525" max="525" width="9.85546875" style="29" customWidth="1"/>
    <col min="526" max="526" width="8.85546875" style="29" customWidth="1"/>
    <col min="527" max="527" width="54.7109375" style="29" customWidth="1"/>
    <col min="528" max="528" width="10.85546875" style="29" customWidth="1"/>
    <col min="529" max="529" width="8.7109375" style="29" customWidth="1"/>
    <col min="530" max="530" width="12.140625" style="29" customWidth="1"/>
    <col min="531" max="531" width="8.85546875" style="29" customWidth="1"/>
    <col min="532" max="532" width="9.85546875" style="29" customWidth="1"/>
    <col min="533" max="533" width="8.85546875" style="29" customWidth="1"/>
    <col min="534" max="534" width="54.7109375" style="29" customWidth="1"/>
    <col min="535" max="535" width="10.85546875" style="29" customWidth="1"/>
    <col min="536" max="536" width="8.7109375" style="29" customWidth="1"/>
    <col min="537" max="537" width="12.28515625" style="29" customWidth="1"/>
    <col min="538" max="538" width="8.85546875" style="29" customWidth="1"/>
    <col min="539" max="539" width="9.85546875" style="29" customWidth="1"/>
    <col min="540" max="540" width="8.85546875" style="29" customWidth="1"/>
    <col min="541" max="541" width="54.7109375" style="29" customWidth="1"/>
    <col min="542" max="542" width="10.85546875" style="29" customWidth="1"/>
    <col min="543" max="543" width="8.7109375" style="29" customWidth="1"/>
    <col min="544" max="544" width="13.28515625" style="29" customWidth="1"/>
    <col min="545" max="545" width="8.85546875" style="29" customWidth="1"/>
    <col min="546" max="546" width="9.85546875" style="29" customWidth="1"/>
    <col min="547" max="547" width="8.85546875" style="29" customWidth="1"/>
    <col min="548" max="548" width="54.7109375" style="29" customWidth="1"/>
    <col min="549" max="549" width="12.140625" style="29" customWidth="1"/>
    <col min="550" max="550" width="8.7109375" style="29" customWidth="1"/>
    <col min="551" max="551" width="11.28515625" style="29" customWidth="1"/>
    <col min="552" max="552" width="8.85546875" style="29" customWidth="1"/>
    <col min="553" max="553" width="9.140625" style="29"/>
    <col min="554" max="554" width="8.85546875" style="29" customWidth="1"/>
    <col min="555" max="555" width="54.7109375" style="29" customWidth="1"/>
    <col min="556" max="556" width="13.7109375" style="29" customWidth="1"/>
    <col min="557" max="557" width="8.7109375" style="29" customWidth="1"/>
    <col min="558" max="558" width="14.7109375" style="29" customWidth="1"/>
    <col min="559" max="559" width="8.85546875" style="29" customWidth="1"/>
    <col min="560" max="560" width="9.85546875" style="29" customWidth="1"/>
    <col min="561" max="561" width="8.85546875" style="29" customWidth="1"/>
    <col min="562" max="562" width="54.7109375" style="29" customWidth="1"/>
    <col min="563" max="563" width="12.42578125" style="29" customWidth="1"/>
    <col min="564" max="564" width="8.7109375" style="29" customWidth="1"/>
    <col min="565" max="565" width="13.42578125" style="29" customWidth="1"/>
    <col min="566" max="566" width="8.85546875" style="29" customWidth="1"/>
    <col min="567" max="567" width="9.140625" style="29"/>
    <col min="568" max="568" width="8.85546875" style="29" customWidth="1"/>
    <col min="569" max="569" width="54.7109375" style="29" customWidth="1"/>
    <col min="570" max="570" width="10.7109375" style="29" customWidth="1"/>
    <col min="571" max="571" width="8.7109375" style="29" customWidth="1"/>
    <col min="572" max="572" width="13" style="29" customWidth="1"/>
    <col min="573" max="573" width="8.85546875" style="29" customWidth="1"/>
    <col min="574" max="574" width="9.140625" style="29"/>
    <col min="575" max="575" width="8.85546875" style="29" customWidth="1"/>
    <col min="576" max="576" width="54.7109375" style="29" customWidth="1"/>
    <col min="577" max="577" width="10.85546875" style="29" customWidth="1"/>
    <col min="578" max="578" width="8.7109375" style="29" customWidth="1"/>
    <col min="579" max="579" width="13" style="29" customWidth="1"/>
    <col min="580" max="580" width="8.85546875" style="29" customWidth="1"/>
    <col min="581" max="581" width="9.85546875" style="29" customWidth="1"/>
    <col min="582" max="582" width="8.85546875" style="29" customWidth="1"/>
    <col min="583" max="768" width="9.140625" style="29"/>
    <col min="769" max="769" width="63" style="29" customWidth="1"/>
    <col min="770" max="772" width="17.140625" style="29" customWidth="1"/>
    <col min="773" max="776" width="15" style="29" customWidth="1"/>
    <col min="777" max="777" width="13.140625" style="29" customWidth="1"/>
    <col min="778" max="778" width="8.7109375" style="29" customWidth="1"/>
    <col min="779" max="779" width="12.85546875" style="29" customWidth="1"/>
    <col min="780" max="780" width="8.85546875" style="29" customWidth="1"/>
    <col min="781" max="781" width="9.85546875" style="29" customWidth="1"/>
    <col min="782" max="782" width="8.85546875" style="29" customWidth="1"/>
    <col min="783" max="783" width="54.7109375" style="29" customWidth="1"/>
    <col min="784" max="784" width="10.85546875" style="29" customWidth="1"/>
    <col min="785" max="785" width="8.7109375" style="29" customWidth="1"/>
    <col min="786" max="786" width="12.140625" style="29" customWidth="1"/>
    <col min="787" max="787" width="8.85546875" style="29" customWidth="1"/>
    <col min="788" max="788" width="9.85546875" style="29" customWidth="1"/>
    <col min="789" max="789" width="8.85546875" style="29" customWidth="1"/>
    <col min="790" max="790" width="54.7109375" style="29" customWidth="1"/>
    <col min="791" max="791" width="10.85546875" style="29" customWidth="1"/>
    <col min="792" max="792" width="8.7109375" style="29" customWidth="1"/>
    <col min="793" max="793" width="12.28515625" style="29" customWidth="1"/>
    <col min="794" max="794" width="8.85546875" style="29" customWidth="1"/>
    <col min="795" max="795" width="9.85546875" style="29" customWidth="1"/>
    <col min="796" max="796" width="8.85546875" style="29" customWidth="1"/>
    <col min="797" max="797" width="54.7109375" style="29" customWidth="1"/>
    <col min="798" max="798" width="10.85546875" style="29" customWidth="1"/>
    <col min="799" max="799" width="8.7109375" style="29" customWidth="1"/>
    <col min="800" max="800" width="13.28515625" style="29" customWidth="1"/>
    <col min="801" max="801" width="8.85546875" style="29" customWidth="1"/>
    <col min="802" max="802" width="9.85546875" style="29" customWidth="1"/>
    <col min="803" max="803" width="8.85546875" style="29" customWidth="1"/>
    <col min="804" max="804" width="54.7109375" style="29" customWidth="1"/>
    <col min="805" max="805" width="12.140625" style="29" customWidth="1"/>
    <col min="806" max="806" width="8.7109375" style="29" customWidth="1"/>
    <col min="807" max="807" width="11.28515625" style="29" customWidth="1"/>
    <col min="808" max="808" width="8.85546875" style="29" customWidth="1"/>
    <col min="809" max="809" width="9.140625" style="29"/>
    <col min="810" max="810" width="8.85546875" style="29" customWidth="1"/>
    <col min="811" max="811" width="54.7109375" style="29" customWidth="1"/>
    <col min="812" max="812" width="13.7109375" style="29" customWidth="1"/>
    <col min="813" max="813" width="8.7109375" style="29" customWidth="1"/>
    <col min="814" max="814" width="14.7109375" style="29" customWidth="1"/>
    <col min="815" max="815" width="8.85546875" style="29" customWidth="1"/>
    <col min="816" max="816" width="9.85546875" style="29" customWidth="1"/>
    <col min="817" max="817" width="8.85546875" style="29" customWidth="1"/>
    <col min="818" max="818" width="54.7109375" style="29" customWidth="1"/>
    <col min="819" max="819" width="12.42578125" style="29" customWidth="1"/>
    <col min="820" max="820" width="8.7109375" style="29" customWidth="1"/>
    <col min="821" max="821" width="13.42578125" style="29" customWidth="1"/>
    <col min="822" max="822" width="8.85546875" style="29" customWidth="1"/>
    <col min="823" max="823" width="9.140625" style="29"/>
    <col min="824" max="824" width="8.85546875" style="29" customWidth="1"/>
    <col min="825" max="825" width="54.7109375" style="29" customWidth="1"/>
    <col min="826" max="826" width="10.7109375" style="29" customWidth="1"/>
    <col min="827" max="827" width="8.7109375" style="29" customWidth="1"/>
    <col min="828" max="828" width="13" style="29" customWidth="1"/>
    <col min="829" max="829" width="8.85546875" style="29" customWidth="1"/>
    <col min="830" max="830" width="9.140625" style="29"/>
    <col min="831" max="831" width="8.85546875" style="29" customWidth="1"/>
    <col min="832" max="832" width="54.7109375" style="29" customWidth="1"/>
    <col min="833" max="833" width="10.85546875" style="29" customWidth="1"/>
    <col min="834" max="834" width="8.7109375" style="29" customWidth="1"/>
    <col min="835" max="835" width="13" style="29" customWidth="1"/>
    <col min="836" max="836" width="8.85546875" style="29" customWidth="1"/>
    <col min="837" max="837" width="9.85546875" style="29" customWidth="1"/>
    <col min="838" max="838" width="8.85546875" style="29" customWidth="1"/>
    <col min="839" max="1024" width="9.140625" style="29"/>
    <col min="1025" max="1025" width="63" style="29" customWidth="1"/>
    <col min="1026" max="1028" width="17.140625" style="29" customWidth="1"/>
    <col min="1029" max="1032" width="15" style="29" customWidth="1"/>
    <col min="1033" max="1033" width="13.140625" style="29" customWidth="1"/>
    <col min="1034" max="1034" width="8.7109375" style="29" customWidth="1"/>
    <col min="1035" max="1035" width="12.85546875" style="29" customWidth="1"/>
    <col min="1036" max="1036" width="8.85546875" style="29" customWidth="1"/>
    <col min="1037" max="1037" width="9.85546875" style="29" customWidth="1"/>
    <col min="1038" max="1038" width="8.85546875" style="29" customWidth="1"/>
    <col min="1039" max="1039" width="54.7109375" style="29" customWidth="1"/>
    <col min="1040" max="1040" width="10.85546875" style="29" customWidth="1"/>
    <col min="1041" max="1041" width="8.7109375" style="29" customWidth="1"/>
    <col min="1042" max="1042" width="12.140625" style="29" customWidth="1"/>
    <col min="1043" max="1043" width="8.85546875" style="29" customWidth="1"/>
    <col min="1044" max="1044" width="9.85546875" style="29" customWidth="1"/>
    <col min="1045" max="1045" width="8.85546875" style="29" customWidth="1"/>
    <col min="1046" max="1046" width="54.7109375" style="29" customWidth="1"/>
    <col min="1047" max="1047" width="10.85546875" style="29" customWidth="1"/>
    <col min="1048" max="1048" width="8.7109375" style="29" customWidth="1"/>
    <col min="1049" max="1049" width="12.28515625" style="29" customWidth="1"/>
    <col min="1050" max="1050" width="8.85546875" style="29" customWidth="1"/>
    <col min="1051" max="1051" width="9.85546875" style="29" customWidth="1"/>
    <col min="1052" max="1052" width="8.85546875" style="29" customWidth="1"/>
    <col min="1053" max="1053" width="54.7109375" style="29" customWidth="1"/>
    <col min="1054" max="1054" width="10.85546875" style="29" customWidth="1"/>
    <col min="1055" max="1055" width="8.7109375" style="29" customWidth="1"/>
    <col min="1056" max="1056" width="13.28515625" style="29" customWidth="1"/>
    <col min="1057" max="1057" width="8.85546875" style="29" customWidth="1"/>
    <col min="1058" max="1058" width="9.85546875" style="29" customWidth="1"/>
    <col min="1059" max="1059" width="8.85546875" style="29" customWidth="1"/>
    <col min="1060" max="1060" width="54.7109375" style="29" customWidth="1"/>
    <col min="1061" max="1061" width="12.140625" style="29" customWidth="1"/>
    <col min="1062" max="1062" width="8.7109375" style="29" customWidth="1"/>
    <col min="1063" max="1063" width="11.28515625" style="29" customWidth="1"/>
    <col min="1064" max="1064" width="8.85546875" style="29" customWidth="1"/>
    <col min="1065" max="1065" width="9.140625" style="29"/>
    <col min="1066" max="1066" width="8.85546875" style="29" customWidth="1"/>
    <col min="1067" max="1067" width="54.7109375" style="29" customWidth="1"/>
    <col min="1068" max="1068" width="13.7109375" style="29" customWidth="1"/>
    <col min="1069" max="1069" width="8.7109375" style="29" customWidth="1"/>
    <col min="1070" max="1070" width="14.7109375" style="29" customWidth="1"/>
    <col min="1071" max="1071" width="8.85546875" style="29" customWidth="1"/>
    <col min="1072" max="1072" width="9.85546875" style="29" customWidth="1"/>
    <col min="1073" max="1073" width="8.85546875" style="29" customWidth="1"/>
    <col min="1074" max="1074" width="54.7109375" style="29" customWidth="1"/>
    <col min="1075" max="1075" width="12.42578125" style="29" customWidth="1"/>
    <col min="1076" max="1076" width="8.7109375" style="29" customWidth="1"/>
    <col min="1077" max="1077" width="13.42578125" style="29" customWidth="1"/>
    <col min="1078" max="1078" width="8.85546875" style="29" customWidth="1"/>
    <col min="1079" max="1079" width="9.140625" style="29"/>
    <col min="1080" max="1080" width="8.85546875" style="29" customWidth="1"/>
    <col min="1081" max="1081" width="54.7109375" style="29" customWidth="1"/>
    <col min="1082" max="1082" width="10.7109375" style="29" customWidth="1"/>
    <col min="1083" max="1083" width="8.7109375" style="29" customWidth="1"/>
    <col min="1084" max="1084" width="13" style="29" customWidth="1"/>
    <col min="1085" max="1085" width="8.85546875" style="29" customWidth="1"/>
    <col min="1086" max="1086" width="9.140625" style="29"/>
    <col min="1087" max="1087" width="8.85546875" style="29" customWidth="1"/>
    <col min="1088" max="1088" width="54.7109375" style="29" customWidth="1"/>
    <col min="1089" max="1089" width="10.85546875" style="29" customWidth="1"/>
    <col min="1090" max="1090" width="8.7109375" style="29" customWidth="1"/>
    <col min="1091" max="1091" width="13" style="29" customWidth="1"/>
    <col min="1092" max="1092" width="8.85546875" style="29" customWidth="1"/>
    <col min="1093" max="1093" width="9.85546875" style="29" customWidth="1"/>
    <col min="1094" max="1094" width="8.85546875" style="29" customWidth="1"/>
    <col min="1095" max="1280" width="9.140625" style="29"/>
    <col min="1281" max="1281" width="63" style="29" customWidth="1"/>
    <col min="1282" max="1284" width="17.140625" style="29" customWidth="1"/>
    <col min="1285" max="1288" width="15" style="29" customWidth="1"/>
    <col min="1289" max="1289" width="13.140625" style="29" customWidth="1"/>
    <col min="1290" max="1290" width="8.7109375" style="29" customWidth="1"/>
    <col min="1291" max="1291" width="12.85546875" style="29" customWidth="1"/>
    <col min="1292" max="1292" width="8.85546875" style="29" customWidth="1"/>
    <col min="1293" max="1293" width="9.85546875" style="29" customWidth="1"/>
    <col min="1294" max="1294" width="8.85546875" style="29" customWidth="1"/>
    <col min="1295" max="1295" width="54.7109375" style="29" customWidth="1"/>
    <col min="1296" max="1296" width="10.85546875" style="29" customWidth="1"/>
    <col min="1297" max="1297" width="8.7109375" style="29" customWidth="1"/>
    <col min="1298" max="1298" width="12.140625" style="29" customWidth="1"/>
    <col min="1299" max="1299" width="8.85546875" style="29" customWidth="1"/>
    <col min="1300" max="1300" width="9.85546875" style="29" customWidth="1"/>
    <col min="1301" max="1301" width="8.85546875" style="29" customWidth="1"/>
    <col min="1302" max="1302" width="54.7109375" style="29" customWidth="1"/>
    <col min="1303" max="1303" width="10.85546875" style="29" customWidth="1"/>
    <col min="1304" max="1304" width="8.7109375" style="29" customWidth="1"/>
    <col min="1305" max="1305" width="12.28515625" style="29" customWidth="1"/>
    <col min="1306" max="1306" width="8.85546875" style="29" customWidth="1"/>
    <col min="1307" max="1307" width="9.85546875" style="29" customWidth="1"/>
    <col min="1308" max="1308" width="8.85546875" style="29" customWidth="1"/>
    <col min="1309" max="1309" width="54.7109375" style="29" customWidth="1"/>
    <col min="1310" max="1310" width="10.85546875" style="29" customWidth="1"/>
    <col min="1311" max="1311" width="8.7109375" style="29" customWidth="1"/>
    <col min="1312" max="1312" width="13.28515625" style="29" customWidth="1"/>
    <col min="1313" max="1313" width="8.85546875" style="29" customWidth="1"/>
    <col min="1314" max="1314" width="9.85546875" style="29" customWidth="1"/>
    <col min="1315" max="1315" width="8.85546875" style="29" customWidth="1"/>
    <col min="1316" max="1316" width="54.7109375" style="29" customWidth="1"/>
    <col min="1317" max="1317" width="12.140625" style="29" customWidth="1"/>
    <col min="1318" max="1318" width="8.7109375" style="29" customWidth="1"/>
    <col min="1319" max="1319" width="11.28515625" style="29" customWidth="1"/>
    <col min="1320" max="1320" width="8.85546875" style="29" customWidth="1"/>
    <col min="1321" max="1321" width="9.140625" style="29"/>
    <col min="1322" max="1322" width="8.85546875" style="29" customWidth="1"/>
    <col min="1323" max="1323" width="54.7109375" style="29" customWidth="1"/>
    <col min="1324" max="1324" width="13.7109375" style="29" customWidth="1"/>
    <col min="1325" max="1325" width="8.7109375" style="29" customWidth="1"/>
    <col min="1326" max="1326" width="14.7109375" style="29" customWidth="1"/>
    <col min="1327" max="1327" width="8.85546875" style="29" customWidth="1"/>
    <col min="1328" max="1328" width="9.85546875" style="29" customWidth="1"/>
    <col min="1329" max="1329" width="8.85546875" style="29" customWidth="1"/>
    <col min="1330" max="1330" width="54.7109375" style="29" customWidth="1"/>
    <col min="1331" max="1331" width="12.42578125" style="29" customWidth="1"/>
    <col min="1332" max="1332" width="8.7109375" style="29" customWidth="1"/>
    <col min="1333" max="1333" width="13.42578125" style="29" customWidth="1"/>
    <col min="1334" max="1334" width="8.85546875" style="29" customWidth="1"/>
    <col min="1335" max="1335" width="9.140625" style="29"/>
    <col min="1336" max="1336" width="8.85546875" style="29" customWidth="1"/>
    <col min="1337" max="1337" width="54.7109375" style="29" customWidth="1"/>
    <col min="1338" max="1338" width="10.7109375" style="29" customWidth="1"/>
    <col min="1339" max="1339" width="8.7109375" style="29" customWidth="1"/>
    <col min="1340" max="1340" width="13" style="29" customWidth="1"/>
    <col min="1341" max="1341" width="8.85546875" style="29" customWidth="1"/>
    <col min="1342" max="1342" width="9.140625" style="29"/>
    <col min="1343" max="1343" width="8.85546875" style="29" customWidth="1"/>
    <col min="1344" max="1344" width="54.7109375" style="29" customWidth="1"/>
    <col min="1345" max="1345" width="10.85546875" style="29" customWidth="1"/>
    <col min="1346" max="1346" width="8.7109375" style="29" customWidth="1"/>
    <col min="1347" max="1347" width="13" style="29" customWidth="1"/>
    <col min="1348" max="1348" width="8.85546875" style="29" customWidth="1"/>
    <col min="1349" max="1349" width="9.85546875" style="29" customWidth="1"/>
    <col min="1350" max="1350" width="8.85546875" style="29" customWidth="1"/>
    <col min="1351" max="1536" width="9.140625" style="29"/>
    <col min="1537" max="1537" width="63" style="29" customWidth="1"/>
    <col min="1538" max="1540" width="17.140625" style="29" customWidth="1"/>
    <col min="1541" max="1544" width="15" style="29" customWidth="1"/>
    <col min="1545" max="1545" width="13.140625" style="29" customWidth="1"/>
    <col min="1546" max="1546" width="8.7109375" style="29" customWidth="1"/>
    <col min="1547" max="1547" width="12.85546875" style="29" customWidth="1"/>
    <col min="1548" max="1548" width="8.85546875" style="29" customWidth="1"/>
    <col min="1549" max="1549" width="9.85546875" style="29" customWidth="1"/>
    <col min="1550" max="1550" width="8.85546875" style="29" customWidth="1"/>
    <col min="1551" max="1551" width="54.7109375" style="29" customWidth="1"/>
    <col min="1552" max="1552" width="10.85546875" style="29" customWidth="1"/>
    <col min="1553" max="1553" width="8.7109375" style="29" customWidth="1"/>
    <col min="1554" max="1554" width="12.140625" style="29" customWidth="1"/>
    <col min="1555" max="1555" width="8.85546875" style="29" customWidth="1"/>
    <col min="1556" max="1556" width="9.85546875" style="29" customWidth="1"/>
    <col min="1557" max="1557" width="8.85546875" style="29" customWidth="1"/>
    <col min="1558" max="1558" width="54.7109375" style="29" customWidth="1"/>
    <col min="1559" max="1559" width="10.85546875" style="29" customWidth="1"/>
    <col min="1560" max="1560" width="8.7109375" style="29" customWidth="1"/>
    <col min="1561" max="1561" width="12.28515625" style="29" customWidth="1"/>
    <col min="1562" max="1562" width="8.85546875" style="29" customWidth="1"/>
    <col min="1563" max="1563" width="9.85546875" style="29" customWidth="1"/>
    <col min="1564" max="1564" width="8.85546875" style="29" customWidth="1"/>
    <col min="1565" max="1565" width="54.7109375" style="29" customWidth="1"/>
    <col min="1566" max="1566" width="10.85546875" style="29" customWidth="1"/>
    <col min="1567" max="1567" width="8.7109375" style="29" customWidth="1"/>
    <col min="1568" max="1568" width="13.28515625" style="29" customWidth="1"/>
    <col min="1569" max="1569" width="8.85546875" style="29" customWidth="1"/>
    <col min="1570" max="1570" width="9.85546875" style="29" customWidth="1"/>
    <col min="1571" max="1571" width="8.85546875" style="29" customWidth="1"/>
    <col min="1572" max="1572" width="54.7109375" style="29" customWidth="1"/>
    <col min="1573" max="1573" width="12.140625" style="29" customWidth="1"/>
    <col min="1574" max="1574" width="8.7109375" style="29" customWidth="1"/>
    <col min="1575" max="1575" width="11.28515625" style="29" customWidth="1"/>
    <col min="1576" max="1576" width="8.85546875" style="29" customWidth="1"/>
    <col min="1577" max="1577" width="9.140625" style="29"/>
    <col min="1578" max="1578" width="8.85546875" style="29" customWidth="1"/>
    <col min="1579" max="1579" width="54.7109375" style="29" customWidth="1"/>
    <col min="1580" max="1580" width="13.7109375" style="29" customWidth="1"/>
    <col min="1581" max="1581" width="8.7109375" style="29" customWidth="1"/>
    <col min="1582" max="1582" width="14.7109375" style="29" customWidth="1"/>
    <col min="1583" max="1583" width="8.85546875" style="29" customWidth="1"/>
    <col min="1584" max="1584" width="9.85546875" style="29" customWidth="1"/>
    <col min="1585" max="1585" width="8.85546875" style="29" customWidth="1"/>
    <col min="1586" max="1586" width="54.7109375" style="29" customWidth="1"/>
    <col min="1587" max="1587" width="12.42578125" style="29" customWidth="1"/>
    <col min="1588" max="1588" width="8.7109375" style="29" customWidth="1"/>
    <col min="1589" max="1589" width="13.42578125" style="29" customWidth="1"/>
    <col min="1590" max="1590" width="8.85546875" style="29" customWidth="1"/>
    <col min="1591" max="1591" width="9.140625" style="29"/>
    <col min="1592" max="1592" width="8.85546875" style="29" customWidth="1"/>
    <col min="1593" max="1593" width="54.7109375" style="29" customWidth="1"/>
    <col min="1594" max="1594" width="10.7109375" style="29" customWidth="1"/>
    <col min="1595" max="1595" width="8.7109375" style="29" customWidth="1"/>
    <col min="1596" max="1596" width="13" style="29" customWidth="1"/>
    <col min="1597" max="1597" width="8.85546875" style="29" customWidth="1"/>
    <col min="1598" max="1598" width="9.140625" style="29"/>
    <col min="1599" max="1599" width="8.85546875" style="29" customWidth="1"/>
    <col min="1600" max="1600" width="54.7109375" style="29" customWidth="1"/>
    <col min="1601" max="1601" width="10.85546875" style="29" customWidth="1"/>
    <col min="1602" max="1602" width="8.7109375" style="29" customWidth="1"/>
    <col min="1603" max="1603" width="13" style="29" customWidth="1"/>
    <col min="1604" max="1604" width="8.85546875" style="29" customWidth="1"/>
    <col min="1605" max="1605" width="9.85546875" style="29" customWidth="1"/>
    <col min="1606" max="1606" width="8.85546875" style="29" customWidth="1"/>
    <col min="1607" max="1792" width="9.140625" style="29"/>
    <col min="1793" max="1793" width="63" style="29" customWidth="1"/>
    <col min="1794" max="1796" width="17.140625" style="29" customWidth="1"/>
    <col min="1797" max="1800" width="15" style="29" customWidth="1"/>
    <col min="1801" max="1801" width="13.140625" style="29" customWidth="1"/>
    <col min="1802" max="1802" width="8.7109375" style="29" customWidth="1"/>
    <col min="1803" max="1803" width="12.85546875" style="29" customWidth="1"/>
    <col min="1804" max="1804" width="8.85546875" style="29" customWidth="1"/>
    <col min="1805" max="1805" width="9.85546875" style="29" customWidth="1"/>
    <col min="1806" max="1806" width="8.85546875" style="29" customWidth="1"/>
    <col min="1807" max="1807" width="54.7109375" style="29" customWidth="1"/>
    <col min="1808" max="1808" width="10.85546875" style="29" customWidth="1"/>
    <col min="1809" max="1809" width="8.7109375" style="29" customWidth="1"/>
    <col min="1810" max="1810" width="12.140625" style="29" customWidth="1"/>
    <col min="1811" max="1811" width="8.85546875" style="29" customWidth="1"/>
    <col min="1812" max="1812" width="9.85546875" style="29" customWidth="1"/>
    <col min="1813" max="1813" width="8.85546875" style="29" customWidth="1"/>
    <col min="1814" max="1814" width="54.7109375" style="29" customWidth="1"/>
    <col min="1815" max="1815" width="10.85546875" style="29" customWidth="1"/>
    <col min="1816" max="1816" width="8.7109375" style="29" customWidth="1"/>
    <col min="1817" max="1817" width="12.28515625" style="29" customWidth="1"/>
    <col min="1818" max="1818" width="8.85546875" style="29" customWidth="1"/>
    <col min="1819" max="1819" width="9.85546875" style="29" customWidth="1"/>
    <col min="1820" max="1820" width="8.85546875" style="29" customWidth="1"/>
    <col min="1821" max="1821" width="54.7109375" style="29" customWidth="1"/>
    <col min="1822" max="1822" width="10.85546875" style="29" customWidth="1"/>
    <col min="1823" max="1823" width="8.7109375" style="29" customWidth="1"/>
    <col min="1824" max="1824" width="13.28515625" style="29" customWidth="1"/>
    <col min="1825" max="1825" width="8.85546875" style="29" customWidth="1"/>
    <col min="1826" max="1826" width="9.85546875" style="29" customWidth="1"/>
    <col min="1827" max="1827" width="8.85546875" style="29" customWidth="1"/>
    <col min="1828" max="1828" width="54.7109375" style="29" customWidth="1"/>
    <col min="1829" max="1829" width="12.140625" style="29" customWidth="1"/>
    <col min="1830" max="1830" width="8.7109375" style="29" customWidth="1"/>
    <col min="1831" max="1831" width="11.28515625" style="29" customWidth="1"/>
    <col min="1832" max="1832" width="8.85546875" style="29" customWidth="1"/>
    <col min="1833" max="1833" width="9.140625" style="29"/>
    <col min="1834" max="1834" width="8.85546875" style="29" customWidth="1"/>
    <col min="1835" max="1835" width="54.7109375" style="29" customWidth="1"/>
    <col min="1836" max="1836" width="13.7109375" style="29" customWidth="1"/>
    <col min="1837" max="1837" width="8.7109375" style="29" customWidth="1"/>
    <col min="1838" max="1838" width="14.7109375" style="29" customWidth="1"/>
    <col min="1839" max="1839" width="8.85546875" style="29" customWidth="1"/>
    <col min="1840" max="1840" width="9.85546875" style="29" customWidth="1"/>
    <col min="1841" max="1841" width="8.85546875" style="29" customWidth="1"/>
    <col min="1842" max="1842" width="54.7109375" style="29" customWidth="1"/>
    <col min="1843" max="1843" width="12.42578125" style="29" customWidth="1"/>
    <col min="1844" max="1844" width="8.7109375" style="29" customWidth="1"/>
    <col min="1845" max="1845" width="13.42578125" style="29" customWidth="1"/>
    <col min="1846" max="1846" width="8.85546875" style="29" customWidth="1"/>
    <col min="1847" max="1847" width="9.140625" style="29"/>
    <col min="1848" max="1848" width="8.85546875" style="29" customWidth="1"/>
    <col min="1849" max="1849" width="54.7109375" style="29" customWidth="1"/>
    <col min="1850" max="1850" width="10.7109375" style="29" customWidth="1"/>
    <col min="1851" max="1851" width="8.7109375" style="29" customWidth="1"/>
    <col min="1852" max="1852" width="13" style="29" customWidth="1"/>
    <col min="1853" max="1853" width="8.85546875" style="29" customWidth="1"/>
    <col min="1854" max="1854" width="9.140625" style="29"/>
    <col min="1855" max="1855" width="8.85546875" style="29" customWidth="1"/>
    <col min="1856" max="1856" width="54.7109375" style="29" customWidth="1"/>
    <col min="1857" max="1857" width="10.85546875" style="29" customWidth="1"/>
    <col min="1858" max="1858" width="8.7109375" style="29" customWidth="1"/>
    <col min="1859" max="1859" width="13" style="29" customWidth="1"/>
    <col min="1860" max="1860" width="8.85546875" style="29" customWidth="1"/>
    <col min="1861" max="1861" width="9.85546875" style="29" customWidth="1"/>
    <col min="1862" max="1862" width="8.85546875" style="29" customWidth="1"/>
    <col min="1863" max="2048" width="9.140625" style="29"/>
    <col min="2049" max="2049" width="63" style="29" customWidth="1"/>
    <col min="2050" max="2052" width="17.140625" style="29" customWidth="1"/>
    <col min="2053" max="2056" width="15" style="29" customWidth="1"/>
    <col min="2057" max="2057" width="13.140625" style="29" customWidth="1"/>
    <col min="2058" max="2058" width="8.7109375" style="29" customWidth="1"/>
    <col min="2059" max="2059" width="12.85546875" style="29" customWidth="1"/>
    <col min="2060" max="2060" width="8.85546875" style="29" customWidth="1"/>
    <col min="2061" max="2061" width="9.85546875" style="29" customWidth="1"/>
    <col min="2062" max="2062" width="8.85546875" style="29" customWidth="1"/>
    <col min="2063" max="2063" width="54.7109375" style="29" customWidth="1"/>
    <col min="2064" max="2064" width="10.85546875" style="29" customWidth="1"/>
    <col min="2065" max="2065" width="8.7109375" style="29" customWidth="1"/>
    <col min="2066" max="2066" width="12.140625" style="29" customWidth="1"/>
    <col min="2067" max="2067" width="8.85546875" style="29" customWidth="1"/>
    <col min="2068" max="2068" width="9.85546875" style="29" customWidth="1"/>
    <col min="2069" max="2069" width="8.85546875" style="29" customWidth="1"/>
    <col min="2070" max="2070" width="54.7109375" style="29" customWidth="1"/>
    <col min="2071" max="2071" width="10.85546875" style="29" customWidth="1"/>
    <col min="2072" max="2072" width="8.7109375" style="29" customWidth="1"/>
    <col min="2073" max="2073" width="12.28515625" style="29" customWidth="1"/>
    <col min="2074" max="2074" width="8.85546875" style="29" customWidth="1"/>
    <col min="2075" max="2075" width="9.85546875" style="29" customWidth="1"/>
    <col min="2076" max="2076" width="8.85546875" style="29" customWidth="1"/>
    <col min="2077" max="2077" width="54.7109375" style="29" customWidth="1"/>
    <col min="2078" max="2078" width="10.85546875" style="29" customWidth="1"/>
    <col min="2079" max="2079" width="8.7109375" style="29" customWidth="1"/>
    <col min="2080" max="2080" width="13.28515625" style="29" customWidth="1"/>
    <col min="2081" max="2081" width="8.85546875" style="29" customWidth="1"/>
    <col min="2082" max="2082" width="9.85546875" style="29" customWidth="1"/>
    <col min="2083" max="2083" width="8.85546875" style="29" customWidth="1"/>
    <col min="2084" max="2084" width="54.7109375" style="29" customWidth="1"/>
    <col min="2085" max="2085" width="12.140625" style="29" customWidth="1"/>
    <col min="2086" max="2086" width="8.7109375" style="29" customWidth="1"/>
    <col min="2087" max="2087" width="11.28515625" style="29" customWidth="1"/>
    <col min="2088" max="2088" width="8.85546875" style="29" customWidth="1"/>
    <col min="2089" max="2089" width="9.140625" style="29"/>
    <col min="2090" max="2090" width="8.85546875" style="29" customWidth="1"/>
    <col min="2091" max="2091" width="54.7109375" style="29" customWidth="1"/>
    <col min="2092" max="2092" width="13.7109375" style="29" customWidth="1"/>
    <col min="2093" max="2093" width="8.7109375" style="29" customWidth="1"/>
    <col min="2094" max="2094" width="14.7109375" style="29" customWidth="1"/>
    <col min="2095" max="2095" width="8.85546875" style="29" customWidth="1"/>
    <col min="2096" max="2096" width="9.85546875" style="29" customWidth="1"/>
    <col min="2097" max="2097" width="8.85546875" style="29" customWidth="1"/>
    <col min="2098" max="2098" width="54.7109375" style="29" customWidth="1"/>
    <col min="2099" max="2099" width="12.42578125" style="29" customWidth="1"/>
    <col min="2100" max="2100" width="8.7109375" style="29" customWidth="1"/>
    <col min="2101" max="2101" width="13.42578125" style="29" customWidth="1"/>
    <col min="2102" max="2102" width="8.85546875" style="29" customWidth="1"/>
    <col min="2103" max="2103" width="9.140625" style="29"/>
    <col min="2104" max="2104" width="8.85546875" style="29" customWidth="1"/>
    <col min="2105" max="2105" width="54.7109375" style="29" customWidth="1"/>
    <col min="2106" max="2106" width="10.7109375" style="29" customWidth="1"/>
    <col min="2107" max="2107" width="8.7109375" style="29" customWidth="1"/>
    <col min="2108" max="2108" width="13" style="29" customWidth="1"/>
    <col min="2109" max="2109" width="8.85546875" style="29" customWidth="1"/>
    <col min="2110" max="2110" width="9.140625" style="29"/>
    <col min="2111" max="2111" width="8.85546875" style="29" customWidth="1"/>
    <col min="2112" max="2112" width="54.7109375" style="29" customWidth="1"/>
    <col min="2113" max="2113" width="10.85546875" style="29" customWidth="1"/>
    <col min="2114" max="2114" width="8.7109375" style="29" customWidth="1"/>
    <col min="2115" max="2115" width="13" style="29" customWidth="1"/>
    <col min="2116" max="2116" width="8.85546875" style="29" customWidth="1"/>
    <col min="2117" max="2117" width="9.85546875" style="29" customWidth="1"/>
    <col min="2118" max="2118" width="8.85546875" style="29" customWidth="1"/>
    <col min="2119" max="2304" width="9.140625" style="29"/>
    <col min="2305" max="2305" width="63" style="29" customWidth="1"/>
    <col min="2306" max="2308" width="17.140625" style="29" customWidth="1"/>
    <col min="2309" max="2312" width="15" style="29" customWidth="1"/>
    <col min="2313" max="2313" width="13.140625" style="29" customWidth="1"/>
    <col min="2314" max="2314" width="8.7109375" style="29" customWidth="1"/>
    <col min="2315" max="2315" width="12.85546875" style="29" customWidth="1"/>
    <col min="2316" max="2316" width="8.85546875" style="29" customWidth="1"/>
    <col min="2317" max="2317" width="9.85546875" style="29" customWidth="1"/>
    <col min="2318" max="2318" width="8.85546875" style="29" customWidth="1"/>
    <col min="2319" max="2319" width="54.7109375" style="29" customWidth="1"/>
    <col min="2320" max="2320" width="10.85546875" style="29" customWidth="1"/>
    <col min="2321" max="2321" width="8.7109375" style="29" customWidth="1"/>
    <col min="2322" max="2322" width="12.140625" style="29" customWidth="1"/>
    <col min="2323" max="2323" width="8.85546875" style="29" customWidth="1"/>
    <col min="2324" max="2324" width="9.85546875" style="29" customWidth="1"/>
    <col min="2325" max="2325" width="8.85546875" style="29" customWidth="1"/>
    <col min="2326" max="2326" width="54.7109375" style="29" customWidth="1"/>
    <col min="2327" max="2327" width="10.85546875" style="29" customWidth="1"/>
    <col min="2328" max="2328" width="8.7109375" style="29" customWidth="1"/>
    <col min="2329" max="2329" width="12.28515625" style="29" customWidth="1"/>
    <col min="2330" max="2330" width="8.85546875" style="29" customWidth="1"/>
    <col min="2331" max="2331" width="9.85546875" style="29" customWidth="1"/>
    <col min="2332" max="2332" width="8.85546875" style="29" customWidth="1"/>
    <col min="2333" max="2333" width="54.7109375" style="29" customWidth="1"/>
    <col min="2334" max="2334" width="10.85546875" style="29" customWidth="1"/>
    <col min="2335" max="2335" width="8.7109375" style="29" customWidth="1"/>
    <col min="2336" max="2336" width="13.28515625" style="29" customWidth="1"/>
    <col min="2337" max="2337" width="8.85546875" style="29" customWidth="1"/>
    <col min="2338" max="2338" width="9.85546875" style="29" customWidth="1"/>
    <col min="2339" max="2339" width="8.85546875" style="29" customWidth="1"/>
    <col min="2340" max="2340" width="54.7109375" style="29" customWidth="1"/>
    <col min="2341" max="2341" width="12.140625" style="29" customWidth="1"/>
    <col min="2342" max="2342" width="8.7109375" style="29" customWidth="1"/>
    <col min="2343" max="2343" width="11.28515625" style="29" customWidth="1"/>
    <col min="2344" max="2344" width="8.85546875" style="29" customWidth="1"/>
    <col min="2345" max="2345" width="9.140625" style="29"/>
    <col min="2346" max="2346" width="8.85546875" style="29" customWidth="1"/>
    <col min="2347" max="2347" width="54.7109375" style="29" customWidth="1"/>
    <col min="2348" max="2348" width="13.7109375" style="29" customWidth="1"/>
    <col min="2349" max="2349" width="8.7109375" style="29" customWidth="1"/>
    <col min="2350" max="2350" width="14.7109375" style="29" customWidth="1"/>
    <col min="2351" max="2351" width="8.85546875" style="29" customWidth="1"/>
    <col min="2352" max="2352" width="9.85546875" style="29" customWidth="1"/>
    <col min="2353" max="2353" width="8.85546875" style="29" customWidth="1"/>
    <col min="2354" max="2354" width="54.7109375" style="29" customWidth="1"/>
    <col min="2355" max="2355" width="12.42578125" style="29" customWidth="1"/>
    <col min="2356" max="2356" width="8.7109375" style="29" customWidth="1"/>
    <col min="2357" max="2357" width="13.42578125" style="29" customWidth="1"/>
    <col min="2358" max="2358" width="8.85546875" style="29" customWidth="1"/>
    <col min="2359" max="2359" width="9.140625" style="29"/>
    <col min="2360" max="2360" width="8.85546875" style="29" customWidth="1"/>
    <col min="2361" max="2361" width="54.7109375" style="29" customWidth="1"/>
    <col min="2362" max="2362" width="10.7109375" style="29" customWidth="1"/>
    <col min="2363" max="2363" width="8.7109375" style="29" customWidth="1"/>
    <col min="2364" max="2364" width="13" style="29" customWidth="1"/>
    <col min="2365" max="2365" width="8.85546875" style="29" customWidth="1"/>
    <col min="2366" max="2366" width="9.140625" style="29"/>
    <col min="2367" max="2367" width="8.85546875" style="29" customWidth="1"/>
    <col min="2368" max="2368" width="54.7109375" style="29" customWidth="1"/>
    <col min="2369" max="2369" width="10.85546875" style="29" customWidth="1"/>
    <col min="2370" max="2370" width="8.7109375" style="29" customWidth="1"/>
    <col min="2371" max="2371" width="13" style="29" customWidth="1"/>
    <col min="2372" max="2372" width="8.85546875" style="29" customWidth="1"/>
    <col min="2373" max="2373" width="9.85546875" style="29" customWidth="1"/>
    <col min="2374" max="2374" width="8.85546875" style="29" customWidth="1"/>
    <col min="2375" max="2560" width="9.140625" style="29"/>
    <col min="2561" max="2561" width="63" style="29" customWidth="1"/>
    <col min="2562" max="2564" width="17.140625" style="29" customWidth="1"/>
    <col min="2565" max="2568" width="15" style="29" customWidth="1"/>
    <col min="2569" max="2569" width="13.140625" style="29" customWidth="1"/>
    <col min="2570" max="2570" width="8.7109375" style="29" customWidth="1"/>
    <col min="2571" max="2571" width="12.85546875" style="29" customWidth="1"/>
    <col min="2572" max="2572" width="8.85546875" style="29" customWidth="1"/>
    <col min="2573" max="2573" width="9.85546875" style="29" customWidth="1"/>
    <col min="2574" max="2574" width="8.85546875" style="29" customWidth="1"/>
    <col min="2575" max="2575" width="54.7109375" style="29" customWidth="1"/>
    <col min="2576" max="2576" width="10.85546875" style="29" customWidth="1"/>
    <col min="2577" max="2577" width="8.7109375" style="29" customWidth="1"/>
    <col min="2578" max="2578" width="12.140625" style="29" customWidth="1"/>
    <col min="2579" max="2579" width="8.85546875" style="29" customWidth="1"/>
    <col min="2580" max="2580" width="9.85546875" style="29" customWidth="1"/>
    <col min="2581" max="2581" width="8.85546875" style="29" customWidth="1"/>
    <col min="2582" max="2582" width="54.7109375" style="29" customWidth="1"/>
    <col min="2583" max="2583" width="10.85546875" style="29" customWidth="1"/>
    <col min="2584" max="2584" width="8.7109375" style="29" customWidth="1"/>
    <col min="2585" max="2585" width="12.28515625" style="29" customWidth="1"/>
    <col min="2586" max="2586" width="8.85546875" style="29" customWidth="1"/>
    <col min="2587" max="2587" width="9.85546875" style="29" customWidth="1"/>
    <col min="2588" max="2588" width="8.85546875" style="29" customWidth="1"/>
    <col min="2589" max="2589" width="54.7109375" style="29" customWidth="1"/>
    <col min="2590" max="2590" width="10.85546875" style="29" customWidth="1"/>
    <col min="2591" max="2591" width="8.7109375" style="29" customWidth="1"/>
    <col min="2592" max="2592" width="13.28515625" style="29" customWidth="1"/>
    <col min="2593" max="2593" width="8.85546875" style="29" customWidth="1"/>
    <col min="2594" max="2594" width="9.85546875" style="29" customWidth="1"/>
    <col min="2595" max="2595" width="8.85546875" style="29" customWidth="1"/>
    <col min="2596" max="2596" width="54.7109375" style="29" customWidth="1"/>
    <col min="2597" max="2597" width="12.140625" style="29" customWidth="1"/>
    <col min="2598" max="2598" width="8.7109375" style="29" customWidth="1"/>
    <col min="2599" max="2599" width="11.28515625" style="29" customWidth="1"/>
    <col min="2600" max="2600" width="8.85546875" style="29" customWidth="1"/>
    <col min="2601" max="2601" width="9.140625" style="29"/>
    <col min="2602" max="2602" width="8.85546875" style="29" customWidth="1"/>
    <col min="2603" max="2603" width="54.7109375" style="29" customWidth="1"/>
    <col min="2604" max="2604" width="13.7109375" style="29" customWidth="1"/>
    <col min="2605" max="2605" width="8.7109375" style="29" customWidth="1"/>
    <col min="2606" max="2606" width="14.7109375" style="29" customWidth="1"/>
    <col min="2607" max="2607" width="8.85546875" style="29" customWidth="1"/>
    <col min="2608" max="2608" width="9.85546875" style="29" customWidth="1"/>
    <col min="2609" max="2609" width="8.85546875" style="29" customWidth="1"/>
    <col min="2610" max="2610" width="54.7109375" style="29" customWidth="1"/>
    <col min="2611" max="2611" width="12.42578125" style="29" customWidth="1"/>
    <col min="2612" max="2612" width="8.7109375" style="29" customWidth="1"/>
    <col min="2613" max="2613" width="13.42578125" style="29" customWidth="1"/>
    <col min="2614" max="2614" width="8.85546875" style="29" customWidth="1"/>
    <col min="2615" max="2615" width="9.140625" style="29"/>
    <col min="2616" max="2616" width="8.85546875" style="29" customWidth="1"/>
    <col min="2617" max="2617" width="54.7109375" style="29" customWidth="1"/>
    <col min="2618" max="2618" width="10.7109375" style="29" customWidth="1"/>
    <col min="2619" max="2619" width="8.7109375" style="29" customWidth="1"/>
    <col min="2620" max="2620" width="13" style="29" customWidth="1"/>
    <col min="2621" max="2621" width="8.85546875" style="29" customWidth="1"/>
    <col min="2622" max="2622" width="9.140625" style="29"/>
    <col min="2623" max="2623" width="8.85546875" style="29" customWidth="1"/>
    <col min="2624" max="2624" width="54.7109375" style="29" customWidth="1"/>
    <col min="2625" max="2625" width="10.85546875" style="29" customWidth="1"/>
    <col min="2626" max="2626" width="8.7109375" style="29" customWidth="1"/>
    <col min="2627" max="2627" width="13" style="29" customWidth="1"/>
    <col min="2628" max="2628" width="8.85546875" style="29" customWidth="1"/>
    <col min="2629" max="2629" width="9.85546875" style="29" customWidth="1"/>
    <col min="2630" max="2630" width="8.85546875" style="29" customWidth="1"/>
    <col min="2631" max="2816" width="9.140625" style="29"/>
    <col min="2817" max="2817" width="63" style="29" customWidth="1"/>
    <col min="2818" max="2820" width="17.140625" style="29" customWidth="1"/>
    <col min="2821" max="2824" width="15" style="29" customWidth="1"/>
    <col min="2825" max="2825" width="13.140625" style="29" customWidth="1"/>
    <col min="2826" max="2826" width="8.7109375" style="29" customWidth="1"/>
    <col min="2827" max="2827" width="12.85546875" style="29" customWidth="1"/>
    <col min="2828" max="2828" width="8.85546875" style="29" customWidth="1"/>
    <col min="2829" max="2829" width="9.85546875" style="29" customWidth="1"/>
    <col min="2830" max="2830" width="8.85546875" style="29" customWidth="1"/>
    <col min="2831" max="2831" width="54.7109375" style="29" customWidth="1"/>
    <col min="2832" max="2832" width="10.85546875" style="29" customWidth="1"/>
    <col min="2833" max="2833" width="8.7109375" style="29" customWidth="1"/>
    <col min="2834" max="2834" width="12.140625" style="29" customWidth="1"/>
    <col min="2835" max="2835" width="8.85546875" style="29" customWidth="1"/>
    <col min="2836" max="2836" width="9.85546875" style="29" customWidth="1"/>
    <col min="2837" max="2837" width="8.85546875" style="29" customWidth="1"/>
    <col min="2838" max="2838" width="54.7109375" style="29" customWidth="1"/>
    <col min="2839" max="2839" width="10.85546875" style="29" customWidth="1"/>
    <col min="2840" max="2840" width="8.7109375" style="29" customWidth="1"/>
    <col min="2841" max="2841" width="12.28515625" style="29" customWidth="1"/>
    <col min="2842" max="2842" width="8.85546875" style="29" customWidth="1"/>
    <col min="2843" max="2843" width="9.85546875" style="29" customWidth="1"/>
    <col min="2844" max="2844" width="8.85546875" style="29" customWidth="1"/>
    <col min="2845" max="2845" width="54.7109375" style="29" customWidth="1"/>
    <col min="2846" max="2846" width="10.85546875" style="29" customWidth="1"/>
    <col min="2847" max="2847" width="8.7109375" style="29" customWidth="1"/>
    <col min="2848" max="2848" width="13.28515625" style="29" customWidth="1"/>
    <col min="2849" max="2849" width="8.85546875" style="29" customWidth="1"/>
    <col min="2850" max="2850" width="9.85546875" style="29" customWidth="1"/>
    <col min="2851" max="2851" width="8.85546875" style="29" customWidth="1"/>
    <col min="2852" max="2852" width="54.7109375" style="29" customWidth="1"/>
    <col min="2853" max="2853" width="12.140625" style="29" customWidth="1"/>
    <col min="2854" max="2854" width="8.7109375" style="29" customWidth="1"/>
    <col min="2855" max="2855" width="11.28515625" style="29" customWidth="1"/>
    <col min="2856" max="2856" width="8.85546875" style="29" customWidth="1"/>
    <col min="2857" max="2857" width="9.140625" style="29"/>
    <col min="2858" max="2858" width="8.85546875" style="29" customWidth="1"/>
    <col min="2859" max="2859" width="54.7109375" style="29" customWidth="1"/>
    <col min="2860" max="2860" width="13.7109375" style="29" customWidth="1"/>
    <col min="2861" max="2861" width="8.7109375" style="29" customWidth="1"/>
    <col min="2862" max="2862" width="14.7109375" style="29" customWidth="1"/>
    <col min="2863" max="2863" width="8.85546875" style="29" customWidth="1"/>
    <col min="2864" max="2864" width="9.85546875" style="29" customWidth="1"/>
    <col min="2865" max="2865" width="8.85546875" style="29" customWidth="1"/>
    <col min="2866" max="2866" width="54.7109375" style="29" customWidth="1"/>
    <col min="2867" max="2867" width="12.42578125" style="29" customWidth="1"/>
    <col min="2868" max="2868" width="8.7109375" style="29" customWidth="1"/>
    <col min="2869" max="2869" width="13.42578125" style="29" customWidth="1"/>
    <col min="2870" max="2870" width="8.85546875" style="29" customWidth="1"/>
    <col min="2871" max="2871" width="9.140625" style="29"/>
    <col min="2872" max="2872" width="8.85546875" style="29" customWidth="1"/>
    <col min="2873" max="2873" width="54.7109375" style="29" customWidth="1"/>
    <col min="2874" max="2874" width="10.7109375" style="29" customWidth="1"/>
    <col min="2875" max="2875" width="8.7109375" style="29" customWidth="1"/>
    <col min="2876" max="2876" width="13" style="29" customWidth="1"/>
    <col min="2877" max="2877" width="8.85546875" style="29" customWidth="1"/>
    <col min="2878" max="2878" width="9.140625" style="29"/>
    <col min="2879" max="2879" width="8.85546875" style="29" customWidth="1"/>
    <col min="2880" max="2880" width="54.7109375" style="29" customWidth="1"/>
    <col min="2881" max="2881" width="10.85546875" style="29" customWidth="1"/>
    <col min="2882" max="2882" width="8.7109375" style="29" customWidth="1"/>
    <col min="2883" max="2883" width="13" style="29" customWidth="1"/>
    <col min="2884" max="2884" width="8.85546875" style="29" customWidth="1"/>
    <col min="2885" max="2885" width="9.85546875" style="29" customWidth="1"/>
    <col min="2886" max="2886" width="8.85546875" style="29" customWidth="1"/>
    <col min="2887" max="3072" width="9.140625" style="29"/>
    <col min="3073" max="3073" width="63" style="29" customWidth="1"/>
    <col min="3074" max="3076" width="17.140625" style="29" customWidth="1"/>
    <col min="3077" max="3080" width="15" style="29" customWidth="1"/>
    <col min="3081" max="3081" width="13.140625" style="29" customWidth="1"/>
    <col min="3082" max="3082" width="8.7109375" style="29" customWidth="1"/>
    <col min="3083" max="3083" width="12.85546875" style="29" customWidth="1"/>
    <col min="3084" max="3084" width="8.85546875" style="29" customWidth="1"/>
    <col min="3085" max="3085" width="9.85546875" style="29" customWidth="1"/>
    <col min="3086" max="3086" width="8.85546875" style="29" customWidth="1"/>
    <col min="3087" max="3087" width="54.7109375" style="29" customWidth="1"/>
    <col min="3088" max="3088" width="10.85546875" style="29" customWidth="1"/>
    <col min="3089" max="3089" width="8.7109375" style="29" customWidth="1"/>
    <col min="3090" max="3090" width="12.140625" style="29" customWidth="1"/>
    <col min="3091" max="3091" width="8.85546875" style="29" customWidth="1"/>
    <col min="3092" max="3092" width="9.85546875" style="29" customWidth="1"/>
    <col min="3093" max="3093" width="8.85546875" style="29" customWidth="1"/>
    <col min="3094" max="3094" width="54.7109375" style="29" customWidth="1"/>
    <col min="3095" max="3095" width="10.85546875" style="29" customWidth="1"/>
    <col min="3096" max="3096" width="8.7109375" style="29" customWidth="1"/>
    <col min="3097" max="3097" width="12.28515625" style="29" customWidth="1"/>
    <col min="3098" max="3098" width="8.85546875" style="29" customWidth="1"/>
    <col min="3099" max="3099" width="9.85546875" style="29" customWidth="1"/>
    <col min="3100" max="3100" width="8.85546875" style="29" customWidth="1"/>
    <col min="3101" max="3101" width="54.7109375" style="29" customWidth="1"/>
    <col min="3102" max="3102" width="10.85546875" style="29" customWidth="1"/>
    <col min="3103" max="3103" width="8.7109375" style="29" customWidth="1"/>
    <col min="3104" max="3104" width="13.28515625" style="29" customWidth="1"/>
    <col min="3105" max="3105" width="8.85546875" style="29" customWidth="1"/>
    <col min="3106" max="3106" width="9.85546875" style="29" customWidth="1"/>
    <col min="3107" max="3107" width="8.85546875" style="29" customWidth="1"/>
    <col min="3108" max="3108" width="54.7109375" style="29" customWidth="1"/>
    <col min="3109" max="3109" width="12.140625" style="29" customWidth="1"/>
    <col min="3110" max="3110" width="8.7109375" style="29" customWidth="1"/>
    <col min="3111" max="3111" width="11.28515625" style="29" customWidth="1"/>
    <col min="3112" max="3112" width="8.85546875" style="29" customWidth="1"/>
    <col min="3113" max="3113" width="9.140625" style="29"/>
    <col min="3114" max="3114" width="8.85546875" style="29" customWidth="1"/>
    <col min="3115" max="3115" width="54.7109375" style="29" customWidth="1"/>
    <col min="3116" max="3116" width="13.7109375" style="29" customWidth="1"/>
    <col min="3117" max="3117" width="8.7109375" style="29" customWidth="1"/>
    <col min="3118" max="3118" width="14.7109375" style="29" customWidth="1"/>
    <col min="3119" max="3119" width="8.85546875" style="29" customWidth="1"/>
    <col min="3120" max="3120" width="9.85546875" style="29" customWidth="1"/>
    <col min="3121" max="3121" width="8.85546875" style="29" customWidth="1"/>
    <col min="3122" max="3122" width="54.7109375" style="29" customWidth="1"/>
    <col min="3123" max="3123" width="12.42578125" style="29" customWidth="1"/>
    <col min="3124" max="3124" width="8.7109375" style="29" customWidth="1"/>
    <col min="3125" max="3125" width="13.42578125" style="29" customWidth="1"/>
    <col min="3126" max="3126" width="8.85546875" style="29" customWidth="1"/>
    <col min="3127" max="3127" width="9.140625" style="29"/>
    <col min="3128" max="3128" width="8.85546875" style="29" customWidth="1"/>
    <col min="3129" max="3129" width="54.7109375" style="29" customWidth="1"/>
    <col min="3130" max="3130" width="10.7109375" style="29" customWidth="1"/>
    <col min="3131" max="3131" width="8.7109375" style="29" customWidth="1"/>
    <col min="3132" max="3132" width="13" style="29" customWidth="1"/>
    <col min="3133" max="3133" width="8.85546875" style="29" customWidth="1"/>
    <col min="3134" max="3134" width="9.140625" style="29"/>
    <col min="3135" max="3135" width="8.85546875" style="29" customWidth="1"/>
    <col min="3136" max="3136" width="54.7109375" style="29" customWidth="1"/>
    <col min="3137" max="3137" width="10.85546875" style="29" customWidth="1"/>
    <col min="3138" max="3138" width="8.7109375" style="29" customWidth="1"/>
    <col min="3139" max="3139" width="13" style="29" customWidth="1"/>
    <col min="3140" max="3140" width="8.85546875" style="29" customWidth="1"/>
    <col min="3141" max="3141" width="9.85546875" style="29" customWidth="1"/>
    <col min="3142" max="3142" width="8.85546875" style="29" customWidth="1"/>
    <col min="3143" max="3328" width="9.140625" style="29"/>
    <col min="3329" max="3329" width="63" style="29" customWidth="1"/>
    <col min="3330" max="3332" width="17.140625" style="29" customWidth="1"/>
    <col min="3333" max="3336" width="15" style="29" customWidth="1"/>
    <col min="3337" max="3337" width="13.140625" style="29" customWidth="1"/>
    <col min="3338" max="3338" width="8.7109375" style="29" customWidth="1"/>
    <col min="3339" max="3339" width="12.85546875" style="29" customWidth="1"/>
    <col min="3340" max="3340" width="8.85546875" style="29" customWidth="1"/>
    <col min="3341" max="3341" width="9.85546875" style="29" customWidth="1"/>
    <col min="3342" max="3342" width="8.85546875" style="29" customWidth="1"/>
    <col min="3343" max="3343" width="54.7109375" style="29" customWidth="1"/>
    <col min="3344" max="3344" width="10.85546875" style="29" customWidth="1"/>
    <col min="3345" max="3345" width="8.7109375" style="29" customWidth="1"/>
    <col min="3346" max="3346" width="12.140625" style="29" customWidth="1"/>
    <col min="3347" max="3347" width="8.85546875" style="29" customWidth="1"/>
    <col min="3348" max="3348" width="9.85546875" style="29" customWidth="1"/>
    <col min="3349" max="3349" width="8.85546875" style="29" customWidth="1"/>
    <col min="3350" max="3350" width="54.7109375" style="29" customWidth="1"/>
    <col min="3351" max="3351" width="10.85546875" style="29" customWidth="1"/>
    <col min="3352" max="3352" width="8.7109375" style="29" customWidth="1"/>
    <col min="3353" max="3353" width="12.28515625" style="29" customWidth="1"/>
    <col min="3354" max="3354" width="8.85546875" style="29" customWidth="1"/>
    <col min="3355" max="3355" width="9.85546875" style="29" customWidth="1"/>
    <col min="3356" max="3356" width="8.85546875" style="29" customWidth="1"/>
    <col min="3357" max="3357" width="54.7109375" style="29" customWidth="1"/>
    <col min="3358" max="3358" width="10.85546875" style="29" customWidth="1"/>
    <col min="3359" max="3359" width="8.7109375" style="29" customWidth="1"/>
    <col min="3360" max="3360" width="13.28515625" style="29" customWidth="1"/>
    <col min="3361" max="3361" width="8.85546875" style="29" customWidth="1"/>
    <col min="3362" max="3362" width="9.85546875" style="29" customWidth="1"/>
    <col min="3363" max="3363" width="8.85546875" style="29" customWidth="1"/>
    <col min="3364" max="3364" width="54.7109375" style="29" customWidth="1"/>
    <col min="3365" max="3365" width="12.140625" style="29" customWidth="1"/>
    <col min="3366" max="3366" width="8.7109375" style="29" customWidth="1"/>
    <col min="3367" max="3367" width="11.28515625" style="29" customWidth="1"/>
    <col min="3368" max="3368" width="8.85546875" style="29" customWidth="1"/>
    <col min="3369" max="3369" width="9.140625" style="29"/>
    <col min="3370" max="3370" width="8.85546875" style="29" customWidth="1"/>
    <col min="3371" max="3371" width="54.7109375" style="29" customWidth="1"/>
    <col min="3372" max="3372" width="13.7109375" style="29" customWidth="1"/>
    <col min="3373" max="3373" width="8.7109375" style="29" customWidth="1"/>
    <col min="3374" max="3374" width="14.7109375" style="29" customWidth="1"/>
    <col min="3375" max="3375" width="8.85546875" style="29" customWidth="1"/>
    <col min="3376" max="3376" width="9.85546875" style="29" customWidth="1"/>
    <col min="3377" max="3377" width="8.85546875" style="29" customWidth="1"/>
    <col min="3378" max="3378" width="54.7109375" style="29" customWidth="1"/>
    <col min="3379" max="3379" width="12.42578125" style="29" customWidth="1"/>
    <col min="3380" max="3380" width="8.7109375" style="29" customWidth="1"/>
    <col min="3381" max="3381" width="13.42578125" style="29" customWidth="1"/>
    <col min="3382" max="3382" width="8.85546875" style="29" customWidth="1"/>
    <col min="3383" max="3383" width="9.140625" style="29"/>
    <col min="3384" max="3384" width="8.85546875" style="29" customWidth="1"/>
    <col min="3385" max="3385" width="54.7109375" style="29" customWidth="1"/>
    <col min="3386" max="3386" width="10.7109375" style="29" customWidth="1"/>
    <col min="3387" max="3387" width="8.7109375" style="29" customWidth="1"/>
    <col min="3388" max="3388" width="13" style="29" customWidth="1"/>
    <col min="3389" max="3389" width="8.85546875" style="29" customWidth="1"/>
    <col min="3390" max="3390" width="9.140625" style="29"/>
    <col min="3391" max="3391" width="8.85546875" style="29" customWidth="1"/>
    <col min="3392" max="3392" width="54.7109375" style="29" customWidth="1"/>
    <col min="3393" max="3393" width="10.85546875" style="29" customWidth="1"/>
    <col min="3394" max="3394" width="8.7109375" style="29" customWidth="1"/>
    <col min="3395" max="3395" width="13" style="29" customWidth="1"/>
    <col min="3396" max="3396" width="8.85546875" style="29" customWidth="1"/>
    <col min="3397" max="3397" width="9.85546875" style="29" customWidth="1"/>
    <col min="3398" max="3398" width="8.85546875" style="29" customWidth="1"/>
    <col min="3399" max="3584" width="9.140625" style="29"/>
    <col min="3585" max="3585" width="63" style="29" customWidth="1"/>
    <col min="3586" max="3588" width="17.140625" style="29" customWidth="1"/>
    <col min="3589" max="3592" width="15" style="29" customWidth="1"/>
    <col min="3593" max="3593" width="13.140625" style="29" customWidth="1"/>
    <col min="3594" max="3594" width="8.7109375" style="29" customWidth="1"/>
    <col min="3595" max="3595" width="12.85546875" style="29" customWidth="1"/>
    <col min="3596" max="3596" width="8.85546875" style="29" customWidth="1"/>
    <col min="3597" max="3597" width="9.85546875" style="29" customWidth="1"/>
    <col min="3598" max="3598" width="8.85546875" style="29" customWidth="1"/>
    <col min="3599" max="3599" width="54.7109375" style="29" customWidth="1"/>
    <col min="3600" max="3600" width="10.85546875" style="29" customWidth="1"/>
    <col min="3601" max="3601" width="8.7109375" style="29" customWidth="1"/>
    <col min="3602" max="3602" width="12.140625" style="29" customWidth="1"/>
    <col min="3603" max="3603" width="8.85546875" style="29" customWidth="1"/>
    <col min="3604" max="3604" width="9.85546875" style="29" customWidth="1"/>
    <col min="3605" max="3605" width="8.85546875" style="29" customWidth="1"/>
    <col min="3606" max="3606" width="54.7109375" style="29" customWidth="1"/>
    <col min="3607" max="3607" width="10.85546875" style="29" customWidth="1"/>
    <col min="3608" max="3608" width="8.7109375" style="29" customWidth="1"/>
    <col min="3609" max="3609" width="12.28515625" style="29" customWidth="1"/>
    <col min="3610" max="3610" width="8.85546875" style="29" customWidth="1"/>
    <col min="3611" max="3611" width="9.85546875" style="29" customWidth="1"/>
    <col min="3612" max="3612" width="8.85546875" style="29" customWidth="1"/>
    <col min="3613" max="3613" width="54.7109375" style="29" customWidth="1"/>
    <col min="3614" max="3614" width="10.85546875" style="29" customWidth="1"/>
    <col min="3615" max="3615" width="8.7109375" style="29" customWidth="1"/>
    <col min="3616" max="3616" width="13.28515625" style="29" customWidth="1"/>
    <col min="3617" max="3617" width="8.85546875" style="29" customWidth="1"/>
    <col min="3618" max="3618" width="9.85546875" style="29" customWidth="1"/>
    <col min="3619" max="3619" width="8.85546875" style="29" customWidth="1"/>
    <col min="3620" max="3620" width="54.7109375" style="29" customWidth="1"/>
    <col min="3621" max="3621" width="12.140625" style="29" customWidth="1"/>
    <col min="3622" max="3622" width="8.7109375" style="29" customWidth="1"/>
    <col min="3623" max="3623" width="11.28515625" style="29" customWidth="1"/>
    <col min="3624" max="3624" width="8.85546875" style="29" customWidth="1"/>
    <col min="3625" max="3625" width="9.140625" style="29"/>
    <col min="3626" max="3626" width="8.85546875" style="29" customWidth="1"/>
    <col min="3627" max="3627" width="54.7109375" style="29" customWidth="1"/>
    <col min="3628" max="3628" width="13.7109375" style="29" customWidth="1"/>
    <col min="3629" max="3629" width="8.7109375" style="29" customWidth="1"/>
    <col min="3630" max="3630" width="14.7109375" style="29" customWidth="1"/>
    <col min="3631" max="3631" width="8.85546875" style="29" customWidth="1"/>
    <col min="3632" max="3632" width="9.85546875" style="29" customWidth="1"/>
    <col min="3633" max="3633" width="8.85546875" style="29" customWidth="1"/>
    <col min="3634" max="3634" width="54.7109375" style="29" customWidth="1"/>
    <col min="3635" max="3635" width="12.42578125" style="29" customWidth="1"/>
    <col min="3636" max="3636" width="8.7109375" style="29" customWidth="1"/>
    <col min="3637" max="3637" width="13.42578125" style="29" customWidth="1"/>
    <col min="3638" max="3638" width="8.85546875" style="29" customWidth="1"/>
    <col min="3639" max="3639" width="9.140625" style="29"/>
    <col min="3640" max="3640" width="8.85546875" style="29" customWidth="1"/>
    <col min="3641" max="3641" width="54.7109375" style="29" customWidth="1"/>
    <col min="3642" max="3642" width="10.7109375" style="29" customWidth="1"/>
    <col min="3643" max="3643" width="8.7109375" style="29" customWidth="1"/>
    <col min="3644" max="3644" width="13" style="29" customWidth="1"/>
    <col min="3645" max="3645" width="8.85546875" style="29" customWidth="1"/>
    <col min="3646" max="3646" width="9.140625" style="29"/>
    <col min="3647" max="3647" width="8.85546875" style="29" customWidth="1"/>
    <col min="3648" max="3648" width="54.7109375" style="29" customWidth="1"/>
    <col min="3649" max="3649" width="10.85546875" style="29" customWidth="1"/>
    <col min="3650" max="3650" width="8.7109375" style="29" customWidth="1"/>
    <col min="3651" max="3651" width="13" style="29" customWidth="1"/>
    <col min="3652" max="3652" width="8.85546875" style="29" customWidth="1"/>
    <col min="3653" max="3653" width="9.85546875" style="29" customWidth="1"/>
    <col min="3654" max="3654" width="8.85546875" style="29" customWidth="1"/>
    <col min="3655" max="3840" width="9.140625" style="29"/>
    <col min="3841" max="3841" width="63" style="29" customWidth="1"/>
    <col min="3842" max="3844" width="17.140625" style="29" customWidth="1"/>
    <col min="3845" max="3848" width="15" style="29" customWidth="1"/>
    <col min="3849" max="3849" width="13.140625" style="29" customWidth="1"/>
    <col min="3850" max="3850" width="8.7109375" style="29" customWidth="1"/>
    <col min="3851" max="3851" width="12.85546875" style="29" customWidth="1"/>
    <col min="3852" max="3852" width="8.85546875" style="29" customWidth="1"/>
    <col min="3853" max="3853" width="9.85546875" style="29" customWidth="1"/>
    <col min="3854" max="3854" width="8.85546875" style="29" customWidth="1"/>
    <col min="3855" max="3855" width="54.7109375" style="29" customWidth="1"/>
    <col min="3856" max="3856" width="10.85546875" style="29" customWidth="1"/>
    <col min="3857" max="3857" width="8.7109375" style="29" customWidth="1"/>
    <col min="3858" max="3858" width="12.140625" style="29" customWidth="1"/>
    <col min="3859" max="3859" width="8.85546875" style="29" customWidth="1"/>
    <col min="3860" max="3860" width="9.85546875" style="29" customWidth="1"/>
    <col min="3861" max="3861" width="8.85546875" style="29" customWidth="1"/>
    <col min="3862" max="3862" width="54.7109375" style="29" customWidth="1"/>
    <col min="3863" max="3863" width="10.85546875" style="29" customWidth="1"/>
    <col min="3864" max="3864" width="8.7109375" style="29" customWidth="1"/>
    <col min="3865" max="3865" width="12.28515625" style="29" customWidth="1"/>
    <col min="3866" max="3866" width="8.85546875" style="29" customWidth="1"/>
    <col min="3867" max="3867" width="9.85546875" style="29" customWidth="1"/>
    <col min="3868" max="3868" width="8.85546875" style="29" customWidth="1"/>
    <col min="3869" max="3869" width="54.7109375" style="29" customWidth="1"/>
    <col min="3870" max="3870" width="10.85546875" style="29" customWidth="1"/>
    <col min="3871" max="3871" width="8.7109375" style="29" customWidth="1"/>
    <col min="3872" max="3872" width="13.28515625" style="29" customWidth="1"/>
    <col min="3873" max="3873" width="8.85546875" style="29" customWidth="1"/>
    <col min="3874" max="3874" width="9.85546875" style="29" customWidth="1"/>
    <col min="3875" max="3875" width="8.85546875" style="29" customWidth="1"/>
    <col min="3876" max="3876" width="54.7109375" style="29" customWidth="1"/>
    <col min="3877" max="3877" width="12.140625" style="29" customWidth="1"/>
    <col min="3878" max="3878" width="8.7109375" style="29" customWidth="1"/>
    <col min="3879" max="3879" width="11.28515625" style="29" customWidth="1"/>
    <col min="3880" max="3880" width="8.85546875" style="29" customWidth="1"/>
    <col min="3881" max="3881" width="9.140625" style="29"/>
    <col min="3882" max="3882" width="8.85546875" style="29" customWidth="1"/>
    <col min="3883" max="3883" width="54.7109375" style="29" customWidth="1"/>
    <col min="3884" max="3884" width="13.7109375" style="29" customWidth="1"/>
    <col min="3885" max="3885" width="8.7109375" style="29" customWidth="1"/>
    <col min="3886" max="3886" width="14.7109375" style="29" customWidth="1"/>
    <col min="3887" max="3887" width="8.85546875" style="29" customWidth="1"/>
    <col min="3888" max="3888" width="9.85546875" style="29" customWidth="1"/>
    <col min="3889" max="3889" width="8.85546875" style="29" customWidth="1"/>
    <col min="3890" max="3890" width="54.7109375" style="29" customWidth="1"/>
    <col min="3891" max="3891" width="12.42578125" style="29" customWidth="1"/>
    <col min="3892" max="3892" width="8.7109375" style="29" customWidth="1"/>
    <col min="3893" max="3893" width="13.42578125" style="29" customWidth="1"/>
    <col min="3894" max="3894" width="8.85546875" style="29" customWidth="1"/>
    <col min="3895" max="3895" width="9.140625" style="29"/>
    <col min="3896" max="3896" width="8.85546875" style="29" customWidth="1"/>
    <col min="3897" max="3897" width="54.7109375" style="29" customWidth="1"/>
    <col min="3898" max="3898" width="10.7109375" style="29" customWidth="1"/>
    <col min="3899" max="3899" width="8.7109375" style="29" customWidth="1"/>
    <col min="3900" max="3900" width="13" style="29" customWidth="1"/>
    <col min="3901" max="3901" width="8.85546875" style="29" customWidth="1"/>
    <col min="3902" max="3902" width="9.140625" style="29"/>
    <col min="3903" max="3903" width="8.85546875" style="29" customWidth="1"/>
    <col min="3904" max="3904" width="54.7109375" style="29" customWidth="1"/>
    <col min="3905" max="3905" width="10.85546875" style="29" customWidth="1"/>
    <col min="3906" max="3906" width="8.7109375" style="29" customWidth="1"/>
    <col min="3907" max="3907" width="13" style="29" customWidth="1"/>
    <col min="3908" max="3908" width="8.85546875" style="29" customWidth="1"/>
    <col min="3909" max="3909" width="9.85546875" style="29" customWidth="1"/>
    <col min="3910" max="3910" width="8.85546875" style="29" customWidth="1"/>
    <col min="3911" max="4096" width="9.140625" style="29"/>
    <col min="4097" max="4097" width="63" style="29" customWidth="1"/>
    <col min="4098" max="4100" width="17.140625" style="29" customWidth="1"/>
    <col min="4101" max="4104" width="15" style="29" customWidth="1"/>
    <col min="4105" max="4105" width="13.140625" style="29" customWidth="1"/>
    <col min="4106" max="4106" width="8.7109375" style="29" customWidth="1"/>
    <col min="4107" max="4107" width="12.85546875" style="29" customWidth="1"/>
    <col min="4108" max="4108" width="8.85546875" style="29" customWidth="1"/>
    <col min="4109" max="4109" width="9.85546875" style="29" customWidth="1"/>
    <col min="4110" max="4110" width="8.85546875" style="29" customWidth="1"/>
    <col min="4111" max="4111" width="54.7109375" style="29" customWidth="1"/>
    <col min="4112" max="4112" width="10.85546875" style="29" customWidth="1"/>
    <col min="4113" max="4113" width="8.7109375" style="29" customWidth="1"/>
    <col min="4114" max="4114" width="12.140625" style="29" customWidth="1"/>
    <col min="4115" max="4115" width="8.85546875" style="29" customWidth="1"/>
    <col min="4116" max="4116" width="9.85546875" style="29" customWidth="1"/>
    <col min="4117" max="4117" width="8.85546875" style="29" customWidth="1"/>
    <col min="4118" max="4118" width="54.7109375" style="29" customWidth="1"/>
    <col min="4119" max="4119" width="10.85546875" style="29" customWidth="1"/>
    <col min="4120" max="4120" width="8.7109375" style="29" customWidth="1"/>
    <col min="4121" max="4121" width="12.28515625" style="29" customWidth="1"/>
    <col min="4122" max="4122" width="8.85546875" style="29" customWidth="1"/>
    <col min="4123" max="4123" width="9.85546875" style="29" customWidth="1"/>
    <col min="4124" max="4124" width="8.85546875" style="29" customWidth="1"/>
    <col min="4125" max="4125" width="54.7109375" style="29" customWidth="1"/>
    <col min="4126" max="4126" width="10.85546875" style="29" customWidth="1"/>
    <col min="4127" max="4127" width="8.7109375" style="29" customWidth="1"/>
    <col min="4128" max="4128" width="13.28515625" style="29" customWidth="1"/>
    <col min="4129" max="4129" width="8.85546875" style="29" customWidth="1"/>
    <col min="4130" max="4130" width="9.85546875" style="29" customWidth="1"/>
    <col min="4131" max="4131" width="8.85546875" style="29" customWidth="1"/>
    <col min="4132" max="4132" width="54.7109375" style="29" customWidth="1"/>
    <col min="4133" max="4133" width="12.140625" style="29" customWidth="1"/>
    <col min="4134" max="4134" width="8.7109375" style="29" customWidth="1"/>
    <col min="4135" max="4135" width="11.28515625" style="29" customWidth="1"/>
    <col min="4136" max="4136" width="8.85546875" style="29" customWidth="1"/>
    <col min="4137" max="4137" width="9.140625" style="29"/>
    <col min="4138" max="4138" width="8.85546875" style="29" customWidth="1"/>
    <col min="4139" max="4139" width="54.7109375" style="29" customWidth="1"/>
    <col min="4140" max="4140" width="13.7109375" style="29" customWidth="1"/>
    <col min="4141" max="4141" width="8.7109375" style="29" customWidth="1"/>
    <col min="4142" max="4142" width="14.7109375" style="29" customWidth="1"/>
    <col min="4143" max="4143" width="8.85546875" style="29" customWidth="1"/>
    <col min="4144" max="4144" width="9.85546875" style="29" customWidth="1"/>
    <col min="4145" max="4145" width="8.85546875" style="29" customWidth="1"/>
    <col min="4146" max="4146" width="54.7109375" style="29" customWidth="1"/>
    <col min="4147" max="4147" width="12.42578125" style="29" customWidth="1"/>
    <col min="4148" max="4148" width="8.7109375" style="29" customWidth="1"/>
    <col min="4149" max="4149" width="13.42578125" style="29" customWidth="1"/>
    <col min="4150" max="4150" width="8.85546875" style="29" customWidth="1"/>
    <col min="4151" max="4151" width="9.140625" style="29"/>
    <col min="4152" max="4152" width="8.85546875" style="29" customWidth="1"/>
    <col min="4153" max="4153" width="54.7109375" style="29" customWidth="1"/>
    <col min="4154" max="4154" width="10.7109375" style="29" customWidth="1"/>
    <col min="4155" max="4155" width="8.7109375" style="29" customWidth="1"/>
    <col min="4156" max="4156" width="13" style="29" customWidth="1"/>
    <col min="4157" max="4157" width="8.85546875" style="29" customWidth="1"/>
    <col min="4158" max="4158" width="9.140625" style="29"/>
    <col min="4159" max="4159" width="8.85546875" style="29" customWidth="1"/>
    <col min="4160" max="4160" width="54.7109375" style="29" customWidth="1"/>
    <col min="4161" max="4161" width="10.85546875" style="29" customWidth="1"/>
    <col min="4162" max="4162" width="8.7109375" style="29" customWidth="1"/>
    <col min="4163" max="4163" width="13" style="29" customWidth="1"/>
    <col min="4164" max="4164" width="8.85546875" style="29" customWidth="1"/>
    <col min="4165" max="4165" width="9.85546875" style="29" customWidth="1"/>
    <col min="4166" max="4166" width="8.85546875" style="29" customWidth="1"/>
    <col min="4167" max="4352" width="9.140625" style="29"/>
    <col min="4353" max="4353" width="63" style="29" customWidth="1"/>
    <col min="4354" max="4356" width="17.140625" style="29" customWidth="1"/>
    <col min="4357" max="4360" width="15" style="29" customWidth="1"/>
    <col min="4361" max="4361" width="13.140625" style="29" customWidth="1"/>
    <col min="4362" max="4362" width="8.7109375" style="29" customWidth="1"/>
    <col min="4363" max="4363" width="12.85546875" style="29" customWidth="1"/>
    <col min="4364" max="4364" width="8.85546875" style="29" customWidth="1"/>
    <col min="4365" max="4365" width="9.85546875" style="29" customWidth="1"/>
    <col min="4366" max="4366" width="8.85546875" style="29" customWidth="1"/>
    <col min="4367" max="4367" width="54.7109375" style="29" customWidth="1"/>
    <col min="4368" max="4368" width="10.85546875" style="29" customWidth="1"/>
    <col min="4369" max="4369" width="8.7109375" style="29" customWidth="1"/>
    <col min="4370" max="4370" width="12.140625" style="29" customWidth="1"/>
    <col min="4371" max="4371" width="8.85546875" style="29" customWidth="1"/>
    <col min="4372" max="4372" width="9.85546875" style="29" customWidth="1"/>
    <col min="4373" max="4373" width="8.85546875" style="29" customWidth="1"/>
    <col min="4374" max="4374" width="54.7109375" style="29" customWidth="1"/>
    <col min="4375" max="4375" width="10.85546875" style="29" customWidth="1"/>
    <col min="4376" max="4376" width="8.7109375" style="29" customWidth="1"/>
    <col min="4377" max="4377" width="12.28515625" style="29" customWidth="1"/>
    <col min="4378" max="4378" width="8.85546875" style="29" customWidth="1"/>
    <col min="4379" max="4379" width="9.85546875" style="29" customWidth="1"/>
    <col min="4380" max="4380" width="8.85546875" style="29" customWidth="1"/>
    <col min="4381" max="4381" width="54.7109375" style="29" customWidth="1"/>
    <col min="4382" max="4382" width="10.85546875" style="29" customWidth="1"/>
    <col min="4383" max="4383" width="8.7109375" style="29" customWidth="1"/>
    <col min="4384" max="4384" width="13.28515625" style="29" customWidth="1"/>
    <col min="4385" max="4385" width="8.85546875" style="29" customWidth="1"/>
    <col min="4386" max="4386" width="9.85546875" style="29" customWidth="1"/>
    <col min="4387" max="4387" width="8.85546875" style="29" customWidth="1"/>
    <col min="4388" max="4388" width="54.7109375" style="29" customWidth="1"/>
    <col min="4389" max="4389" width="12.140625" style="29" customWidth="1"/>
    <col min="4390" max="4390" width="8.7109375" style="29" customWidth="1"/>
    <col min="4391" max="4391" width="11.28515625" style="29" customWidth="1"/>
    <col min="4392" max="4392" width="8.85546875" style="29" customWidth="1"/>
    <col min="4393" max="4393" width="9.140625" style="29"/>
    <col min="4394" max="4394" width="8.85546875" style="29" customWidth="1"/>
    <col min="4395" max="4395" width="54.7109375" style="29" customWidth="1"/>
    <col min="4396" max="4396" width="13.7109375" style="29" customWidth="1"/>
    <col min="4397" max="4397" width="8.7109375" style="29" customWidth="1"/>
    <col min="4398" max="4398" width="14.7109375" style="29" customWidth="1"/>
    <col min="4399" max="4399" width="8.85546875" style="29" customWidth="1"/>
    <col min="4400" max="4400" width="9.85546875" style="29" customWidth="1"/>
    <col min="4401" max="4401" width="8.85546875" style="29" customWidth="1"/>
    <col min="4402" max="4402" width="54.7109375" style="29" customWidth="1"/>
    <col min="4403" max="4403" width="12.42578125" style="29" customWidth="1"/>
    <col min="4404" max="4404" width="8.7109375" style="29" customWidth="1"/>
    <col min="4405" max="4405" width="13.42578125" style="29" customWidth="1"/>
    <col min="4406" max="4406" width="8.85546875" style="29" customWidth="1"/>
    <col min="4407" max="4407" width="9.140625" style="29"/>
    <col min="4408" max="4408" width="8.85546875" style="29" customWidth="1"/>
    <col min="4409" max="4409" width="54.7109375" style="29" customWidth="1"/>
    <col min="4410" max="4410" width="10.7109375" style="29" customWidth="1"/>
    <col min="4411" max="4411" width="8.7109375" style="29" customWidth="1"/>
    <col min="4412" max="4412" width="13" style="29" customWidth="1"/>
    <col min="4413" max="4413" width="8.85546875" style="29" customWidth="1"/>
    <col min="4414" max="4414" width="9.140625" style="29"/>
    <col min="4415" max="4415" width="8.85546875" style="29" customWidth="1"/>
    <col min="4416" max="4416" width="54.7109375" style="29" customWidth="1"/>
    <col min="4417" max="4417" width="10.85546875" style="29" customWidth="1"/>
    <col min="4418" max="4418" width="8.7109375" style="29" customWidth="1"/>
    <col min="4419" max="4419" width="13" style="29" customWidth="1"/>
    <col min="4420" max="4420" width="8.85546875" style="29" customWidth="1"/>
    <col min="4421" max="4421" width="9.85546875" style="29" customWidth="1"/>
    <col min="4422" max="4422" width="8.85546875" style="29" customWidth="1"/>
    <col min="4423" max="4608" width="9.140625" style="29"/>
    <col min="4609" max="4609" width="63" style="29" customWidth="1"/>
    <col min="4610" max="4612" width="17.140625" style="29" customWidth="1"/>
    <col min="4613" max="4616" width="15" style="29" customWidth="1"/>
    <col min="4617" max="4617" width="13.140625" style="29" customWidth="1"/>
    <col min="4618" max="4618" width="8.7109375" style="29" customWidth="1"/>
    <col min="4619" max="4619" width="12.85546875" style="29" customWidth="1"/>
    <col min="4620" max="4620" width="8.85546875" style="29" customWidth="1"/>
    <col min="4621" max="4621" width="9.85546875" style="29" customWidth="1"/>
    <col min="4622" max="4622" width="8.85546875" style="29" customWidth="1"/>
    <col min="4623" max="4623" width="54.7109375" style="29" customWidth="1"/>
    <col min="4624" max="4624" width="10.85546875" style="29" customWidth="1"/>
    <col min="4625" max="4625" width="8.7109375" style="29" customWidth="1"/>
    <col min="4626" max="4626" width="12.140625" style="29" customWidth="1"/>
    <col min="4627" max="4627" width="8.85546875" style="29" customWidth="1"/>
    <col min="4628" max="4628" width="9.85546875" style="29" customWidth="1"/>
    <col min="4629" max="4629" width="8.85546875" style="29" customWidth="1"/>
    <col min="4630" max="4630" width="54.7109375" style="29" customWidth="1"/>
    <col min="4631" max="4631" width="10.85546875" style="29" customWidth="1"/>
    <col min="4632" max="4632" width="8.7109375" style="29" customWidth="1"/>
    <col min="4633" max="4633" width="12.28515625" style="29" customWidth="1"/>
    <col min="4634" max="4634" width="8.85546875" style="29" customWidth="1"/>
    <col min="4635" max="4635" width="9.85546875" style="29" customWidth="1"/>
    <col min="4636" max="4636" width="8.85546875" style="29" customWidth="1"/>
    <col min="4637" max="4637" width="54.7109375" style="29" customWidth="1"/>
    <col min="4638" max="4638" width="10.85546875" style="29" customWidth="1"/>
    <col min="4639" max="4639" width="8.7109375" style="29" customWidth="1"/>
    <col min="4640" max="4640" width="13.28515625" style="29" customWidth="1"/>
    <col min="4641" max="4641" width="8.85546875" style="29" customWidth="1"/>
    <col min="4642" max="4642" width="9.85546875" style="29" customWidth="1"/>
    <col min="4643" max="4643" width="8.85546875" style="29" customWidth="1"/>
    <col min="4644" max="4644" width="54.7109375" style="29" customWidth="1"/>
    <col min="4645" max="4645" width="12.140625" style="29" customWidth="1"/>
    <col min="4646" max="4646" width="8.7109375" style="29" customWidth="1"/>
    <col min="4647" max="4647" width="11.28515625" style="29" customWidth="1"/>
    <col min="4648" max="4648" width="8.85546875" style="29" customWidth="1"/>
    <col min="4649" max="4649" width="9.140625" style="29"/>
    <col min="4650" max="4650" width="8.85546875" style="29" customWidth="1"/>
    <col min="4651" max="4651" width="54.7109375" style="29" customWidth="1"/>
    <col min="4652" max="4652" width="13.7109375" style="29" customWidth="1"/>
    <col min="4653" max="4653" width="8.7109375" style="29" customWidth="1"/>
    <col min="4654" max="4654" width="14.7109375" style="29" customWidth="1"/>
    <col min="4655" max="4655" width="8.85546875" style="29" customWidth="1"/>
    <col min="4656" max="4656" width="9.85546875" style="29" customWidth="1"/>
    <col min="4657" max="4657" width="8.85546875" style="29" customWidth="1"/>
    <col min="4658" max="4658" width="54.7109375" style="29" customWidth="1"/>
    <col min="4659" max="4659" width="12.42578125" style="29" customWidth="1"/>
    <col min="4660" max="4660" width="8.7109375" style="29" customWidth="1"/>
    <col min="4661" max="4661" width="13.42578125" style="29" customWidth="1"/>
    <col min="4662" max="4662" width="8.85546875" style="29" customWidth="1"/>
    <col min="4663" max="4663" width="9.140625" style="29"/>
    <col min="4664" max="4664" width="8.85546875" style="29" customWidth="1"/>
    <col min="4665" max="4665" width="54.7109375" style="29" customWidth="1"/>
    <col min="4666" max="4666" width="10.7109375" style="29" customWidth="1"/>
    <col min="4667" max="4667" width="8.7109375" style="29" customWidth="1"/>
    <col min="4668" max="4668" width="13" style="29" customWidth="1"/>
    <col min="4669" max="4669" width="8.85546875" style="29" customWidth="1"/>
    <col min="4670" max="4670" width="9.140625" style="29"/>
    <col min="4671" max="4671" width="8.85546875" style="29" customWidth="1"/>
    <col min="4672" max="4672" width="54.7109375" style="29" customWidth="1"/>
    <col min="4673" max="4673" width="10.85546875" style="29" customWidth="1"/>
    <col min="4674" max="4674" width="8.7109375" style="29" customWidth="1"/>
    <col min="4675" max="4675" width="13" style="29" customWidth="1"/>
    <col min="4676" max="4676" width="8.85546875" style="29" customWidth="1"/>
    <col min="4677" max="4677" width="9.85546875" style="29" customWidth="1"/>
    <col min="4678" max="4678" width="8.85546875" style="29" customWidth="1"/>
    <col min="4679" max="4864" width="9.140625" style="29"/>
    <col min="4865" max="4865" width="63" style="29" customWidth="1"/>
    <col min="4866" max="4868" width="17.140625" style="29" customWidth="1"/>
    <col min="4869" max="4872" width="15" style="29" customWidth="1"/>
    <col min="4873" max="4873" width="13.140625" style="29" customWidth="1"/>
    <col min="4874" max="4874" width="8.7109375" style="29" customWidth="1"/>
    <col min="4875" max="4875" width="12.85546875" style="29" customWidth="1"/>
    <col min="4876" max="4876" width="8.85546875" style="29" customWidth="1"/>
    <col min="4877" max="4877" width="9.85546875" style="29" customWidth="1"/>
    <col min="4878" max="4878" width="8.85546875" style="29" customWidth="1"/>
    <col min="4879" max="4879" width="54.7109375" style="29" customWidth="1"/>
    <col min="4880" max="4880" width="10.85546875" style="29" customWidth="1"/>
    <col min="4881" max="4881" width="8.7109375" style="29" customWidth="1"/>
    <col min="4882" max="4882" width="12.140625" style="29" customWidth="1"/>
    <col min="4883" max="4883" width="8.85546875" style="29" customWidth="1"/>
    <col min="4884" max="4884" width="9.85546875" style="29" customWidth="1"/>
    <col min="4885" max="4885" width="8.85546875" style="29" customWidth="1"/>
    <col min="4886" max="4886" width="54.7109375" style="29" customWidth="1"/>
    <col min="4887" max="4887" width="10.85546875" style="29" customWidth="1"/>
    <col min="4888" max="4888" width="8.7109375" style="29" customWidth="1"/>
    <col min="4889" max="4889" width="12.28515625" style="29" customWidth="1"/>
    <col min="4890" max="4890" width="8.85546875" style="29" customWidth="1"/>
    <col min="4891" max="4891" width="9.85546875" style="29" customWidth="1"/>
    <col min="4892" max="4892" width="8.85546875" style="29" customWidth="1"/>
    <col min="4893" max="4893" width="54.7109375" style="29" customWidth="1"/>
    <col min="4894" max="4894" width="10.85546875" style="29" customWidth="1"/>
    <col min="4895" max="4895" width="8.7109375" style="29" customWidth="1"/>
    <col min="4896" max="4896" width="13.28515625" style="29" customWidth="1"/>
    <col min="4897" max="4897" width="8.85546875" style="29" customWidth="1"/>
    <col min="4898" max="4898" width="9.85546875" style="29" customWidth="1"/>
    <col min="4899" max="4899" width="8.85546875" style="29" customWidth="1"/>
    <col min="4900" max="4900" width="54.7109375" style="29" customWidth="1"/>
    <col min="4901" max="4901" width="12.140625" style="29" customWidth="1"/>
    <col min="4902" max="4902" width="8.7109375" style="29" customWidth="1"/>
    <col min="4903" max="4903" width="11.28515625" style="29" customWidth="1"/>
    <col min="4904" max="4904" width="8.85546875" style="29" customWidth="1"/>
    <col min="4905" max="4905" width="9.140625" style="29"/>
    <col min="4906" max="4906" width="8.85546875" style="29" customWidth="1"/>
    <col min="4907" max="4907" width="54.7109375" style="29" customWidth="1"/>
    <col min="4908" max="4908" width="13.7109375" style="29" customWidth="1"/>
    <col min="4909" max="4909" width="8.7109375" style="29" customWidth="1"/>
    <col min="4910" max="4910" width="14.7109375" style="29" customWidth="1"/>
    <col min="4911" max="4911" width="8.85546875" style="29" customWidth="1"/>
    <col min="4912" max="4912" width="9.85546875" style="29" customWidth="1"/>
    <col min="4913" max="4913" width="8.85546875" style="29" customWidth="1"/>
    <col min="4914" max="4914" width="54.7109375" style="29" customWidth="1"/>
    <col min="4915" max="4915" width="12.42578125" style="29" customWidth="1"/>
    <col min="4916" max="4916" width="8.7109375" style="29" customWidth="1"/>
    <col min="4917" max="4917" width="13.42578125" style="29" customWidth="1"/>
    <col min="4918" max="4918" width="8.85546875" style="29" customWidth="1"/>
    <col min="4919" max="4919" width="9.140625" style="29"/>
    <col min="4920" max="4920" width="8.85546875" style="29" customWidth="1"/>
    <col min="4921" max="4921" width="54.7109375" style="29" customWidth="1"/>
    <col min="4922" max="4922" width="10.7109375" style="29" customWidth="1"/>
    <col min="4923" max="4923" width="8.7109375" style="29" customWidth="1"/>
    <col min="4924" max="4924" width="13" style="29" customWidth="1"/>
    <col min="4925" max="4925" width="8.85546875" style="29" customWidth="1"/>
    <col min="4926" max="4926" width="9.140625" style="29"/>
    <col min="4927" max="4927" width="8.85546875" style="29" customWidth="1"/>
    <col min="4928" max="4928" width="54.7109375" style="29" customWidth="1"/>
    <col min="4929" max="4929" width="10.85546875" style="29" customWidth="1"/>
    <col min="4930" max="4930" width="8.7109375" style="29" customWidth="1"/>
    <col min="4931" max="4931" width="13" style="29" customWidth="1"/>
    <col min="4932" max="4932" width="8.85546875" style="29" customWidth="1"/>
    <col min="4933" max="4933" width="9.85546875" style="29" customWidth="1"/>
    <col min="4934" max="4934" width="8.85546875" style="29" customWidth="1"/>
    <col min="4935" max="5120" width="9.140625" style="29"/>
    <col min="5121" max="5121" width="63" style="29" customWidth="1"/>
    <col min="5122" max="5124" width="17.140625" style="29" customWidth="1"/>
    <col min="5125" max="5128" width="15" style="29" customWidth="1"/>
    <col min="5129" max="5129" width="13.140625" style="29" customWidth="1"/>
    <col min="5130" max="5130" width="8.7109375" style="29" customWidth="1"/>
    <col min="5131" max="5131" width="12.85546875" style="29" customWidth="1"/>
    <col min="5132" max="5132" width="8.85546875" style="29" customWidth="1"/>
    <col min="5133" max="5133" width="9.85546875" style="29" customWidth="1"/>
    <col min="5134" max="5134" width="8.85546875" style="29" customWidth="1"/>
    <col min="5135" max="5135" width="54.7109375" style="29" customWidth="1"/>
    <col min="5136" max="5136" width="10.85546875" style="29" customWidth="1"/>
    <col min="5137" max="5137" width="8.7109375" style="29" customWidth="1"/>
    <col min="5138" max="5138" width="12.140625" style="29" customWidth="1"/>
    <col min="5139" max="5139" width="8.85546875" style="29" customWidth="1"/>
    <col min="5140" max="5140" width="9.85546875" style="29" customWidth="1"/>
    <col min="5141" max="5141" width="8.85546875" style="29" customWidth="1"/>
    <col min="5142" max="5142" width="54.7109375" style="29" customWidth="1"/>
    <col min="5143" max="5143" width="10.85546875" style="29" customWidth="1"/>
    <col min="5144" max="5144" width="8.7109375" style="29" customWidth="1"/>
    <col min="5145" max="5145" width="12.28515625" style="29" customWidth="1"/>
    <col min="5146" max="5146" width="8.85546875" style="29" customWidth="1"/>
    <col min="5147" max="5147" width="9.85546875" style="29" customWidth="1"/>
    <col min="5148" max="5148" width="8.85546875" style="29" customWidth="1"/>
    <col min="5149" max="5149" width="54.7109375" style="29" customWidth="1"/>
    <col min="5150" max="5150" width="10.85546875" style="29" customWidth="1"/>
    <col min="5151" max="5151" width="8.7109375" style="29" customWidth="1"/>
    <col min="5152" max="5152" width="13.28515625" style="29" customWidth="1"/>
    <col min="5153" max="5153" width="8.85546875" style="29" customWidth="1"/>
    <col min="5154" max="5154" width="9.85546875" style="29" customWidth="1"/>
    <col min="5155" max="5155" width="8.85546875" style="29" customWidth="1"/>
    <col min="5156" max="5156" width="54.7109375" style="29" customWidth="1"/>
    <col min="5157" max="5157" width="12.140625" style="29" customWidth="1"/>
    <col min="5158" max="5158" width="8.7109375" style="29" customWidth="1"/>
    <col min="5159" max="5159" width="11.28515625" style="29" customWidth="1"/>
    <col min="5160" max="5160" width="8.85546875" style="29" customWidth="1"/>
    <col min="5161" max="5161" width="9.140625" style="29"/>
    <col min="5162" max="5162" width="8.85546875" style="29" customWidth="1"/>
    <col min="5163" max="5163" width="54.7109375" style="29" customWidth="1"/>
    <col min="5164" max="5164" width="13.7109375" style="29" customWidth="1"/>
    <col min="5165" max="5165" width="8.7109375" style="29" customWidth="1"/>
    <col min="5166" max="5166" width="14.7109375" style="29" customWidth="1"/>
    <col min="5167" max="5167" width="8.85546875" style="29" customWidth="1"/>
    <col min="5168" max="5168" width="9.85546875" style="29" customWidth="1"/>
    <col min="5169" max="5169" width="8.85546875" style="29" customWidth="1"/>
    <col min="5170" max="5170" width="54.7109375" style="29" customWidth="1"/>
    <col min="5171" max="5171" width="12.42578125" style="29" customWidth="1"/>
    <col min="5172" max="5172" width="8.7109375" style="29" customWidth="1"/>
    <col min="5173" max="5173" width="13.42578125" style="29" customWidth="1"/>
    <col min="5174" max="5174" width="8.85546875" style="29" customWidth="1"/>
    <col min="5175" max="5175" width="9.140625" style="29"/>
    <col min="5176" max="5176" width="8.85546875" style="29" customWidth="1"/>
    <col min="5177" max="5177" width="54.7109375" style="29" customWidth="1"/>
    <col min="5178" max="5178" width="10.7109375" style="29" customWidth="1"/>
    <col min="5179" max="5179" width="8.7109375" style="29" customWidth="1"/>
    <col min="5180" max="5180" width="13" style="29" customWidth="1"/>
    <col min="5181" max="5181" width="8.85546875" style="29" customWidth="1"/>
    <col min="5182" max="5182" width="9.140625" style="29"/>
    <col min="5183" max="5183" width="8.85546875" style="29" customWidth="1"/>
    <col min="5184" max="5184" width="54.7109375" style="29" customWidth="1"/>
    <col min="5185" max="5185" width="10.85546875" style="29" customWidth="1"/>
    <col min="5186" max="5186" width="8.7109375" style="29" customWidth="1"/>
    <col min="5187" max="5187" width="13" style="29" customWidth="1"/>
    <col min="5188" max="5188" width="8.85546875" style="29" customWidth="1"/>
    <col min="5189" max="5189" width="9.85546875" style="29" customWidth="1"/>
    <col min="5190" max="5190" width="8.85546875" style="29" customWidth="1"/>
    <col min="5191" max="5376" width="9.140625" style="29"/>
    <col min="5377" max="5377" width="63" style="29" customWidth="1"/>
    <col min="5378" max="5380" width="17.140625" style="29" customWidth="1"/>
    <col min="5381" max="5384" width="15" style="29" customWidth="1"/>
    <col min="5385" max="5385" width="13.140625" style="29" customWidth="1"/>
    <col min="5386" max="5386" width="8.7109375" style="29" customWidth="1"/>
    <col min="5387" max="5387" width="12.85546875" style="29" customWidth="1"/>
    <col min="5388" max="5388" width="8.85546875" style="29" customWidth="1"/>
    <col min="5389" max="5389" width="9.85546875" style="29" customWidth="1"/>
    <col min="5390" max="5390" width="8.85546875" style="29" customWidth="1"/>
    <col min="5391" max="5391" width="54.7109375" style="29" customWidth="1"/>
    <col min="5392" max="5392" width="10.85546875" style="29" customWidth="1"/>
    <col min="5393" max="5393" width="8.7109375" style="29" customWidth="1"/>
    <col min="5394" max="5394" width="12.140625" style="29" customWidth="1"/>
    <col min="5395" max="5395" width="8.85546875" style="29" customWidth="1"/>
    <col min="5396" max="5396" width="9.85546875" style="29" customWidth="1"/>
    <col min="5397" max="5397" width="8.85546875" style="29" customWidth="1"/>
    <col min="5398" max="5398" width="54.7109375" style="29" customWidth="1"/>
    <col min="5399" max="5399" width="10.85546875" style="29" customWidth="1"/>
    <col min="5400" max="5400" width="8.7109375" style="29" customWidth="1"/>
    <col min="5401" max="5401" width="12.28515625" style="29" customWidth="1"/>
    <col min="5402" max="5402" width="8.85546875" style="29" customWidth="1"/>
    <col min="5403" max="5403" width="9.85546875" style="29" customWidth="1"/>
    <col min="5404" max="5404" width="8.85546875" style="29" customWidth="1"/>
    <col min="5405" max="5405" width="54.7109375" style="29" customWidth="1"/>
    <col min="5406" max="5406" width="10.85546875" style="29" customWidth="1"/>
    <col min="5407" max="5407" width="8.7109375" style="29" customWidth="1"/>
    <col min="5408" max="5408" width="13.28515625" style="29" customWidth="1"/>
    <col min="5409" max="5409" width="8.85546875" style="29" customWidth="1"/>
    <col min="5410" max="5410" width="9.85546875" style="29" customWidth="1"/>
    <col min="5411" max="5411" width="8.85546875" style="29" customWidth="1"/>
    <col min="5412" max="5412" width="54.7109375" style="29" customWidth="1"/>
    <col min="5413" max="5413" width="12.140625" style="29" customWidth="1"/>
    <col min="5414" max="5414" width="8.7109375" style="29" customWidth="1"/>
    <col min="5415" max="5415" width="11.28515625" style="29" customWidth="1"/>
    <col min="5416" max="5416" width="8.85546875" style="29" customWidth="1"/>
    <col min="5417" max="5417" width="9.140625" style="29"/>
    <col min="5418" max="5418" width="8.85546875" style="29" customWidth="1"/>
    <col min="5419" max="5419" width="54.7109375" style="29" customWidth="1"/>
    <col min="5420" max="5420" width="13.7109375" style="29" customWidth="1"/>
    <col min="5421" max="5421" width="8.7109375" style="29" customWidth="1"/>
    <col min="5422" max="5422" width="14.7109375" style="29" customWidth="1"/>
    <col min="5423" max="5423" width="8.85546875" style="29" customWidth="1"/>
    <col min="5424" max="5424" width="9.85546875" style="29" customWidth="1"/>
    <col min="5425" max="5425" width="8.85546875" style="29" customWidth="1"/>
    <col min="5426" max="5426" width="54.7109375" style="29" customWidth="1"/>
    <col min="5427" max="5427" width="12.42578125" style="29" customWidth="1"/>
    <col min="5428" max="5428" width="8.7109375" style="29" customWidth="1"/>
    <col min="5429" max="5429" width="13.42578125" style="29" customWidth="1"/>
    <col min="5430" max="5430" width="8.85546875" style="29" customWidth="1"/>
    <col min="5431" max="5431" width="9.140625" style="29"/>
    <col min="5432" max="5432" width="8.85546875" style="29" customWidth="1"/>
    <col min="5433" max="5433" width="54.7109375" style="29" customWidth="1"/>
    <col min="5434" max="5434" width="10.7109375" style="29" customWidth="1"/>
    <col min="5435" max="5435" width="8.7109375" style="29" customWidth="1"/>
    <col min="5436" max="5436" width="13" style="29" customWidth="1"/>
    <col min="5437" max="5437" width="8.85546875" style="29" customWidth="1"/>
    <col min="5438" max="5438" width="9.140625" style="29"/>
    <col min="5439" max="5439" width="8.85546875" style="29" customWidth="1"/>
    <col min="5440" max="5440" width="54.7109375" style="29" customWidth="1"/>
    <col min="5441" max="5441" width="10.85546875" style="29" customWidth="1"/>
    <col min="5442" max="5442" width="8.7109375" style="29" customWidth="1"/>
    <col min="5443" max="5443" width="13" style="29" customWidth="1"/>
    <col min="5444" max="5444" width="8.85546875" style="29" customWidth="1"/>
    <col min="5445" max="5445" width="9.85546875" style="29" customWidth="1"/>
    <col min="5446" max="5446" width="8.85546875" style="29" customWidth="1"/>
    <col min="5447" max="5632" width="9.140625" style="29"/>
    <col min="5633" max="5633" width="63" style="29" customWidth="1"/>
    <col min="5634" max="5636" width="17.140625" style="29" customWidth="1"/>
    <col min="5637" max="5640" width="15" style="29" customWidth="1"/>
    <col min="5641" max="5641" width="13.140625" style="29" customWidth="1"/>
    <col min="5642" max="5642" width="8.7109375" style="29" customWidth="1"/>
    <col min="5643" max="5643" width="12.85546875" style="29" customWidth="1"/>
    <col min="5644" max="5644" width="8.85546875" style="29" customWidth="1"/>
    <col min="5645" max="5645" width="9.85546875" style="29" customWidth="1"/>
    <col min="5646" max="5646" width="8.85546875" style="29" customWidth="1"/>
    <col min="5647" max="5647" width="54.7109375" style="29" customWidth="1"/>
    <col min="5648" max="5648" width="10.85546875" style="29" customWidth="1"/>
    <col min="5649" max="5649" width="8.7109375" style="29" customWidth="1"/>
    <col min="5650" max="5650" width="12.140625" style="29" customWidth="1"/>
    <col min="5651" max="5651" width="8.85546875" style="29" customWidth="1"/>
    <col min="5652" max="5652" width="9.85546875" style="29" customWidth="1"/>
    <col min="5653" max="5653" width="8.85546875" style="29" customWidth="1"/>
    <col min="5654" max="5654" width="54.7109375" style="29" customWidth="1"/>
    <col min="5655" max="5655" width="10.85546875" style="29" customWidth="1"/>
    <col min="5656" max="5656" width="8.7109375" style="29" customWidth="1"/>
    <col min="5657" max="5657" width="12.28515625" style="29" customWidth="1"/>
    <col min="5658" max="5658" width="8.85546875" style="29" customWidth="1"/>
    <col min="5659" max="5659" width="9.85546875" style="29" customWidth="1"/>
    <col min="5660" max="5660" width="8.85546875" style="29" customWidth="1"/>
    <col min="5661" max="5661" width="54.7109375" style="29" customWidth="1"/>
    <col min="5662" max="5662" width="10.85546875" style="29" customWidth="1"/>
    <col min="5663" max="5663" width="8.7109375" style="29" customWidth="1"/>
    <col min="5664" max="5664" width="13.28515625" style="29" customWidth="1"/>
    <col min="5665" max="5665" width="8.85546875" style="29" customWidth="1"/>
    <col min="5666" max="5666" width="9.85546875" style="29" customWidth="1"/>
    <col min="5667" max="5667" width="8.85546875" style="29" customWidth="1"/>
    <col min="5668" max="5668" width="54.7109375" style="29" customWidth="1"/>
    <col min="5669" max="5669" width="12.140625" style="29" customWidth="1"/>
    <col min="5670" max="5670" width="8.7109375" style="29" customWidth="1"/>
    <col min="5671" max="5671" width="11.28515625" style="29" customWidth="1"/>
    <col min="5672" max="5672" width="8.85546875" style="29" customWidth="1"/>
    <col min="5673" max="5673" width="9.140625" style="29"/>
    <col min="5674" max="5674" width="8.85546875" style="29" customWidth="1"/>
    <col min="5675" max="5675" width="54.7109375" style="29" customWidth="1"/>
    <col min="5676" max="5676" width="13.7109375" style="29" customWidth="1"/>
    <col min="5677" max="5677" width="8.7109375" style="29" customWidth="1"/>
    <col min="5678" max="5678" width="14.7109375" style="29" customWidth="1"/>
    <col min="5679" max="5679" width="8.85546875" style="29" customWidth="1"/>
    <col min="5680" max="5680" width="9.85546875" style="29" customWidth="1"/>
    <col min="5681" max="5681" width="8.85546875" style="29" customWidth="1"/>
    <col min="5682" max="5682" width="54.7109375" style="29" customWidth="1"/>
    <col min="5683" max="5683" width="12.42578125" style="29" customWidth="1"/>
    <col min="5684" max="5684" width="8.7109375" style="29" customWidth="1"/>
    <col min="5685" max="5685" width="13.42578125" style="29" customWidth="1"/>
    <col min="5686" max="5686" width="8.85546875" style="29" customWidth="1"/>
    <col min="5687" max="5687" width="9.140625" style="29"/>
    <col min="5688" max="5688" width="8.85546875" style="29" customWidth="1"/>
    <col min="5689" max="5689" width="54.7109375" style="29" customWidth="1"/>
    <col min="5690" max="5690" width="10.7109375" style="29" customWidth="1"/>
    <col min="5691" max="5691" width="8.7109375" style="29" customWidth="1"/>
    <col min="5692" max="5692" width="13" style="29" customWidth="1"/>
    <col min="5693" max="5693" width="8.85546875" style="29" customWidth="1"/>
    <col min="5694" max="5694" width="9.140625" style="29"/>
    <col min="5695" max="5695" width="8.85546875" style="29" customWidth="1"/>
    <col min="5696" max="5696" width="54.7109375" style="29" customWidth="1"/>
    <col min="5697" max="5697" width="10.85546875" style="29" customWidth="1"/>
    <col min="5698" max="5698" width="8.7109375" style="29" customWidth="1"/>
    <col min="5699" max="5699" width="13" style="29" customWidth="1"/>
    <col min="5700" max="5700" width="8.85546875" style="29" customWidth="1"/>
    <col min="5701" max="5701" width="9.85546875" style="29" customWidth="1"/>
    <col min="5702" max="5702" width="8.85546875" style="29" customWidth="1"/>
    <col min="5703" max="5888" width="9.140625" style="29"/>
    <col min="5889" max="5889" width="63" style="29" customWidth="1"/>
    <col min="5890" max="5892" width="17.140625" style="29" customWidth="1"/>
    <col min="5893" max="5896" width="15" style="29" customWidth="1"/>
    <col min="5897" max="5897" width="13.140625" style="29" customWidth="1"/>
    <col min="5898" max="5898" width="8.7109375" style="29" customWidth="1"/>
    <col min="5899" max="5899" width="12.85546875" style="29" customWidth="1"/>
    <col min="5900" max="5900" width="8.85546875" style="29" customWidth="1"/>
    <col min="5901" max="5901" width="9.85546875" style="29" customWidth="1"/>
    <col min="5902" max="5902" width="8.85546875" style="29" customWidth="1"/>
    <col min="5903" max="5903" width="54.7109375" style="29" customWidth="1"/>
    <col min="5904" max="5904" width="10.85546875" style="29" customWidth="1"/>
    <col min="5905" max="5905" width="8.7109375" style="29" customWidth="1"/>
    <col min="5906" max="5906" width="12.140625" style="29" customWidth="1"/>
    <col min="5907" max="5907" width="8.85546875" style="29" customWidth="1"/>
    <col min="5908" max="5908" width="9.85546875" style="29" customWidth="1"/>
    <col min="5909" max="5909" width="8.85546875" style="29" customWidth="1"/>
    <col min="5910" max="5910" width="54.7109375" style="29" customWidth="1"/>
    <col min="5911" max="5911" width="10.85546875" style="29" customWidth="1"/>
    <col min="5912" max="5912" width="8.7109375" style="29" customWidth="1"/>
    <col min="5913" max="5913" width="12.28515625" style="29" customWidth="1"/>
    <col min="5914" max="5914" width="8.85546875" style="29" customWidth="1"/>
    <col min="5915" max="5915" width="9.85546875" style="29" customWidth="1"/>
    <col min="5916" max="5916" width="8.85546875" style="29" customWidth="1"/>
    <col min="5917" max="5917" width="54.7109375" style="29" customWidth="1"/>
    <col min="5918" max="5918" width="10.85546875" style="29" customWidth="1"/>
    <col min="5919" max="5919" width="8.7109375" style="29" customWidth="1"/>
    <col min="5920" max="5920" width="13.28515625" style="29" customWidth="1"/>
    <col min="5921" max="5921" width="8.85546875" style="29" customWidth="1"/>
    <col min="5922" max="5922" width="9.85546875" style="29" customWidth="1"/>
    <col min="5923" max="5923" width="8.85546875" style="29" customWidth="1"/>
    <col min="5924" max="5924" width="54.7109375" style="29" customWidth="1"/>
    <col min="5925" max="5925" width="12.140625" style="29" customWidth="1"/>
    <col min="5926" max="5926" width="8.7109375" style="29" customWidth="1"/>
    <col min="5927" max="5927" width="11.28515625" style="29" customWidth="1"/>
    <col min="5928" max="5928" width="8.85546875" style="29" customWidth="1"/>
    <col min="5929" max="5929" width="9.140625" style="29"/>
    <col min="5930" max="5930" width="8.85546875" style="29" customWidth="1"/>
    <col min="5931" max="5931" width="54.7109375" style="29" customWidth="1"/>
    <col min="5932" max="5932" width="13.7109375" style="29" customWidth="1"/>
    <col min="5933" max="5933" width="8.7109375" style="29" customWidth="1"/>
    <col min="5934" max="5934" width="14.7109375" style="29" customWidth="1"/>
    <col min="5935" max="5935" width="8.85546875" style="29" customWidth="1"/>
    <col min="5936" max="5936" width="9.85546875" style="29" customWidth="1"/>
    <col min="5937" max="5937" width="8.85546875" style="29" customWidth="1"/>
    <col min="5938" max="5938" width="54.7109375" style="29" customWidth="1"/>
    <col min="5939" max="5939" width="12.42578125" style="29" customWidth="1"/>
    <col min="5940" max="5940" width="8.7109375" style="29" customWidth="1"/>
    <col min="5941" max="5941" width="13.42578125" style="29" customWidth="1"/>
    <col min="5942" max="5942" width="8.85546875" style="29" customWidth="1"/>
    <col min="5943" max="5943" width="9.140625" style="29"/>
    <col min="5944" max="5944" width="8.85546875" style="29" customWidth="1"/>
    <col min="5945" max="5945" width="54.7109375" style="29" customWidth="1"/>
    <col min="5946" max="5946" width="10.7109375" style="29" customWidth="1"/>
    <col min="5947" max="5947" width="8.7109375" style="29" customWidth="1"/>
    <col min="5948" max="5948" width="13" style="29" customWidth="1"/>
    <col min="5949" max="5949" width="8.85546875" style="29" customWidth="1"/>
    <col min="5950" max="5950" width="9.140625" style="29"/>
    <col min="5951" max="5951" width="8.85546875" style="29" customWidth="1"/>
    <col min="5952" max="5952" width="54.7109375" style="29" customWidth="1"/>
    <col min="5953" max="5953" width="10.85546875" style="29" customWidth="1"/>
    <col min="5954" max="5954" width="8.7109375" style="29" customWidth="1"/>
    <col min="5955" max="5955" width="13" style="29" customWidth="1"/>
    <col min="5956" max="5956" width="8.85546875" style="29" customWidth="1"/>
    <col min="5957" max="5957" width="9.85546875" style="29" customWidth="1"/>
    <col min="5958" max="5958" width="8.85546875" style="29" customWidth="1"/>
    <col min="5959" max="6144" width="9.140625" style="29"/>
    <col min="6145" max="6145" width="63" style="29" customWidth="1"/>
    <col min="6146" max="6148" width="17.140625" style="29" customWidth="1"/>
    <col min="6149" max="6152" width="15" style="29" customWidth="1"/>
    <col min="6153" max="6153" width="13.140625" style="29" customWidth="1"/>
    <col min="6154" max="6154" width="8.7109375" style="29" customWidth="1"/>
    <col min="6155" max="6155" width="12.85546875" style="29" customWidth="1"/>
    <col min="6156" max="6156" width="8.85546875" style="29" customWidth="1"/>
    <col min="6157" max="6157" width="9.85546875" style="29" customWidth="1"/>
    <col min="6158" max="6158" width="8.85546875" style="29" customWidth="1"/>
    <col min="6159" max="6159" width="54.7109375" style="29" customWidth="1"/>
    <col min="6160" max="6160" width="10.85546875" style="29" customWidth="1"/>
    <col min="6161" max="6161" width="8.7109375" style="29" customWidth="1"/>
    <col min="6162" max="6162" width="12.140625" style="29" customWidth="1"/>
    <col min="6163" max="6163" width="8.85546875" style="29" customWidth="1"/>
    <col min="6164" max="6164" width="9.85546875" style="29" customWidth="1"/>
    <col min="6165" max="6165" width="8.85546875" style="29" customWidth="1"/>
    <col min="6166" max="6166" width="54.7109375" style="29" customWidth="1"/>
    <col min="6167" max="6167" width="10.85546875" style="29" customWidth="1"/>
    <col min="6168" max="6168" width="8.7109375" style="29" customWidth="1"/>
    <col min="6169" max="6169" width="12.28515625" style="29" customWidth="1"/>
    <col min="6170" max="6170" width="8.85546875" style="29" customWidth="1"/>
    <col min="6171" max="6171" width="9.85546875" style="29" customWidth="1"/>
    <col min="6172" max="6172" width="8.85546875" style="29" customWidth="1"/>
    <col min="6173" max="6173" width="54.7109375" style="29" customWidth="1"/>
    <col min="6174" max="6174" width="10.85546875" style="29" customWidth="1"/>
    <col min="6175" max="6175" width="8.7109375" style="29" customWidth="1"/>
    <col min="6176" max="6176" width="13.28515625" style="29" customWidth="1"/>
    <col min="6177" max="6177" width="8.85546875" style="29" customWidth="1"/>
    <col min="6178" max="6178" width="9.85546875" style="29" customWidth="1"/>
    <col min="6179" max="6179" width="8.85546875" style="29" customWidth="1"/>
    <col min="6180" max="6180" width="54.7109375" style="29" customWidth="1"/>
    <col min="6181" max="6181" width="12.140625" style="29" customWidth="1"/>
    <col min="6182" max="6182" width="8.7109375" style="29" customWidth="1"/>
    <col min="6183" max="6183" width="11.28515625" style="29" customWidth="1"/>
    <col min="6184" max="6184" width="8.85546875" style="29" customWidth="1"/>
    <col min="6185" max="6185" width="9.140625" style="29"/>
    <col min="6186" max="6186" width="8.85546875" style="29" customWidth="1"/>
    <col min="6187" max="6187" width="54.7109375" style="29" customWidth="1"/>
    <col min="6188" max="6188" width="13.7109375" style="29" customWidth="1"/>
    <col min="6189" max="6189" width="8.7109375" style="29" customWidth="1"/>
    <col min="6190" max="6190" width="14.7109375" style="29" customWidth="1"/>
    <col min="6191" max="6191" width="8.85546875" style="29" customWidth="1"/>
    <col min="6192" max="6192" width="9.85546875" style="29" customWidth="1"/>
    <col min="6193" max="6193" width="8.85546875" style="29" customWidth="1"/>
    <col min="6194" max="6194" width="54.7109375" style="29" customWidth="1"/>
    <col min="6195" max="6195" width="12.42578125" style="29" customWidth="1"/>
    <col min="6196" max="6196" width="8.7109375" style="29" customWidth="1"/>
    <col min="6197" max="6197" width="13.42578125" style="29" customWidth="1"/>
    <col min="6198" max="6198" width="8.85546875" style="29" customWidth="1"/>
    <col min="6199" max="6199" width="9.140625" style="29"/>
    <col min="6200" max="6200" width="8.85546875" style="29" customWidth="1"/>
    <col min="6201" max="6201" width="54.7109375" style="29" customWidth="1"/>
    <col min="6202" max="6202" width="10.7109375" style="29" customWidth="1"/>
    <col min="6203" max="6203" width="8.7109375" style="29" customWidth="1"/>
    <col min="6204" max="6204" width="13" style="29" customWidth="1"/>
    <col min="6205" max="6205" width="8.85546875" style="29" customWidth="1"/>
    <col min="6206" max="6206" width="9.140625" style="29"/>
    <col min="6207" max="6207" width="8.85546875" style="29" customWidth="1"/>
    <col min="6208" max="6208" width="54.7109375" style="29" customWidth="1"/>
    <col min="6209" max="6209" width="10.85546875" style="29" customWidth="1"/>
    <col min="6210" max="6210" width="8.7109375" style="29" customWidth="1"/>
    <col min="6211" max="6211" width="13" style="29" customWidth="1"/>
    <col min="6212" max="6212" width="8.85546875" style="29" customWidth="1"/>
    <col min="6213" max="6213" width="9.85546875" style="29" customWidth="1"/>
    <col min="6214" max="6214" width="8.85546875" style="29" customWidth="1"/>
    <col min="6215" max="6400" width="9.140625" style="29"/>
    <col min="6401" max="6401" width="63" style="29" customWidth="1"/>
    <col min="6402" max="6404" width="17.140625" style="29" customWidth="1"/>
    <col min="6405" max="6408" width="15" style="29" customWidth="1"/>
    <col min="6409" max="6409" width="13.140625" style="29" customWidth="1"/>
    <col min="6410" max="6410" width="8.7109375" style="29" customWidth="1"/>
    <col min="6411" max="6411" width="12.85546875" style="29" customWidth="1"/>
    <col min="6412" max="6412" width="8.85546875" style="29" customWidth="1"/>
    <col min="6413" max="6413" width="9.85546875" style="29" customWidth="1"/>
    <col min="6414" max="6414" width="8.85546875" style="29" customWidth="1"/>
    <col min="6415" max="6415" width="54.7109375" style="29" customWidth="1"/>
    <col min="6416" max="6416" width="10.85546875" style="29" customWidth="1"/>
    <col min="6417" max="6417" width="8.7109375" style="29" customWidth="1"/>
    <col min="6418" max="6418" width="12.140625" style="29" customWidth="1"/>
    <col min="6419" max="6419" width="8.85546875" style="29" customWidth="1"/>
    <col min="6420" max="6420" width="9.85546875" style="29" customWidth="1"/>
    <col min="6421" max="6421" width="8.85546875" style="29" customWidth="1"/>
    <col min="6422" max="6422" width="54.7109375" style="29" customWidth="1"/>
    <col min="6423" max="6423" width="10.85546875" style="29" customWidth="1"/>
    <col min="6424" max="6424" width="8.7109375" style="29" customWidth="1"/>
    <col min="6425" max="6425" width="12.28515625" style="29" customWidth="1"/>
    <col min="6426" max="6426" width="8.85546875" style="29" customWidth="1"/>
    <col min="6427" max="6427" width="9.85546875" style="29" customWidth="1"/>
    <col min="6428" max="6428" width="8.85546875" style="29" customWidth="1"/>
    <col min="6429" max="6429" width="54.7109375" style="29" customWidth="1"/>
    <col min="6430" max="6430" width="10.85546875" style="29" customWidth="1"/>
    <col min="6431" max="6431" width="8.7109375" style="29" customWidth="1"/>
    <col min="6432" max="6432" width="13.28515625" style="29" customWidth="1"/>
    <col min="6433" max="6433" width="8.85546875" style="29" customWidth="1"/>
    <col min="6434" max="6434" width="9.85546875" style="29" customWidth="1"/>
    <col min="6435" max="6435" width="8.85546875" style="29" customWidth="1"/>
    <col min="6436" max="6436" width="54.7109375" style="29" customWidth="1"/>
    <col min="6437" max="6437" width="12.140625" style="29" customWidth="1"/>
    <col min="6438" max="6438" width="8.7109375" style="29" customWidth="1"/>
    <col min="6439" max="6439" width="11.28515625" style="29" customWidth="1"/>
    <col min="6440" max="6440" width="8.85546875" style="29" customWidth="1"/>
    <col min="6441" max="6441" width="9.140625" style="29"/>
    <col min="6442" max="6442" width="8.85546875" style="29" customWidth="1"/>
    <col min="6443" max="6443" width="54.7109375" style="29" customWidth="1"/>
    <col min="6444" max="6444" width="13.7109375" style="29" customWidth="1"/>
    <col min="6445" max="6445" width="8.7109375" style="29" customWidth="1"/>
    <col min="6446" max="6446" width="14.7109375" style="29" customWidth="1"/>
    <col min="6447" max="6447" width="8.85546875" style="29" customWidth="1"/>
    <col min="6448" max="6448" width="9.85546875" style="29" customWidth="1"/>
    <col min="6449" max="6449" width="8.85546875" style="29" customWidth="1"/>
    <col min="6450" max="6450" width="54.7109375" style="29" customWidth="1"/>
    <col min="6451" max="6451" width="12.42578125" style="29" customWidth="1"/>
    <col min="6452" max="6452" width="8.7109375" style="29" customWidth="1"/>
    <col min="6453" max="6453" width="13.42578125" style="29" customWidth="1"/>
    <col min="6454" max="6454" width="8.85546875" style="29" customWidth="1"/>
    <col min="6455" max="6455" width="9.140625" style="29"/>
    <col min="6456" max="6456" width="8.85546875" style="29" customWidth="1"/>
    <col min="6457" max="6457" width="54.7109375" style="29" customWidth="1"/>
    <col min="6458" max="6458" width="10.7109375" style="29" customWidth="1"/>
    <col min="6459" max="6459" width="8.7109375" style="29" customWidth="1"/>
    <col min="6460" max="6460" width="13" style="29" customWidth="1"/>
    <col min="6461" max="6461" width="8.85546875" style="29" customWidth="1"/>
    <col min="6462" max="6462" width="9.140625" style="29"/>
    <col min="6463" max="6463" width="8.85546875" style="29" customWidth="1"/>
    <col min="6464" max="6464" width="54.7109375" style="29" customWidth="1"/>
    <col min="6465" max="6465" width="10.85546875" style="29" customWidth="1"/>
    <col min="6466" max="6466" width="8.7109375" style="29" customWidth="1"/>
    <col min="6467" max="6467" width="13" style="29" customWidth="1"/>
    <col min="6468" max="6468" width="8.85546875" style="29" customWidth="1"/>
    <col min="6469" max="6469" width="9.85546875" style="29" customWidth="1"/>
    <col min="6470" max="6470" width="8.85546875" style="29" customWidth="1"/>
    <col min="6471" max="6656" width="9.140625" style="29"/>
    <col min="6657" max="6657" width="63" style="29" customWidth="1"/>
    <col min="6658" max="6660" width="17.140625" style="29" customWidth="1"/>
    <col min="6661" max="6664" width="15" style="29" customWidth="1"/>
    <col min="6665" max="6665" width="13.140625" style="29" customWidth="1"/>
    <col min="6666" max="6666" width="8.7109375" style="29" customWidth="1"/>
    <col min="6667" max="6667" width="12.85546875" style="29" customWidth="1"/>
    <col min="6668" max="6668" width="8.85546875" style="29" customWidth="1"/>
    <col min="6669" max="6669" width="9.85546875" style="29" customWidth="1"/>
    <col min="6670" max="6670" width="8.85546875" style="29" customWidth="1"/>
    <col min="6671" max="6671" width="54.7109375" style="29" customWidth="1"/>
    <col min="6672" max="6672" width="10.85546875" style="29" customWidth="1"/>
    <col min="6673" max="6673" width="8.7109375" style="29" customWidth="1"/>
    <col min="6674" max="6674" width="12.140625" style="29" customWidth="1"/>
    <col min="6675" max="6675" width="8.85546875" style="29" customWidth="1"/>
    <col min="6676" max="6676" width="9.85546875" style="29" customWidth="1"/>
    <col min="6677" max="6677" width="8.85546875" style="29" customWidth="1"/>
    <col min="6678" max="6678" width="54.7109375" style="29" customWidth="1"/>
    <col min="6679" max="6679" width="10.85546875" style="29" customWidth="1"/>
    <col min="6680" max="6680" width="8.7109375" style="29" customWidth="1"/>
    <col min="6681" max="6681" width="12.28515625" style="29" customWidth="1"/>
    <col min="6682" max="6682" width="8.85546875" style="29" customWidth="1"/>
    <col min="6683" max="6683" width="9.85546875" style="29" customWidth="1"/>
    <col min="6684" max="6684" width="8.85546875" style="29" customWidth="1"/>
    <col min="6685" max="6685" width="54.7109375" style="29" customWidth="1"/>
    <col min="6686" max="6686" width="10.85546875" style="29" customWidth="1"/>
    <col min="6687" max="6687" width="8.7109375" style="29" customWidth="1"/>
    <col min="6688" max="6688" width="13.28515625" style="29" customWidth="1"/>
    <col min="6689" max="6689" width="8.85546875" style="29" customWidth="1"/>
    <col min="6690" max="6690" width="9.85546875" style="29" customWidth="1"/>
    <col min="6691" max="6691" width="8.85546875" style="29" customWidth="1"/>
    <col min="6692" max="6692" width="54.7109375" style="29" customWidth="1"/>
    <col min="6693" max="6693" width="12.140625" style="29" customWidth="1"/>
    <col min="6694" max="6694" width="8.7109375" style="29" customWidth="1"/>
    <col min="6695" max="6695" width="11.28515625" style="29" customWidth="1"/>
    <col min="6696" max="6696" width="8.85546875" style="29" customWidth="1"/>
    <col min="6697" max="6697" width="9.140625" style="29"/>
    <col min="6698" max="6698" width="8.85546875" style="29" customWidth="1"/>
    <col min="6699" max="6699" width="54.7109375" style="29" customWidth="1"/>
    <col min="6700" max="6700" width="13.7109375" style="29" customWidth="1"/>
    <col min="6701" max="6701" width="8.7109375" style="29" customWidth="1"/>
    <col min="6702" max="6702" width="14.7109375" style="29" customWidth="1"/>
    <col min="6703" max="6703" width="8.85546875" style="29" customWidth="1"/>
    <col min="6704" max="6704" width="9.85546875" style="29" customWidth="1"/>
    <col min="6705" max="6705" width="8.85546875" style="29" customWidth="1"/>
    <col min="6706" max="6706" width="54.7109375" style="29" customWidth="1"/>
    <col min="6707" max="6707" width="12.42578125" style="29" customWidth="1"/>
    <col min="6708" max="6708" width="8.7109375" style="29" customWidth="1"/>
    <col min="6709" max="6709" width="13.42578125" style="29" customWidth="1"/>
    <col min="6710" max="6710" width="8.85546875" style="29" customWidth="1"/>
    <col min="6711" max="6711" width="9.140625" style="29"/>
    <col min="6712" max="6712" width="8.85546875" style="29" customWidth="1"/>
    <col min="6713" max="6713" width="54.7109375" style="29" customWidth="1"/>
    <col min="6714" max="6714" width="10.7109375" style="29" customWidth="1"/>
    <col min="6715" max="6715" width="8.7109375" style="29" customWidth="1"/>
    <col min="6716" max="6716" width="13" style="29" customWidth="1"/>
    <col min="6717" max="6717" width="8.85546875" style="29" customWidth="1"/>
    <col min="6718" max="6718" width="9.140625" style="29"/>
    <col min="6719" max="6719" width="8.85546875" style="29" customWidth="1"/>
    <col min="6720" max="6720" width="54.7109375" style="29" customWidth="1"/>
    <col min="6721" max="6721" width="10.85546875" style="29" customWidth="1"/>
    <col min="6722" max="6722" width="8.7109375" style="29" customWidth="1"/>
    <col min="6723" max="6723" width="13" style="29" customWidth="1"/>
    <col min="6724" max="6724" width="8.85546875" style="29" customWidth="1"/>
    <col min="6725" max="6725" width="9.85546875" style="29" customWidth="1"/>
    <col min="6726" max="6726" width="8.85546875" style="29" customWidth="1"/>
    <col min="6727" max="6912" width="9.140625" style="29"/>
    <col min="6913" max="6913" width="63" style="29" customWidth="1"/>
    <col min="6914" max="6916" width="17.140625" style="29" customWidth="1"/>
    <col min="6917" max="6920" width="15" style="29" customWidth="1"/>
    <col min="6921" max="6921" width="13.140625" style="29" customWidth="1"/>
    <col min="6922" max="6922" width="8.7109375" style="29" customWidth="1"/>
    <col min="6923" max="6923" width="12.85546875" style="29" customWidth="1"/>
    <col min="6924" max="6924" width="8.85546875" style="29" customWidth="1"/>
    <col min="6925" max="6925" width="9.85546875" style="29" customWidth="1"/>
    <col min="6926" max="6926" width="8.85546875" style="29" customWidth="1"/>
    <col min="6927" max="6927" width="54.7109375" style="29" customWidth="1"/>
    <col min="6928" max="6928" width="10.85546875" style="29" customWidth="1"/>
    <col min="6929" max="6929" width="8.7109375" style="29" customWidth="1"/>
    <col min="6930" max="6930" width="12.140625" style="29" customWidth="1"/>
    <col min="6931" max="6931" width="8.85546875" style="29" customWidth="1"/>
    <col min="6932" max="6932" width="9.85546875" style="29" customWidth="1"/>
    <col min="6933" max="6933" width="8.85546875" style="29" customWidth="1"/>
    <col min="6934" max="6934" width="54.7109375" style="29" customWidth="1"/>
    <col min="6935" max="6935" width="10.85546875" style="29" customWidth="1"/>
    <col min="6936" max="6936" width="8.7109375" style="29" customWidth="1"/>
    <col min="6937" max="6937" width="12.28515625" style="29" customWidth="1"/>
    <col min="6938" max="6938" width="8.85546875" style="29" customWidth="1"/>
    <col min="6939" max="6939" width="9.85546875" style="29" customWidth="1"/>
    <col min="6940" max="6940" width="8.85546875" style="29" customWidth="1"/>
    <col min="6941" max="6941" width="54.7109375" style="29" customWidth="1"/>
    <col min="6942" max="6942" width="10.85546875" style="29" customWidth="1"/>
    <col min="6943" max="6943" width="8.7109375" style="29" customWidth="1"/>
    <col min="6944" max="6944" width="13.28515625" style="29" customWidth="1"/>
    <col min="6945" max="6945" width="8.85546875" style="29" customWidth="1"/>
    <col min="6946" max="6946" width="9.85546875" style="29" customWidth="1"/>
    <col min="6947" max="6947" width="8.85546875" style="29" customWidth="1"/>
    <col min="6948" max="6948" width="54.7109375" style="29" customWidth="1"/>
    <col min="6949" max="6949" width="12.140625" style="29" customWidth="1"/>
    <col min="6950" max="6950" width="8.7109375" style="29" customWidth="1"/>
    <col min="6951" max="6951" width="11.28515625" style="29" customWidth="1"/>
    <col min="6952" max="6952" width="8.85546875" style="29" customWidth="1"/>
    <col min="6953" max="6953" width="9.140625" style="29"/>
    <col min="6954" max="6954" width="8.85546875" style="29" customWidth="1"/>
    <col min="6955" max="6955" width="54.7109375" style="29" customWidth="1"/>
    <col min="6956" max="6956" width="13.7109375" style="29" customWidth="1"/>
    <col min="6957" max="6957" width="8.7109375" style="29" customWidth="1"/>
    <col min="6958" max="6958" width="14.7109375" style="29" customWidth="1"/>
    <col min="6959" max="6959" width="8.85546875" style="29" customWidth="1"/>
    <col min="6960" max="6960" width="9.85546875" style="29" customWidth="1"/>
    <col min="6961" max="6961" width="8.85546875" style="29" customWidth="1"/>
    <col min="6962" max="6962" width="54.7109375" style="29" customWidth="1"/>
    <col min="6963" max="6963" width="12.42578125" style="29" customWidth="1"/>
    <col min="6964" max="6964" width="8.7109375" style="29" customWidth="1"/>
    <col min="6965" max="6965" width="13.42578125" style="29" customWidth="1"/>
    <col min="6966" max="6966" width="8.85546875" style="29" customWidth="1"/>
    <col min="6967" max="6967" width="9.140625" style="29"/>
    <col min="6968" max="6968" width="8.85546875" style="29" customWidth="1"/>
    <col min="6969" max="6969" width="54.7109375" style="29" customWidth="1"/>
    <col min="6970" max="6970" width="10.7109375" style="29" customWidth="1"/>
    <col min="6971" max="6971" width="8.7109375" style="29" customWidth="1"/>
    <col min="6972" max="6972" width="13" style="29" customWidth="1"/>
    <col min="6973" max="6973" width="8.85546875" style="29" customWidth="1"/>
    <col min="6974" max="6974" width="9.140625" style="29"/>
    <col min="6975" max="6975" width="8.85546875" style="29" customWidth="1"/>
    <col min="6976" max="6976" width="54.7109375" style="29" customWidth="1"/>
    <col min="6977" max="6977" width="10.85546875" style="29" customWidth="1"/>
    <col min="6978" max="6978" width="8.7109375" style="29" customWidth="1"/>
    <col min="6979" max="6979" width="13" style="29" customWidth="1"/>
    <col min="6980" max="6980" width="8.85546875" style="29" customWidth="1"/>
    <col min="6981" max="6981" width="9.85546875" style="29" customWidth="1"/>
    <col min="6982" max="6982" width="8.85546875" style="29" customWidth="1"/>
    <col min="6983" max="7168" width="9.140625" style="29"/>
    <col min="7169" max="7169" width="63" style="29" customWidth="1"/>
    <col min="7170" max="7172" width="17.140625" style="29" customWidth="1"/>
    <col min="7173" max="7176" width="15" style="29" customWidth="1"/>
    <col min="7177" max="7177" width="13.140625" style="29" customWidth="1"/>
    <col min="7178" max="7178" width="8.7109375" style="29" customWidth="1"/>
    <col min="7179" max="7179" width="12.85546875" style="29" customWidth="1"/>
    <col min="7180" max="7180" width="8.85546875" style="29" customWidth="1"/>
    <col min="7181" max="7181" width="9.85546875" style="29" customWidth="1"/>
    <col min="7182" max="7182" width="8.85546875" style="29" customWidth="1"/>
    <col min="7183" max="7183" width="54.7109375" style="29" customWidth="1"/>
    <col min="7184" max="7184" width="10.85546875" style="29" customWidth="1"/>
    <col min="7185" max="7185" width="8.7109375" style="29" customWidth="1"/>
    <col min="7186" max="7186" width="12.140625" style="29" customWidth="1"/>
    <col min="7187" max="7187" width="8.85546875" style="29" customWidth="1"/>
    <col min="7188" max="7188" width="9.85546875" style="29" customWidth="1"/>
    <col min="7189" max="7189" width="8.85546875" style="29" customWidth="1"/>
    <col min="7190" max="7190" width="54.7109375" style="29" customWidth="1"/>
    <col min="7191" max="7191" width="10.85546875" style="29" customWidth="1"/>
    <col min="7192" max="7192" width="8.7109375" style="29" customWidth="1"/>
    <col min="7193" max="7193" width="12.28515625" style="29" customWidth="1"/>
    <col min="7194" max="7194" width="8.85546875" style="29" customWidth="1"/>
    <col min="7195" max="7195" width="9.85546875" style="29" customWidth="1"/>
    <col min="7196" max="7196" width="8.85546875" style="29" customWidth="1"/>
    <col min="7197" max="7197" width="54.7109375" style="29" customWidth="1"/>
    <col min="7198" max="7198" width="10.85546875" style="29" customWidth="1"/>
    <col min="7199" max="7199" width="8.7109375" style="29" customWidth="1"/>
    <col min="7200" max="7200" width="13.28515625" style="29" customWidth="1"/>
    <col min="7201" max="7201" width="8.85546875" style="29" customWidth="1"/>
    <col min="7202" max="7202" width="9.85546875" style="29" customWidth="1"/>
    <col min="7203" max="7203" width="8.85546875" style="29" customWidth="1"/>
    <col min="7204" max="7204" width="54.7109375" style="29" customWidth="1"/>
    <col min="7205" max="7205" width="12.140625" style="29" customWidth="1"/>
    <col min="7206" max="7206" width="8.7109375" style="29" customWidth="1"/>
    <col min="7207" max="7207" width="11.28515625" style="29" customWidth="1"/>
    <col min="7208" max="7208" width="8.85546875" style="29" customWidth="1"/>
    <col min="7209" max="7209" width="9.140625" style="29"/>
    <col min="7210" max="7210" width="8.85546875" style="29" customWidth="1"/>
    <col min="7211" max="7211" width="54.7109375" style="29" customWidth="1"/>
    <col min="7212" max="7212" width="13.7109375" style="29" customWidth="1"/>
    <col min="7213" max="7213" width="8.7109375" style="29" customWidth="1"/>
    <col min="7214" max="7214" width="14.7109375" style="29" customWidth="1"/>
    <col min="7215" max="7215" width="8.85546875" style="29" customWidth="1"/>
    <col min="7216" max="7216" width="9.85546875" style="29" customWidth="1"/>
    <col min="7217" max="7217" width="8.85546875" style="29" customWidth="1"/>
    <col min="7218" max="7218" width="54.7109375" style="29" customWidth="1"/>
    <col min="7219" max="7219" width="12.42578125" style="29" customWidth="1"/>
    <col min="7220" max="7220" width="8.7109375" style="29" customWidth="1"/>
    <col min="7221" max="7221" width="13.42578125" style="29" customWidth="1"/>
    <col min="7222" max="7222" width="8.85546875" style="29" customWidth="1"/>
    <col min="7223" max="7223" width="9.140625" style="29"/>
    <col min="7224" max="7224" width="8.85546875" style="29" customWidth="1"/>
    <col min="7225" max="7225" width="54.7109375" style="29" customWidth="1"/>
    <col min="7226" max="7226" width="10.7109375" style="29" customWidth="1"/>
    <col min="7227" max="7227" width="8.7109375" style="29" customWidth="1"/>
    <col min="7228" max="7228" width="13" style="29" customWidth="1"/>
    <col min="7229" max="7229" width="8.85546875" style="29" customWidth="1"/>
    <col min="7230" max="7230" width="9.140625" style="29"/>
    <col min="7231" max="7231" width="8.85546875" style="29" customWidth="1"/>
    <col min="7232" max="7232" width="54.7109375" style="29" customWidth="1"/>
    <col min="7233" max="7233" width="10.85546875" style="29" customWidth="1"/>
    <col min="7234" max="7234" width="8.7109375" style="29" customWidth="1"/>
    <col min="7235" max="7235" width="13" style="29" customWidth="1"/>
    <col min="7236" max="7236" width="8.85546875" style="29" customWidth="1"/>
    <col min="7237" max="7237" width="9.85546875" style="29" customWidth="1"/>
    <col min="7238" max="7238" width="8.85546875" style="29" customWidth="1"/>
    <col min="7239" max="7424" width="9.140625" style="29"/>
    <col min="7425" max="7425" width="63" style="29" customWidth="1"/>
    <col min="7426" max="7428" width="17.140625" style="29" customWidth="1"/>
    <col min="7429" max="7432" width="15" style="29" customWidth="1"/>
    <col min="7433" max="7433" width="13.140625" style="29" customWidth="1"/>
    <col min="7434" max="7434" width="8.7109375" style="29" customWidth="1"/>
    <col min="7435" max="7435" width="12.85546875" style="29" customWidth="1"/>
    <col min="7436" max="7436" width="8.85546875" style="29" customWidth="1"/>
    <col min="7437" max="7437" width="9.85546875" style="29" customWidth="1"/>
    <col min="7438" max="7438" width="8.85546875" style="29" customWidth="1"/>
    <col min="7439" max="7439" width="54.7109375" style="29" customWidth="1"/>
    <col min="7440" max="7440" width="10.85546875" style="29" customWidth="1"/>
    <col min="7441" max="7441" width="8.7109375" style="29" customWidth="1"/>
    <col min="7442" max="7442" width="12.140625" style="29" customWidth="1"/>
    <col min="7443" max="7443" width="8.85546875" style="29" customWidth="1"/>
    <col min="7444" max="7444" width="9.85546875" style="29" customWidth="1"/>
    <col min="7445" max="7445" width="8.85546875" style="29" customWidth="1"/>
    <col min="7446" max="7446" width="54.7109375" style="29" customWidth="1"/>
    <col min="7447" max="7447" width="10.85546875" style="29" customWidth="1"/>
    <col min="7448" max="7448" width="8.7109375" style="29" customWidth="1"/>
    <col min="7449" max="7449" width="12.28515625" style="29" customWidth="1"/>
    <col min="7450" max="7450" width="8.85546875" style="29" customWidth="1"/>
    <col min="7451" max="7451" width="9.85546875" style="29" customWidth="1"/>
    <col min="7452" max="7452" width="8.85546875" style="29" customWidth="1"/>
    <col min="7453" max="7453" width="54.7109375" style="29" customWidth="1"/>
    <col min="7454" max="7454" width="10.85546875" style="29" customWidth="1"/>
    <col min="7455" max="7455" width="8.7109375" style="29" customWidth="1"/>
    <col min="7456" max="7456" width="13.28515625" style="29" customWidth="1"/>
    <col min="7457" max="7457" width="8.85546875" style="29" customWidth="1"/>
    <col min="7458" max="7458" width="9.85546875" style="29" customWidth="1"/>
    <col min="7459" max="7459" width="8.85546875" style="29" customWidth="1"/>
    <col min="7460" max="7460" width="54.7109375" style="29" customWidth="1"/>
    <col min="7461" max="7461" width="12.140625" style="29" customWidth="1"/>
    <col min="7462" max="7462" width="8.7109375" style="29" customWidth="1"/>
    <col min="7463" max="7463" width="11.28515625" style="29" customWidth="1"/>
    <col min="7464" max="7464" width="8.85546875" style="29" customWidth="1"/>
    <col min="7465" max="7465" width="9.140625" style="29"/>
    <col min="7466" max="7466" width="8.85546875" style="29" customWidth="1"/>
    <col min="7467" max="7467" width="54.7109375" style="29" customWidth="1"/>
    <col min="7468" max="7468" width="13.7109375" style="29" customWidth="1"/>
    <col min="7469" max="7469" width="8.7109375" style="29" customWidth="1"/>
    <col min="7470" max="7470" width="14.7109375" style="29" customWidth="1"/>
    <col min="7471" max="7471" width="8.85546875" style="29" customWidth="1"/>
    <col min="7472" max="7472" width="9.85546875" style="29" customWidth="1"/>
    <col min="7473" max="7473" width="8.85546875" style="29" customWidth="1"/>
    <col min="7474" max="7474" width="54.7109375" style="29" customWidth="1"/>
    <col min="7475" max="7475" width="12.42578125" style="29" customWidth="1"/>
    <col min="7476" max="7476" width="8.7109375" style="29" customWidth="1"/>
    <col min="7477" max="7477" width="13.42578125" style="29" customWidth="1"/>
    <col min="7478" max="7478" width="8.85546875" style="29" customWidth="1"/>
    <col min="7479" max="7479" width="9.140625" style="29"/>
    <col min="7480" max="7480" width="8.85546875" style="29" customWidth="1"/>
    <col min="7481" max="7481" width="54.7109375" style="29" customWidth="1"/>
    <col min="7482" max="7482" width="10.7109375" style="29" customWidth="1"/>
    <col min="7483" max="7483" width="8.7109375" style="29" customWidth="1"/>
    <col min="7484" max="7484" width="13" style="29" customWidth="1"/>
    <col min="7485" max="7485" width="8.85546875" style="29" customWidth="1"/>
    <col min="7486" max="7486" width="9.140625" style="29"/>
    <col min="7487" max="7487" width="8.85546875" style="29" customWidth="1"/>
    <col min="7488" max="7488" width="54.7109375" style="29" customWidth="1"/>
    <col min="7489" max="7489" width="10.85546875" style="29" customWidth="1"/>
    <col min="7490" max="7490" width="8.7109375" style="29" customWidth="1"/>
    <col min="7491" max="7491" width="13" style="29" customWidth="1"/>
    <col min="7492" max="7492" width="8.85546875" style="29" customWidth="1"/>
    <col min="7493" max="7493" width="9.85546875" style="29" customWidth="1"/>
    <col min="7494" max="7494" width="8.85546875" style="29" customWidth="1"/>
    <col min="7495" max="7680" width="9.140625" style="29"/>
    <col min="7681" max="7681" width="63" style="29" customWidth="1"/>
    <col min="7682" max="7684" width="17.140625" style="29" customWidth="1"/>
    <col min="7685" max="7688" width="15" style="29" customWidth="1"/>
    <col min="7689" max="7689" width="13.140625" style="29" customWidth="1"/>
    <col min="7690" max="7690" width="8.7109375" style="29" customWidth="1"/>
    <col min="7691" max="7691" width="12.85546875" style="29" customWidth="1"/>
    <col min="7692" max="7692" width="8.85546875" style="29" customWidth="1"/>
    <col min="7693" max="7693" width="9.85546875" style="29" customWidth="1"/>
    <col min="7694" max="7694" width="8.85546875" style="29" customWidth="1"/>
    <col min="7695" max="7695" width="54.7109375" style="29" customWidth="1"/>
    <col min="7696" max="7696" width="10.85546875" style="29" customWidth="1"/>
    <col min="7697" max="7697" width="8.7109375" style="29" customWidth="1"/>
    <col min="7698" max="7698" width="12.140625" style="29" customWidth="1"/>
    <col min="7699" max="7699" width="8.85546875" style="29" customWidth="1"/>
    <col min="7700" max="7700" width="9.85546875" style="29" customWidth="1"/>
    <col min="7701" max="7701" width="8.85546875" style="29" customWidth="1"/>
    <col min="7702" max="7702" width="54.7109375" style="29" customWidth="1"/>
    <col min="7703" max="7703" width="10.85546875" style="29" customWidth="1"/>
    <col min="7704" max="7704" width="8.7109375" style="29" customWidth="1"/>
    <col min="7705" max="7705" width="12.28515625" style="29" customWidth="1"/>
    <col min="7706" max="7706" width="8.85546875" style="29" customWidth="1"/>
    <col min="7707" max="7707" width="9.85546875" style="29" customWidth="1"/>
    <col min="7708" max="7708" width="8.85546875" style="29" customWidth="1"/>
    <col min="7709" max="7709" width="54.7109375" style="29" customWidth="1"/>
    <col min="7710" max="7710" width="10.85546875" style="29" customWidth="1"/>
    <col min="7711" max="7711" width="8.7109375" style="29" customWidth="1"/>
    <col min="7712" max="7712" width="13.28515625" style="29" customWidth="1"/>
    <col min="7713" max="7713" width="8.85546875" style="29" customWidth="1"/>
    <col min="7714" max="7714" width="9.85546875" style="29" customWidth="1"/>
    <col min="7715" max="7715" width="8.85546875" style="29" customWidth="1"/>
    <col min="7716" max="7716" width="54.7109375" style="29" customWidth="1"/>
    <col min="7717" max="7717" width="12.140625" style="29" customWidth="1"/>
    <col min="7718" max="7718" width="8.7109375" style="29" customWidth="1"/>
    <col min="7719" max="7719" width="11.28515625" style="29" customWidth="1"/>
    <col min="7720" max="7720" width="8.85546875" style="29" customWidth="1"/>
    <col min="7721" max="7721" width="9.140625" style="29"/>
    <col min="7722" max="7722" width="8.85546875" style="29" customWidth="1"/>
    <col min="7723" max="7723" width="54.7109375" style="29" customWidth="1"/>
    <col min="7724" max="7724" width="13.7109375" style="29" customWidth="1"/>
    <col min="7725" max="7725" width="8.7109375" style="29" customWidth="1"/>
    <col min="7726" max="7726" width="14.7109375" style="29" customWidth="1"/>
    <col min="7727" max="7727" width="8.85546875" style="29" customWidth="1"/>
    <col min="7728" max="7728" width="9.85546875" style="29" customWidth="1"/>
    <col min="7729" max="7729" width="8.85546875" style="29" customWidth="1"/>
    <col min="7730" max="7730" width="54.7109375" style="29" customWidth="1"/>
    <col min="7731" max="7731" width="12.42578125" style="29" customWidth="1"/>
    <col min="7732" max="7732" width="8.7109375" style="29" customWidth="1"/>
    <col min="7733" max="7733" width="13.42578125" style="29" customWidth="1"/>
    <col min="7734" max="7734" width="8.85546875" style="29" customWidth="1"/>
    <col min="7735" max="7735" width="9.140625" style="29"/>
    <col min="7736" max="7736" width="8.85546875" style="29" customWidth="1"/>
    <col min="7737" max="7737" width="54.7109375" style="29" customWidth="1"/>
    <col min="7738" max="7738" width="10.7109375" style="29" customWidth="1"/>
    <col min="7739" max="7739" width="8.7109375" style="29" customWidth="1"/>
    <col min="7740" max="7740" width="13" style="29" customWidth="1"/>
    <col min="7741" max="7741" width="8.85546875" style="29" customWidth="1"/>
    <col min="7742" max="7742" width="9.140625" style="29"/>
    <col min="7743" max="7743" width="8.85546875" style="29" customWidth="1"/>
    <col min="7744" max="7744" width="54.7109375" style="29" customWidth="1"/>
    <col min="7745" max="7745" width="10.85546875" style="29" customWidth="1"/>
    <col min="7746" max="7746" width="8.7109375" style="29" customWidth="1"/>
    <col min="7747" max="7747" width="13" style="29" customWidth="1"/>
    <col min="7748" max="7748" width="8.85546875" style="29" customWidth="1"/>
    <col min="7749" max="7749" width="9.85546875" style="29" customWidth="1"/>
    <col min="7750" max="7750" width="8.85546875" style="29" customWidth="1"/>
    <col min="7751" max="7936" width="9.140625" style="29"/>
    <col min="7937" max="7937" width="63" style="29" customWidth="1"/>
    <col min="7938" max="7940" width="17.140625" style="29" customWidth="1"/>
    <col min="7941" max="7944" width="15" style="29" customWidth="1"/>
    <col min="7945" max="7945" width="13.140625" style="29" customWidth="1"/>
    <col min="7946" max="7946" width="8.7109375" style="29" customWidth="1"/>
    <col min="7947" max="7947" width="12.85546875" style="29" customWidth="1"/>
    <col min="7948" max="7948" width="8.85546875" style="29" customWidth="1"/>
    <col min="7949" max="7949" width="9.85546875" style="29" customWidth="1"/>
    <col min="7950" max="7950" width="8.85546875" style="29" customWidth="1"/>
    <col min="7951" max="7951" width="54.7109375" style="29" customWidth="1"/>
    <col min="7952" max="7952" width="10.85546875" style="29" customWidth="1"/>
    <col min="7953" max="7953" width="8.7109375" style="29" customWidth="1"/>
    <col min="7954" max="7954" width="12.140625" style="29" customWidth="1"/>
    <col min="7955" max="7955" width="8.85546875" style="29" customWidth="1"/>
    <col min="7956" max="7956" width="9.85546875" style="29" customWidth="1"/>
    <col min="7957" max="7957" width="8.85546875" style="29" customWidth="1"/>
    <col min="7958" max="7958" width="54.7109375" style="29" customWidth="1"/>
    <col min="7959" max="7959" width="10.85546875" style="29" customWidth="1"/>
    <col min="7960" max="7960" width="8.7109375" style="29" customWidth="1"/>
    <col min="7961" max="7961" width="12.28515625" style="29" customWidth="1"/>
    <col min="7962" max="7962" width="8.85546875" style="29" customWidth="1"/>
    <col min="7963" max="7963" width="9.85546875" style="29" customWidth="1"/>
    <col min="7964" max="7964" width="8.85546875" style="29" customWidth="1"/>
    <col min="7965" max="7965" width="54.7109375" style="29" customWidth="1"/>
    <col min="7966" max="7966" width="10.85546875" style="29" customWidth="1"/>
    <col min="7967" max="7967" width="8.7109375" style="29" customWidth="1"/>
    <col min="7968" max="7968" width="13.28515625" style="29" customWidth="1"/>
    <col min="7969" max="7969" width="8.85546875" style="29" customWidth="1"/>
    <col min="7970" max="7970" width="9.85546875" style="29" customWidth="1"/>
    <col min="7971" max="7971" width="8.85546875" style="29" customWidth="1"/>
    <col min="7972" max="7972" width="54.7109375" style="29" customWidth="1"/>
    <col min="7973" max="7973" width="12.140625" style="29" customWidth="1"/>
    <col min="7974" max="7974" width="8.7109375" style="29" customWidth="1"/>
    <col min="7975" max="7975" width="11.28515625" style="29" customWidth="1"/>
    <col min="7976" max="7976" width="8.85546875" style="29" customWidth="1"/>
    <col min="7977" max="7977" width="9.140625" style="29"/>
    <col min="7978" max="7978" width="8.85546875" style="29" customWidth="1"/>
    <col min="7979" max="7979" width="54.7109375" style="29" customWidth="1"/>
    <col min="7980" max="7980" width="13.7109375" style="29" customWidth="1"/>
    <col min="7981" max="7981" width="8.7109375" style="29" customWidth="1"/>
    <col min="7982" max="7982" width="14.7109375" style="29" customWidth="1"/>
    <col min="7983" max="7983" width="8.85546875" style="29" customWidth="1"/>
    <col min="7984" max="7984" width="9.85546875" style="29" customWidth="1"/>
    <col min="7985" max="7985" width="8.85546875" style="29" customWidth="1"/>
    <col min="7986" max="7986" width="54.7109375" style="29" customWidth="1"/>
    <col min="7987" max="7987" width="12.42578125" style="29" customWidth="1"/>
    <col min="7988" max="7988" width="8.7109375" style="29" customWidth="1"/>
    <col min="7989" max="7989" width="13.42578125" style="29" customWidth="1"/>
    <col min="7990" max="7990" width="8.85546875" style="29" customWidth="1"/>
    <col min="7991" max="7991" width="9.140625" style="29"/>
    <col min="7992" max="7992" width="8.85546875" style="29" customWidth="1"/>
    <col min="7993" max="7993" width="54.7109375" style="29" customWidth="1"/>
    <col min="7994" max="7994" width="10.7109375" style="29" customWidth="1"/>
    <col min="7995" max="7995" width="8.7109375" style="29" customWidth="1"/>
    <col min="7996" max="7996" width="13" style="29" customWidth="1"/>
    <col min="7997" max="7997" width="8.85546875" style="29" customWidth="1"/>
    <col min="7998" max="7998" width="9.140625" style="29"/>
    <col min="7999" max="7999" width="8.85546875" style="29" customWidth="1"/>
    <col min="8000" max="8000" width="54.7109375" style="29" customWidth="1"/>
    <col min="8001" max="8001" width="10.85546875" style="29" customWidth="1"/>
    <col min="8002" max="8002" width="8.7109375" style="29" customWidth="1"/>
    <col min="8003" max="8003" width="13" style="29" customWidth="1"/>
    <col min="8004" max="8004" width="8.85546875" style="29" customWidth="1"/>
    <col min="8005" max="8005" width="9.85546875" style="29" customWidth="1"/>
    <col min="8006" max="8006" width="8.85546875" style="29" customWidth="1"/>
    <col min="8007" max="8192" width="9.140625" style="29"/>
    <col min="8193" max="8193" width="63" style="29" customWidth="1"/>
    <col min="8194" max="8196" width="17.140625" style="29" customWidth="1"/>
    <col min="8197" max="8200" width="15" style="29" customWidth="1"/>
    <col min="8201" max="8201" width="13.140625" style="29" customWidth="1"/>
    <col min="8202" max="8202" width="8.7109375" style="29" customWidth="1"/>
    <col min="8203" max="8203" width="12.85546875" style="29" customWidth="1"/>
    <col min="8204" max="8204" width="8.85546875" style="29" customWidth="1"/>
    <col min="8205" max="8205" width="9.85546875" style="29" customWidth="1"/>
    <col min="8206" max="8206" width="8.85546875" style="29" customWidth="1"/>
    <col min="8207" max="8207" width="54.7109375" style="29" customWidth="1"/>
    <col min="8208" max="8208" width="10.85546875" style="29" customWidth="1"/>
    <col min="8209" max="8209" width="8.7109375" style="29" customWidth="1"/>
    <col min="8210" max="8210" width="12.140625" style="29" customWidth="1"/>
    <col min="8211" max="8211" width="8.85546875" style="29" customWidth="1"/>
    <col min="8212" max="8212" width="9.85546875" style="29" customWidth="1"/>
    <col min="8213" max="8213" width="8.85546875" style="29" customWidth="1"/>
    <col min="8214" max="8214" width="54.7109375" style="29" customWidth="1"/>
    <col min="8215" max="8215" width="10.85546875" style="29" customWidth="1"/>
    <col min="8216" max="8216" width="8.7109375" style="29" customWidth="1"/>
    <col min="8217" max="8217" width="12.28515625" style="29" customWidth="1"/>
    <col min="8218" max="8218" width="8.85546875" style="29" customWidth="1"/>
    <col min="8219" max="8219" width="9.85546875" style="29" customWidth="1"/>
    <col min="8220" max="8220" width="8.85546875" style="29" customWidth="1"/>
    <col min="8221" max="8221" width="54.7109375" style="29" customWidth="1"/>
    <col min="8222" max="8222" width="10.85546875" style="29" customWidth="1"/>
    <col min="8223" max="8223" width="8.7109375" style="29" customWidth="1"/>
    <col min="8224" max="8224" width="13.28515625" style="29" customWidth="1"/>
    <col min="8225" max="8225" width="8.85546875" style="29" customWidth="1"/>
    <col min="8226" max="8226" width="9.85546875" style="29" customWidth="1"/>
    <col min="8227" max="8227" width="8.85546875" style="29" customWidth="1"/>
    <col min="8228" max="8228" width="54.7109375" style="29" customWidth="1"/>
    <col min="8229" max="8229" width="12.140625" style="29" customWidth="1"/>
    <col min="8230" max="8230" width="8.7109375" style="29" customWidth="1"/>
    <col min="8231" max="8231" width="11.28515625" style="29" customWidth="1"/>
    <col min="8232" max="8232" width="8.85546875" style="29" customWidth="1"/>
    <col min="8233" max="8233" width="9.140625" style="29"/>
    <col min="8234" max="8234" width="8.85546875" style="29" customWidth="1"/>
    <col min="8235" max="8235" width="54.7109375" style="29" customWidth="1"/>
    <col min="8236" max="8236" width="13.7109375" style="29" customWidth="1"/>
    <col min="8237" max="8237" width="8.7109375" style="29" customWidth="1"/>
    <col min="8238" max="8238" width="14.7109375" style="29" customWidth="1"/>
    <col min="8239" max="8239" width="8.85546875" style="29" customWidth="1"/>
    <col min="8240" max="8240" width="9.85546875" style="29" customWidth="1"/>
    <col min="8241" max="8241" width="8.85546875" style="29" customWidth="1"/>
    <col min="8242" max="8242" width="54.7109375" style="29" customWidth="1"/>
    <col min="8243" max="8243" width="12.42578125" style="29" customWidth="1"/>
    <col min="8244" max="8244" width="8.7109375" style="29" customWidth="1"/>
    <col min="8245" max="8245" width="13.42578125" style="29" customWidth="1"/>
    <col min="8246" max="8246" width="8.85546875" style="29" customWidth="1"/>
    <col min="8247" max="8247" width="9.140625" style="29"/>
    <col min="8248" max="8248" width="8.85546875" style="29" customWidth="1"/>
    <col min="8249" max="8249" width="54.7109375" style="29" customWidth="1"/>
    <col min="8250" max="8250" width="10.7109375" style="29" customWidth="1"/>
    <col min="8251" max="8251" width="8.7109375" style="29" customWidth="1"/>
    <col min="8252" max="8252" width="13" style="29" customWidth="1"/>
    <col min="8253" max="8253" width="8.85546875" style="29" customWidth="1"/>
    <col min="8254" max="8254" width="9.140625" style="29"/>
    <col min="8255" max="8255" width="8.85546875" style="29" customWidth="1"/>
    <col min="8256" max="8256" width="54.7109375" style="29" customWidth="1"/>
    <col min="8257" max="8257" width="10.85546875" style="29" customWidth="1"/>
    <col min="8258" max="8258" width="8.7109375" style="29" customWidth="1"/>
    <col min="8259" max="8259" width="13" style="29" customWidth="1"/>
    <col min="8260" max="8260" width="8.85546875" style="29" customWidth="1"/>
    <col min="8261" max="8261" width="9.85546875" style="29" customWidth="1"/>
    <col min="8262" max="8262" width="8.85546875" style="29" customWidth="1"/>
    <col min="8263" max="8448" width="9.140625" style="29"/>
    <col min="8449" max="8449" width="63" style="29" customWidth="1"/>
    <col min="8450" max="8452" width="17.140625" style="29" customWidth="1"/>
    <col min="8453" max="8456" width="15" style="29" customWidth="1"/>
    <col min="8457" max="8457" width="13.140625" style="29" customWidth="1"/>
    <col min="8458" max="8458" width="8.7109375" style="29" customWidth="1"/>
    <col min="8459" max="8459" width="12.85546875" style="29" customWidth="1"/>
    <col min="8460" max="8460" width="8.85546875" style="29" customWidth="1"/>
    <col min="8461" max="8461" width="9.85546875" style="29" customWidth="1"/>
    <col min="8462" max="8462" width="8.85546875" style="29" customWidth="1"/>
    <col min="8463" max="8463" width="54.7109375" style="29" customWidth="1"/>
    <col min="8464" max="8464" width="10.85546875" style="29" customWidth="1"/>
    <col min="8465" max="8465" width="8.7109375" style="29" customWidth="1"/>
    <col min="8466" max="8466" width="12.140625" style="29" customWidth="1"/>
    <col min="8467" max="8467" width="8.85546875" style="29" customWidth="1"/>
    <col min="8468" max="8468" width="9.85546875" style="29" customWidth="1"/>
    <col min="8469" max="8469" width="8.85546875" style="29" customWidth="1"/>
    <col min="8470" max="8470" width="54.7109375" style="29" customWidth="1"/>
    <col min="8471" max="8471" width="10.85546875" style="29" customWidth="1"/>
    <col min="8472" max="8472" width="8.7109375" style="29" customWidth="1"/>
    <col min="8473" max="8473" width="12.28515625" style="29" customWidth="1"/>
    <col min="8474" max="8474" width="8.85546875" style="29" customWidth="1"/>
    <col min="8475" max="8475" width="9.85546875" style="29" customWidth="1"/>
    <col min="8476" max="8476" width="8.85546875" style="29" customWidth="1"/>
    <col min="8477" max="8477" width="54.7109375" style="29" customWidth="1"/>
    <col min="8478" max="8478" width="10.85546875" style="29" customWidth="1"/>
    <col min="8479" max="8479" width="8.7109375" style="29" customWidth="1"/>
    <col min="8480" max="8480" width="13.28515625" style="29" customWidth="1"/>
    <col min="8481" max="8481" width="8.85546875" style="29" customWidth="1"/>
    <col min="8482" max="8482" width="9.85546875" style="29" customWidth="1"/>
    <col min="8483" max="8483" width="8.85546875" style="29" customWidth="1"/>
    <col min="8484" max="8484" width="54.7109375" style="29" customWidth="1"/>
    <col min="8485" max="8485" width="12.140625" style="29" customWidth="1"/>
    <col min="8486" max="8486" width="8.7109375" style="29" customWidth="1"/>
    <col min="8487" max="8487" width="11.28515625" style="29" customWidth="1"/>
    <col min="8488" max="8488" width="8.85546875" style="29" customWidth="1"/>
    <col min="8489" max="8489" width="9.140625" style="29"/>
    <col min="8490" max="8490" width="8.85546875" style="29" customWidth="1"/>
    <col min="8491" max="8491" width="54.7109375" style="29" customWidth="1"/>
    <col min="8492" max="8492" width="13.7109375" style="29" customWidth="1"/>
    <col min="8493" max="8493" width="8.7109375" style="29" customWidth="1"/>
    <col min="8494" max="8494" width="14.7109375" style="29" customWidth="1"/>
    <col min="8495" max="8495" width="8.85546875" style="29" customWidth="1"/>
    <col min="8496" max="8496" width="9.85546875" style="29" customWidth="1"/>
    <col min="8497" max="8497" width="8.85546875" style="29" customWidth="1"/>
    <col min="8498" max="8498" width="54.7109375" style="29" customWidth="1"/>
    <col min="8499" max="8499" width="12.42578125" style="29" customWidth="1"/>
    <col min="8500" max="8500" width="8.7109375" style="29" customWidth="1"/>
    <col min="8501" max="8501" width="13.42578125" style="29" customWidth="1"/>
    <col min="8502" max="8502" width="8.85546875" style="29" customWidth="1"/>
    <col min="8503" max="8503" width="9.140625" style="29"/>
    <col min="8504" max="8504" width="8.85546875" style="29" customWidth="1"/>
    <col min="8505" max="8505" width="54.7109375" style="29" customWidth="1"/>
    <col min="8506" max="8506" width="10.7109375" style="29" customWidth="1"/>
    <col min="8507" max="8507" width="8.7109375" style="29" customWidth="1"/>
    <col min="8508" max="8508" width="13" style="29" customWidth="1"/>
    <col min="8509" max="8509" width="8.85546875" style="29" customWidth="1"/>
    <col min="8510" max="8510" width="9.140625" style="29"/>
    <col min="8511" max="8511" width="8.85546875" style="29" customWidth="1"/>
    <col min="8512" max="8512" width="54.7109375" style="29" customWidth="1"/>
    <col min="8513" max="8513" width="10.85546875" style="29" customWidth="1"/>
    <col min="8514" max="8514" width="8.7109375" style="29" customWidth="1"/>
    <col min="8515" max="8515" width="13" style="29" customWidth="1"/>
    <col min="8516" max="8516" width="8.85546875" style="29" customWidth="1"/>
    <col min="8517" max="8517" width="9.85546875" style="29" customWidth="1"/>
    <col min="8518" max="8518" width="8.85546875" style="29" customWidth="1"/>
    <col min="8519" max="8704" width="9.140625" style="29"/>
    <col min="8705" max="8705" width="63" style="29" customWidth="1"/>
    <col min="8706" max="8708" width="17.140625" style="29" customWidth="1"/>
    <col min="8709" max="8712" width="15" style="29" customWidth="1"/>
    <col min="8713" max="8713" width="13.140625" style="29" customWidth="1"/>
    <col min="8714" max="8714" width="8.7109375" style="29" customWidth="1"/>
    <col min="8715" max="8715" width="12.85546875" style="29" customWidth="1"/>
    <col min="8716" max="8716" width="8.85546875" style="29" customWidth="1"/>
    <col min="8717" max="8717" width="9.85546875" style="29" customWidth="1"/>
    <col min="8718" max="8718" width="8.85546875" style="29" customWidth="1"/>
    <col min="8719" max="8719" width="54.7109375" style="29" customWidth="1"/>
    <col min="8720" max="8720" width="10.85546875" style="29" customWidth="1"/>
    <col min="8721" max="8721" width="8.7109375" style="29" customWidth="1"/>
    <col min="8722" max="8722" width="12.140625" style="29" customWidth="1"/>
    <col min="8723" max="8723" width="8.85546875" style="29" customWidth="1"/>
    <col min="8724" max="8724" width="9.85546875" style="29" customWidth="1"/>
    <col min="8725" max="8725" width="8.85546875" style="29" customWidth="1"/>
    <col min="8726" max="8726" width="54.7109375" style="29" customWidth="1"/>
    <col min="8727" max="8727" width="10.85546875" style="29" customWidth="1"/>
    <col min="8728" max="8728" width="8.7109375" style="29" customWidth="1"/>
    <col min="8729" max="8729" width="12.28515625" style="29" customWidth="1"/>
    <col min="8730" max="8730" width="8.85546875" style="29" customWidth="1"/>
    <col min="8731" max="8731" width="9.85546875" style="29" customWidth="1"/>
    <col min="8732" max="8732" width="8.85546875" style="29" customWidth="1"/>
    <col min="8733" max="8733" width="54.7109375" style="29" customWidth="1"/>
    <col min="8734" max="8734" width="10.85546875" style="29" customWidth="1"/>
    <col min="8735" max="8735" width="8.7109375" style="29" customWidth="1"/>
    <col min="8736" max="8736" width="13.28515625" style="29" customWidth="1"/>
    <col min="8737" max="8737" width="8.85546875" style="29" customWidth="1"/>
    <col min="8738" max="8738" width="9.85546875" style="29" customWidth="1"/>
    <col min="8739" max="8739" width="8.85546875" style="29" customWidth="1"/>
    <col min="8740" max="8740" width="54.7109375" style="29" customWidth="1"/>
    <col min="8741" max="8741" width="12.140625" style="29" customWidth="1"/>
    <col min="8742" max="8742" width="8.7109375" style="29" customWidth="1"/>
    <col min="8743" max="8743" width="11.28515625" style="29" customWidth="1"/>
    <col min="8744" max="8744" width="8.85546875" style="29" customWidth="1"/>
    <col min="8745" max="8745" width="9.140625" style="29"/>
    <col min="8746" max="8746" width="8.85546875" style="29" customWidth="1"/>
    <col min="8747" max="8747" width="54.7109375" style="29" customWidth="1"/>
    <col min="8748" max="8748" width="13.7109375" style="29" customWidth="1"/>
    <col min="8749" max="8749" width="8.7109375" style="29" customWidth="1"/>
    <col min="8750" max="8750" width="14.7109375" style="29" customWidth="1"/>
    <col min="8751" max="8751" width="8.85546875" style="29" customWidth="1"/>
    <col min="8752" max="8752" width="9.85546875" style="29" customWidth="1"/>
    <col min="8753" max="8753" width="8.85546875" style="29" customWidth="1"/>
    <col min="8754" max="8754" width="54.7109375" style="29" customWidth="1"/>
    <col min="8755" max="8755" width="12.42578125" style="29" customWidth="1"/>
    <col min="8756" max="8756" width="8.7109375" style="29" customWidth="1"/>
    <col min="8757" max="8757" width="13.42578125" style="29" customWidth="1"/>
    <col min="8758" max="8758" width="8.85546875" style="29" customWidth="1"/>
    <col min="8759" max="8759" width="9.140625" style="29"/>
    <col min="8760" max="8760" width="8.85546875" style="29" customWidth="1"/>
    <col min="8761" max="8761" width="54.7109375" style="29" customWidth="1"/>
    <col min="8762" max="8762" width="10.7109375" style="29" customWidth="1"/>
    <col min="8763" max="8763" width="8.7109375" style="29" customWidth="1"/>
    <col min="8764" max="8764" width="13" style="29" customWidth="1"/>
    <col min="8765" max="8765" width="8.85546875" style="29" customWidth="1"/>
    <col min="8766" max="8766" width="9.140625" style="29"/>
    <col min="8767" max="8767" width="8.85546875" style="29" customWidth="1"/>
    <col min="8768" max="8768" width="54.7109375" style="29" customWidth="1"/>
    <col min="8769" max="8769" width="10.85546875" style="29" customWidth="1"/>
    <col min="8770" max="8770" width="8.7109375" style="29" customWidth="1"/>
    <col min="8771" max="8771" width="13" style="29" customWidth="1"/>
    <col min="8772" max="8772" width="8.85546875" style="29" customWidth="1"/>
    <col min="8773" max="8773" width="9.85546875" style="29" customWidth="1"/>
    <col min="8774" max="8774" width="8.85546875" style="29" customWidth="1"/>
    <col min="8775" max="8960" width="9.140625" style="29"/>
    <col min="8961" max="8961" width="63" style="29" customWidth="1"/>
    <col min="8962" max="8964" width="17.140625" style="29" customWidth="1"/>
    <col min="8965" max="8968" width="15" style="29" customWidth="1"/>
    <col min="8969" max="8969" width="13.140625" style="29" customWidth="1"/>
    <col min="8970" max="8970" width="8.7109375" style="29" customWidth="1"/>
    <col min="8971" max="8971" width="12.85546875" style="29" customWidth="1"/>
    <col min="8972" max="8972" width="8.85546875" style="29" customWidth="1"/>
    <col min="8973" max="8973" width="9.85546875" style="29" customWidth="1"/>
    <col min="8974" max="8974" width="8.85546875" style="29" customWidth="1"/>
    <col min="8975" max="8975" width="54.7109375" style="29" customWidth="1"/>
    <col min="8976" max="8976" width="10.85546875" style="29" customWidth="1"/>
    <col min="8977" max="8977" width="8.7109375" style="29" customWidth="1"/>
    <col min="8978" max="8978" width="12.140625" style="29" customWidth="1"/>
    <col min="8979" max="8979" width="8.85546875" style="29" customWidth="1"/>
    <col min="8980" max="8980" width="9.85546875" style="29" customWidth="1"/>
    <col min="8981" max="8981" width="8.85546875" style="29" customWidth="1"/>
    <col min="8982" max="8982" width="54.7109375" style="29" customWidth="1"/>
    <col min="8983" max="8983" width="10.85546875" style="29" customWidth="1"/>
    <col min="8984" max="8984" width="8.7109375" style="29" customWidth="1"/>
    <col min="8985" max="8985" width="12.28515625" style="29" customWidth="1"/>
    <col min="8986" max="8986" width="8.85546875" style="29" customWidth="1"/>
    <col min="8987" max="8987" width="9.85546875" style="29" customWidth="1"/>
    <col min="8988" max="8988" width="8.85546875" style="29" customWidth="1"/>
    <col min="8989" max="8989" width="54.7109375" style="29" customWidth="1"/>
    <col min="8990" max="8990" width="10.85546875" style="29" customWidth="1"/>
    <col min="8991" max="8991" width="8.7109375" style="29" customWidth="1"/>
    <col min="8992" max="8992" width="13.28515625" style="29" customWidth="1"/>
    <col min="8993" max="8993" width="8.85546875" style="29" customWidth="1"/>
    <col min="8994" max="8994" width="9.85546875" style="29" customWidth="1"/>
    <col min="8995" max="8995" width="8.85546875" style="29" customWidth="1"/>
    <col min="8996" max="8996" width="54.7109375" style="29" customWidth="1"/>
    <col min="8997" max="8997" width="12.140625" style="29" customWidth="1"/>
    <col min="8998" max="8998" width="8.7109375" style="29" customWidth="1"/>
    <col min="8999" max="8999" width="11.28515625" style="29" customWidth="1"/>
    <col min="9000" max="9000" width="8.85546875" style="29" customWidth="1"/>
    <col min="9001" max="9001" width="9.140625" style="29"/>
    <col min="9002" max="9002" width="8.85546875" style="29" customWidth="1"/>
    <col min="9003" max="9003" width="54.7109375" style="29" customWidth="1"/>
    <col min="9004" max="9004" width="13.7109375" style="29" customWidth="1"/>
    <col min="9005" max="9005" width="8.7109375" style="29" customWidth="1"/>
    <col min="9006" max="9006" width="14.7109375" style="29" customWidth="1"/>
    <col min="9007" max="9007" width="8.85546875" style="29" customWidth="1"/>
    <col min="9008" max="9008" width="9.85546875" style="29" customWidth="1"/>
    <col min="9009" max="9009" width="8.85546875" style="29" customWidth="1"/>
    <col min="9010" max="9010" width="54.7109375" style="29" customWidth="1"/>
    <col min="9011" max="9011" width="12.42578125" style="29" customWidth="1"/>
    <col min="9012" max="9012" width="8.7109375" style="29" customWidth="1"/>
    <col min="9013" max="9013" width="13.42578125" style="29" customWidth="1"/>
    <col min="9014" max="9014" width="8.85546875" style="29" customWidth="1"/>
    <col min="9015" max="9015" width="9.140625" style="29"/>
    <col min="9016" max="9016" width="8.85546875" style="29" customWidth="1"/>
    <col min="9017" max="9017" width="54.7109375" style="29" customWidth="1"/>
    <col min="9018" max="9018" width="10.7109375" style="29" customWidth="1"/>
    <col min="9019" max="9019" width="8.7109375" style="29" customWidth="1"/>
    <col min="9020" max="9020" width="13" style="29" customWidth="1"/>
    <col min="9021" max="9021" width="8.85546875" style="29" customWidth="1"/>
    <col min="9022" max="9022" width="9.140625" style="29"/>
    <col min="9023" max="9023" width="8.85546875" style="29" customWidth="1"/>
    <col min="9024" max="9024" width="54.7109375" style="29" customWidth="1"/>
    <col min="9025" max="9025" width="10.85546875" style="29" customWidth="1"/>
    <col min="9026" max="9026" width="8.7109375" style="29" customWidth="1"/>
    <col min="9027" max="9027" width="13" style="29" customWidth="1"/>
    <col min="9028" max="9028" width="8.85546875" style="29" customWidth="1"/>
    <col min="9029" max="9029" width="9.85546875" style="29" customWidth="1"/>
    <col min="9030" max="9030" width="8.85546875" style="29" customWidth="1"/>
    <col min="9031" max="9216" width="9.140625" style="29"/>
    <col min="9217" max="9217" width="63" style="29" customWidth="1"/>
    <col min="9218" max="9220" width="17.140625" style="29" customWidth="1"/>
    <col min="9221" max="9224" width="15" style="29" customWidth="1"/>
    <col min="9225" max="9225" width="13.140625" style="29" customWidth="1"/>
    <col min="9226" max="9226" width="8.7109375" style="29" customWidth="1"/>
    <col min="9227" max="9227" width="12.85546875" style="29" customWidth="1"/>
    <col min="9228" max="9228" width="8.85546875" style="29" customWidth="1"/>
    <col min="9229" max="9229" width="9.85546875" style="29" customWidth="1"/>
    <col min="9230" max="9230" width="8.85546875" style="29" customWidth="1"/>
    <col min="9231" max="9231" width="54.7109375" style="29" customWidth="1"/>
    <col min="9232" max="9232" width="10.85546875" style="29" customWidth="1"/>
    <col min="9233" max="9233" width="8.7109375" style="29" customWidth="1"/>
    <col min="9234" max="9234" width="12.140625" style="29" customWidth="1"/>
    <col min="9235" max="9235" width="8.85546875" style="29" customWidth="1"/>
    <col min="9236" max="9236" width="9.85546875" style="29" customWidth="1"/>
    <col min="9237" max="9237" width="8.85546875" style="29" customWidth="1"/>
    <col min="9238" max="9238" width="54.7109375" style="29" customWidth="1"/>
    <col min="9239" max="9239" width="10.85546875" style="29" customWidth="1"/>
    <col min="9240" max="9240" width="8.7109375" style="29" customWidth="1"/>
    <col min="9241" max="9241" width="12.28515625" style="29" customWidth="1"/>
    <col min="9242" max="9242" width="8.85546875" style="29" customWidth="1"/>
    <col min="9243" max="9243" width="9.85546875" style="29" customWidth="1"/>
    <col min="9244" max="9244" width="8.85546875" style="29" customWidth="1"/>
    <col min="9245" max="9245" width="54.7109375" style="29" customWidth="1"/>
    <col min="9246" max="9246" width="10.85546875" style="29" customWidth="1"/>
    <col min="9247" max="9247" width="8.7109375" style="29" customWidth="1"/>
    <col min="9248" max="9248" width="13.28515625" style="29" customWidth="1"/>
    <col min="9249" max="9249" width="8.85546875" style="29" customWidth="1"/>
    <col min="9250" max="9250" width="9.85546875" style="29" customWidth="1"/>
    <col min="9251" max="9251" width="8.85546875" style="29" customWidth="1"/>
    <col min="9252" max="9252" width="54.7109375" style="29" customWidth="1"/>
    <col min="9253" max="9253" width="12.140625" style="29" customWidth="1"/>
    <col min="9254" max="9254" width="8.7109375" style="29" customWidth="1"/>
    <col min="9255" max="9255" width="11.28515625" style="29" customWidth="1"/>
    <col min="9256" max="9256" width="8.85546875" style="29" customWidth="1"/>
    <col min="9257" max="9257" width="9.140625" style="29"/>
    <col min="9258" max="9258" width="8.85546875" style="29" customWidth="1"/>
    <col min="9259" max="9259" width="54.7109375" style="29" customWidth="1"/>
    <col min="9260" max="9260" width="13.7109375" style="29" customWidth="1"/>
    <col min="9261" max="9261" width="8.7109375" style="29" customWidth="1"/>
    <col min="9262" max="9262" width="14.7109375" style="29" customWidth="1"/>
    <col min="9263" max="9263" width="8.85546875" style="29" customWidth="1"/>
    <col min="9264" max="9264" width="9.85546875" style="29" customWidth="1"/>
    <col min="9265" max="9265" width="8.85546875" style="29" customWidth="1"/>
    <col min="9266" max="9266" width="54.7109375" style="29" customWidth="1"/>
    <col min="9267" max="9267" width="12.42578125" style="29" customWidth="1"/>
    <col min="9268" max="9268" width="8.7109375" style="29" customWidth="1"/>
    <col min="9269" max="9269" width="13.42578125" style="29" customWidth="1"/>
    <col min="9270" max="9270" width="8.85546875" style="29" customWidth="1"/>
    <col min="9271" max="9271" width="9.140625" style="29"/>
    <col min="9272" max="9272" width="8.85546875" style="29" customWidth="1"/>
    <col min="9273" max="9273" width="54.7109375" style="29" customWidth="1"/>
    <col min="9274" max="9274" width="10.7109375" style="29" customWidth="1"/>
    <col min="9275" max="9275" width="8.7109375" style="29" customWidth="1"/>
    <col min="9276" max="9276" width="13" style="29" customWidth="1"/>
    <col min="9277" max="9277" width="8.85546875" style="29" customWidth="1"/>
    <col min="9278" max="9278" width="9.140625" style="29"/>
    <col min="9279" max="9279" width="8.85546875" style="29" customWidth="1"/>
    <col min="9280" max="9280" width="54.7109375" style="29" customWidth="1"/>
    <col min="9281" max="9281" width="10.85546875" style="29" customWidth="1"/>
    <col min="9282" max="9282" width="8.7109375" style="29" customWidth="1"/>
    <col min="9283" max="9283" width="13" style="29" customWidth="1"/>
    <col min="9284" max="9284" width="8.85546875" style="29" customWidth="1"/>
    <col min="9285" max="9285" width="9.85546875" style="29" customWidth="1"/>
    <col min="9286" max="9286" width="8.85546875" style="29" customWidth="1"/>
    <col min="9287" max="9472" width="9.140625" style="29"/>
    <col min="9473" max="9473" width="63" style="29" customWidth="1"/>
    <col min="9474" max="9476" width="17.140625" style="29" customWidth="1"/>
    <col min="9477" max="9480" width="15" style="29" customWidth="1"/>
    <col min="9481" max="9481" width="13.140625" style="29" customWidth="1"/>
    <col min="9482" max="9482" width="8.7109375" style="29" customWidth="1"/>
    <col min="9483" max="9483" width="12.85546875" style="29" customWidth="1"/>
    <col min="9484" max="9484" width="8.85546875" style="29" customWidth="1"/>
    <col min="9485" max="9485" width="9.85546875" style="29" customWidth="1"/>
    <col min="9486" max="9486" width="8.85546875" style="29" customWidth="1"/>
    <col min="9487" max="9487" width="54.7109375" style="29" customWidth="1"/>
    <col min="9488" max="9488" width="10.85546875" style="29" customWidth="1"/>
    <col min="9489" max="9489" width="8.7109375" style="29" customWidth="1"/>
    <col min="9490" max="9490" width="12.140625" style="29" customWidth="1"/>
    <col min="9491" max="9491" width="8.85546875" style="29" customWidth="1"/>
    <col min="9492" max="9492" width="9.85546875" style="29" customWidth="1"/>
    <col min="9493" max="9493" width="8.85546875" style="29" customWidth="1"/>
    <col min="9494" max="9494" width="54.7109375" style="29" customWidth="1"/>
    <col min="9495" max="9495" width="10.85546875" style="29" customWidth="1"/>
    <col min="9496" max="9496" width="8.7109375" style="29" customWidth="1"/>
    <col min="9497" max="9497" width="12.28515625" style="29" customWidth="1"/>
    <col min="9498" max="9498" width="8.85546875" style="29" customWidth="1"/>
    <col min="9499" max="9499" width="9.85546875" style="29" customWidth="1"/>
    <col min="9500" max="9500" width="8.85546875" style="29" customWidth="1"/>
    <col min="9501" max="9501" width="54.7109375" style="29" customWidth="1"/>
    <col min="9502" max="9502" width="10.85546875" style="29" customWidth="1"/>
    <col min="9503" max="9503" width="8.7109375" style="29" customWidth="1"/>
    <col min="9504" max="9504" width="13.28515625" style="29" customWidth="1"/>
    <col min="9505" max="9505" width="8.85546875" style="29" customWidth="1"/>
    <col min="9506" max="9506" width="9.85546875" style="29" customWidth="1"/>
    <col min="9507" max="9507" width="8.85546875" style="29" customWidth="1"/>
    <col min="9508" max="9508" width="54.7109375" style="29" customWidth="1"/>
    <col min="9509" max="9509" width="12.140625" style="29" customWidth="1"/>
    <col min="9510" max="9510" width="8.7109375" style="29" customWidth="1"/>
    <col min="9511" max="9511" width="11.28515625" style="29" customWidth="1"/>
    <col min="9512" max="9512" width="8.85546875" style="29" customWidth="1"/>
    <col min="9513" max="9513" width="9.140625" style="29"/>
    <col min="9514" max="9514" width="8.85546875" style="29" customWidth="1"/>
    <col min="9515" max="9515" width="54.7109375" style="29" customWidth="1"/>
    <col min="9516" max="9516" width="13.7109375" style="29" customWidth="1"/>
    <col min="9517" max="9517" width="8.7109375" style="29" customWidth="1"/>
    <col min="9518" max="9518" width="14.7109375" style="29" customWidth="1"/>
    <col min="9519" max="9519" width="8.85546875" style="29" customWidth="1"/>
    <col min="9520" max="9520" width="9.85546875" style="29" customWidth="1"/>
    <col min="9521" max="9521" width="8.85546875" style="29" customWidth="1"/>
    <col min="9522" max="9522" width="54.7109375" style="29" customWidth="1"/>
    <col min="9523" max="9523" width="12.42578125" style="29" customWidth="1"/>
    <col min="9524" max="9524" width="8.7109375" style="29" customWidth="1"/>
    <col min="9525" max="9525" width="13.42578125" style="29" customWidth="1"/>
    <col min="9526" max="9526" width="8.85546875" style="29" customWidth="1"/>
    <col min="9527" max="9527" width="9.140625" style="29"/>
    <col min="9528" max="9528" width="8.85546875" style="29" customWidth="1"/>
    <col min="9529" max="9529" width="54.7109375" style="29" customWidth="1"/>
    <col min="9530" max="9530" width="10.7109375" style="29" customWidth="1"/>
    <col min="9531" max="9531" width="8.7109375" style="29" customWidth="1"/>
    <col min="9532" max="9532" width="13" style="29" customWidth="1"/>
    <col min="9533" max="9533" width="8.85546875" style="29" customWidth="1"/>
    <col min="9534" max="9534" width="9.140625" style="29"/>
    <col min="9535" max="9535" width="8.85546875" style="29" customWidth="1"/>
    <col min="9536" max="9536" width="54.7109375" style="29" customWidth="1"/>
    <col min="9537" max="9537" width="10.85546875" style="29" customWidth="1"/>
    <col min="9538" max="9538" width="8.7109375" style="29" customWidth="1"/>
    <col min="9539" max="9539" width="13" style="29" customWidth="1"/>
    <col min="9540" max="9540" width="8.85546875" style="29" customWidth="1"/>
    <col min="9541" max="9541" width="9.85546875" style="29" customWidth="1"/>
    <col min="9542" max="9542" width="8.85546875" style="29" customWidth="1"/>
    <col min="9543" max="9728" width="9.140625" style="29"/>
    <col min="9729" max="9729" width="63" style="29" customWidth="1"/>
    <col min="9730" max="9732" width="17.140625" style="29" customWidth="1"/>
    <col min="9733" max="9736" width="15" style="29" customWidth="1"/>
    <col min="9737" max="9737" width="13.140625" style="29" customWidth="1"/>
    <col min="9738" max="9738" width="8.7109375" style="29" customWidth="1"/>
    <col min="9739" max="9739" width="12.85546875" style="29" customWidth="1"/>
    <col min="9740" max="9740" width="8.85546875" style="29" customWidth="1"/>
    <col min="9741" max="9741" width="9.85546875" style="29" customWidth="1"/>
    <col min="9742" max="9742" width="8.85546875" style="29" customWidth="1"/>
    <col min="9743" max="9743" width="54.7109375" style="29" customWidth="1"/>
    <col min="9744" max="9744" width="10.85546875" style="29" customWidth="1"/>
    <col min="9745" max="9745" width="8.7109375" style="29" customWidth="1"/>
    <col min="9746" max="9746" width="12.140625" style="29" customWidth="1"/>
    <col min="9747" max="9747" width="8.85546875" style="29" customWidth="1"/>
    <col min="9748" max="9748" width="9.85546875" style="29" customWidth="1"/>
    <col min="9749" max="9749" width="8.85546875" style="29" customWidth="1"/>
    <col min="9750" max="9750" width="54.7109375" style="29" customWidth="1"/>
    <col min="9751" max="9751" width="10.85546875" style="29" customWidth="1"/>
    <col min="9752" max="9752" width="8.7109375" style="29" customWidth="1"/>
    <col min="9753" max="9753" width="12.28515625" style="29" customWidth="1"/>
    <col min="9754" max="9754" width="8.85546875" style="29" customWidth="1"/>
    <col min="9755" max="9755" width="9.85546875" style="29" customWidth="1"/>
    <col min="9756" max="9756" width="8.85546875" style="29" customWidth="1"/>
    <col min="9757" max="9757" width="54.7109375" style="29" customWidth="1"/>
    <col min="9758" max="9758" width="10.85546875" style="29" customWidth="1"/>
    <col min="9759" max="9759" width="8.7109375" style="29" customWidth="1"/>
    <col min="9760" max="9760" width="13.28515625" style="29" customWidth="1"/>
    <col min="9761" max="9761" width="8.85546875" style="29" customWidth="1"/>
    <col min="9762" max="9762" width="9.85546875" style="29" customWidth="1"/>
    <col min="9763" max="9763" width="8.85546875" style="29" customWidth="1"/>
    <col min="9764" max="9764" width="54.7109375" style="29" customWidth="1"/>
    <col min="9765" max="9765" width="12.140625" style="29" customWidth="1"/>
    <col min="9766" max="9766" width="8.7109375" style="29" customWidth="1"/>
    <col min="9767" max="9767" width="11.28515625" style="29" customWidth="1"/>
    <col min="9768" max="9768" width="8.85546875" style="29" customWidth="1"/>
    <col min="9769" max="9769" width="9.140625" style="29"/>
    <col min="9770" max="9770" width="8.85546875" style="29" customWidth="1"/>
    <col min="9771" max="9771" width="54.7109375" style="29" customWidth="1"/>
    <col min="9772" max="9772" width="13.7109375" style="29" customWidth="1"/>
    <col min="9773" max="9773" width="8.7109375" style="29" customWidth="1"/>
    <col min="9774" max="9774" width="14.7109375" style="29" customWidth="1"/>
    <col min="9775" max="9775" width="8.85546875" style="29" customWidth="1"/>
    <col min="9776" max="9776" width="9.85546875" style="29" customWidth="1"/>
    <col min="9777" max="9777" width="8.85546875" style="29" customWidth="1"/>
    <col min="9778" max="9778" width="54.7109375" style="29" customWidth="1"/>
    <col min="9779" max="9779" width="12.42578125" style="29" customWidth="1"/>
    <col min="9780" max="9780" width="8.7109375" style="29" customWidth="1"/>
    <col min="9781" max="9781" width="13.42578125" style="29" customWidth="1"/>
    <col min="9782" max="9782" width="8.85546875" style="29" customWidth="1"/>
    <col min="9783" max="9783" width="9.140625" style="29"/>
    <col min="9784" max="9784" width="8.85546875" style="29" customWidth="1"/>
    <col min="9785" max="9785" width="54.7109375" style="29" customWidth="1"/>
    <col min="9786" max="9786" width="10.7109375" style="29" customWidth="1"/>
    <col min="9787" max="9787" width="8.7109375" style="29" customWidth="1"/>
    <col min="9788" max="9788" width="13" style="29" customWidth="1"/>
    <col min="9789" max="9789" width="8.85546875" style="29" customWidth="1"/>
    <col min="9790" max="9790" width="9.140625" style="29"/>
    <col min="9791" max="9791" width="8.85546875" style="29" customWidth="1"/>
    <col min="9792" max="9792" width="54.7109375" style="29" customWidth="1"/>
    <col min="9793" max="9793" width="10.85546875" style="29" customWidth="1"/>
    <col min="9794" max="9794" width="8.7109375" style="29" customWidth="1"/>
    <col min="9795" max="9795" width="13" style="29" customWidth="1"/>
    <col min="9796" max="9796" width="8.85546875" style="29" customWidth="1"/>
    <col min="9797" max="9797" width="9.85546875" style="29" customWidth="1"/>
    <col min="9798" max="9798" width="8.85546875" style="29" customWidth="1"/>
    <col min="9799" max="9984" width="9.140625" style="29"/>
    <col min="9985" max="9985" width="63" style="29" customWidth="1"/>
    <col min="9986" max="9988" width="17.140625" style="29" customWidth="1"/>
    <col min="9989" max="9992" width="15" style="29" customWidth="1"/>
    <col min="9993" max="9993" width="13.140625" style="29" customWidth="1"/>
    <col min="9994" max="9994" width="8.7109375" style="29" customWidth="1"/>
    <col min="9995" max="9995" width="12.85546875" style="29" customWidth="1"/>
    <col min="9996" max="9996" width="8.85546875" style="29" customWidth="1"/>
    <col min="9997" max="9997" width="9.85546875" style="29" customWidth="1"/>
    <col min="9998" max="9998" width="8.85546875" style="29" customWidth="1"/>
    <col min="9999" max="9999" width="54.7109375" style="29" customWidth="1"/>
    <col min="10000" max="10000" width="10.85546875" style="29" customWidth="1"/>
    <col min="10001" max="10001" width="8.7109375" style="29" customWidth="1"/>
    <col min="10002" max="10002" width="12.140625" style="29" customWidth="1"/>
    <col min="10003" max="10003" width="8.85546875" style="29" customWidth="1"/>
    <col min="10004" max="10004" width="9.85546875" style="29" customWidth="1"/>
    <col min="10005" max="10005" width="8.85546875" style="29" customWidth="1"/>
    <col min="10006" max="10006" width="54.7109375" style="29" customWidth="1"/>
    <col min="10007" max="10007" width="10.85546875" style="29" customWidth="1"/>
    <col min="10008" max="10008" width="8.7109375" style="29" customWidth="1"/>
    <col min="10009" max="10009" width="12.28515625" style="29" customWidth="1"/>
    <col min="10010" max="10010" width="8.85546875" style="29" customWidth="1"/>
    <col min="10011" max="10011" width="9.85546875" style="29" customWidth="1"/>
    <col min="10012" max="10012" width="8.85546875" style="29" customWidth="1"/>
    <col min="10013" max="10013" width="54.7109375" style="29" customWidth="1"/>
    <col min="10014" max="10014" width="10.85546875" style="29" customWidth="1"/>
    <col min="10015" max="10015" width="8.7109375" style="29" customWidth="1"/>
    <col min="10016" max="10016" width="13.28515625" style="29" customWidth="1"/>
    <col min="10017" max="10017" width="8.85546875" style="29" customWidth="1"/>
    <col min="10018" max="10018" width="9.85546875" style="29" customWidth="1"/>
    <col min="10019" max="10019" width="8.85546875" style="29" customWidth="1"/>
    <col min="10020" max="10020" width="54.7109375" style="29" customWidth="1"/>
    <col min="10021" max="10021" width="12.140625" style="29" customWidth="1"/>
    <col min="10022" max="10022" width="8.7109375" style="29" customWidth="1"/>
    <col min="10023" max="10023" width="11.28515625" style="29" customWidth="1"/>
    <col min="10024" max="10024" width="8.85546875" style="29" customWidth="1"/>
    <col min="10025" max="10025" width="9.140625" style="29"/>
    <col min="10026" max="10026" width="8.85546875" style="29" customWidth="1"/>
    <col min="10027" max="10027" width="54.7109375" style="29" customWidth="1"/>
    <col min="10028" max="10028" width="13.7109375" style="29" customWidth="1"/>
    <col min="10029" max="10029" width="8.7109375" style="29" customWidth="1"/>
    <col min="10030" max="10030" width="14.7109375" style="29" customWidth="1"/>
    <col min="10031" max="10031" width="8.85546875" style="29" customWidth="1"/>
    <col min="10032" max="10032" width="9.85546875" style="29" customWidth="1"/>
    <col min="10033" max="10033" width="8.85546875" style="29" customWidth="1"/>
    <col min="10034" max="10034" width="54.7109375" style="29" customWidth="1"/>
    <col min="10035" max="10035" width="12.42578125" style="29" customWidth="1"/>
    <col min="10036" max="10036" width="8.7109375" style="29" customWidth="1"/>
    <col min="10037" max="10037" width="13.42578125" style="29" customWidth="1"/>
    <col min="10038" max="10038" width="8.85546875" style="29" customWidth="1"/>
    <col min="10039" max="10039" width="9.140625" style="29"/>
    <col min="10040" max="10040" width="8.85546875" style="29" customWidth="1"/>
    <col min="10041" max="10041" width="54.7109375" style="29" customWidth="1"/>
    <col min="10042" max="10042" width="10.7109375" style="29" customWidth="1"/>
    <col min="10043" max="10043" width="8.7109375" style="29" customWidth="1"/>
    <col min="10044" max="10044" width="13" style="29" customWidth="1"/>
    <col min="10045" max="10045" width="8.85546875" style="29" customWidth="1"/>
    <col min="10046" max="10046" width="9.140625" style="29"/>
    <col min="10047" max="10047" width="8.85546875" style="29" customWidth="1"/>
    <col min="10048" max="10048" width="54.7109375" style="29" customWidth="1"/>
    <col min="10049" max="10049" width="10.85546875" style="29" customWidth="1"/>
    <col min="10050" max="10050" width="8.7109375" style="29" customWidth="1"/>
    <col min="10051" max="10051" width="13" style="29" customWidth="1"/>
    <col min="10052" max="10052" width="8.85546875" style="29" customWidth="1"/>
    <col min="10053" max="10053" width="9.85546875" style="29" customWidth="1"/>
    <col min="10054" max="10054" width="8.85546875" style="29" customWidth="1"/>
    <col min="10055" max="10240" width="9.140625" style="29"/>
    <col min="10241" max="10241" width="63" style="29" customWidth="1"/>
    <col min="10242" max="10244" width="17.140625" style="29" customWidth="1"/>
    <col min="10245" max="10248" width="15" style="29" customWidth="1"/>
    <col min="10249" max="10249" width="13.140625" style="29" customWidth="1"/>
    <col min="10250" max="10250" width="8.7109375" style="29" customWidth="1"/>
    <col min="10251" max="10251" width="12.85546875" style="29" customWidth="1"/>
    <col min="10252" max="10252" width="8.85546875" style="29" customWidth="1"/>
    <col min="10253" max="10253" width="9.85546875" style="29" customWidth="1"/>
    <col min="10254" max="10254" width="8.85546875" style="29" customWidth="1"/>
    <col min="10255" max="10255" width="54.7109375" style="29" customWidth="1"/>
    <col min="10256" max="10256" width="10.85546875" style="29" customWidth="1"/>
    <col min="10257" max="10257" width="8.7109375" style="29" customWidth="1"/>
    <col min="10258" max="10258" width="12.140625" style="29" customWidth="1"/>
    <col min="10259" max="10259" width="8.85546875" style="29" customWidth="1"/>
    <col min="10260" max="10260" width="9.85546875" style="29" customWidth="1"/>
    <col min="10261" max="10261" width="8.85546875" style="29" customWidth="1"/>
    <col min="10262" max="10262" width="54.7109375" style="29" customWidth="1"/>
    <col min="10263" max="10263" width="10.85546875" style="29" customWidth="1"/>
    <col min="10264" max="10264" width="8.7109375" style="29" customWidth="1"/>
    <col min="10265" max="10265" width="12.28515625" style="29" customWidth="1"/>
    <col min="10266" max="10266" width="8.85546875" style="29" customWidth="1"/>
    <col min="10267" max="10267" width="9.85546875" style="29" customWidth="1"/>
    <col min="10268" max="10268" width="8.85546875" style="29" customWidth="1"/>
    <col min="10269" max="10269" width="54.7109375" style="29" customWidth="1"/>
    <col min="10270" max="10270" width="10.85546875" style="29" customWidth="1"/>
    <col min="10271" max="10271" width="8.7109375" style="29" customWidth="1"/>
    <col min="10272" max="10272" width="13.28515625" style="29" customWidth="1"/>
    <col min="10273" max="10273" width="8.85546875" style="29" customWidth="1"/>
    <col min="10274" max="10274" width="9.85546875" style="29" customWidth="1"/>
    <col min="10275" max="10275" width="8.85546875" style="29" customWidth="1"/>
    <col min="10276" max="10276" width="54.7109375" style="29" customWidth="1"/>
    <col min="10277" max="10277" width="12.140625" style="29" customWidth="1"/>
    <col min="10278" max="10278" width="8.7109375" style="29" customWidth="1"/>
    <col min="10279" max="10279" width="11.28515625" style="29" customWidth="1"/>
    <col min="10280" max="10280" width="8.85546875" style="29" customWidth="1"/>
    <col min="10281" max="10281" width="9.140625" style="29"/>
    <col min="10282" max="10282" width="8.85546875" style="29" customWidth="1"/>
    <col min="10283" max="10283" width="54.7109375" style="29" customWidth="1"/>
    <col min="10284" max="10284" width="13.7109375" style="29" customWidth="1"/>
    <col min="10285" max="10285" width="8.7109375" style="29" customWidth="1"/>
    <col min="10286" max="10286" width="14.7109375" style="29" customWidth="1"/>
    <col min="10287" max="10287" width="8.85546875" style="29" customWidth="1"/>
    <col min="10288" max="10288" width="9.85546875" style="29" customWidth="1"/>
    <col min="10289" max="10289" width="8.85546875" style="29" customWidth="1"/>
    <col min="10290" max="10290" width="54.7109375" style="29" customWidth="1"/>
    <col min="10291" max="10291" width="12.42578125" style="29" customWidth="1"/>
    <col min="10292" max="10292" width="8.7109375" style="29" customWidth="1"/>
    <col min="10293" max="10293" width="13.42578125" style="29" customWidth="1"/>
    <col min="10294" max="10294" width="8.85546875" style="29" customWidth="1"/>
    <col min="10295" max="10295" width="9.140625" style="29"/>
    <col min="10296" max="10296" width="8.85546875" style="29" customWidth="1"/>
    <col min="10297" max="10297" width="54.7109375" style="29" customWidth="1"/>
    <col min="10298" max="10298" width="10.7109375" style="29" customWidth="1"/>
    <col min="10299" max="10299" width="8.7109375" style="29" customWidth="1"/>
    <col min="10300" max="10300" width="13" style="29" customWidth="1"/>
    <col min="10301" max="10301" width="8.85546875" style="29" customWidth="1"/>
    <col min="10302" max="10302" width="9.140625" style="29"/>
    <col min="10303" max="10303" width="8.85546875" style="29" customWidth="1"/>
    <col min="10304" max="10304" width="54.7109375" style="29" customWidth="1"/>
    <col min="10305" max="10305" width="10.85546875" style="29" customWidth="1"/>
    <col min="10306" max="10306" width="8.7109375" style="29" customWidth="1"/>
    <col min="10307" max="10307" width="13" style="29" customWidth="1"/>
    <col min="10308" max="10308" width="8.85546875" style="29" customWidth="1"/>
    <col min="10309" max="10309" width="9.85546875" style="29" customWidth="1"/>
    <col min="10310" max="10310" width="8.85546875" style="29" customWidth="1"/>
    <col min="10311" max="10496" width="9.140625" style="29"/>
    <col min="10497" max="10497" width="63" style="29" customWidth="1"/>
    <col min="10498" max="10500" width="17.140625" style="29" customWidth="1"/>
    <col min="10501" max="10504" width="15" style="29" customWidth="1"/>
    <col min="10505" max="10505" width="13.140625" style="29" customWidth="1"/>
    <col min="10506" max="10506" width="8.7109375" style="29" customWidth="1"/>
    <col min="10507" max="10507" width="12.85546875" style="29" customWidth="1"/>
    <col min="10508" max="10508" width="8.85546875" style="29" customWidth="1"/>
    <col min="10509" max="10509" width="9.85546875" style="29" customWidth="1"/>
    <col min="10510" max="10510" width="8.85546875" style="29" customWidth="1"/>
    <col min="10511" max="10511" width="54.7109375" style="29" customWidth="1"/>
    <col min="10512" max="10512" width="10.85546875" style="29" customWidth="1"/>
    <col min="10513" max="10513" width="8.7109375" style="29" customWidth="1"/>
    <col min="10514" max="10514" width="12.140625" style="29" customWidth="1"/>
    <col min="10515" max="10515" width="8.85546875" style="29" customWidth="1"/>
    <col min="10516" max="10516" width="9.85546875" style="29" customWidth="1"/>
    <col min="10517" max="10517" width="8.85546875" style="29" customWidth="1"/>
    <col min="10518" max="10518" width="54.7109375" style="29" customWidth="1"/>
    <col min="10519" max="10519" width="10.85546875" style="29" customWidth="1"/>
    <col min="10520" max="10520" width="8.7109375" style="29" customWidth="1"/>
    <col min="10521" max="10521" width="12.28515625" style="29" customWidth="1"/>
    <col min="10522" max="10522" width="8.85546875" style="29" customWidth="1"/>
    <col min="10523" max="10523" width="9.85546875" style="29" customWidth="1"/>
    <col min="10524" max="10524" width="8.85546875" style="29" customWidth="1"/>
    <col min="10525" max="10525" width="54.7109375" style="29" customWidth="1"/>
    <col min="10526" max="10526" width="10.85546875" style="29" customWidth="1"/>
    <col min="10527" max="10527" width="8.7109375" style="29" customWidth="1"/>
    <col min="10528" max="10528" width="13.28515625" style="29" customWidth="1"/>
    <col min="10529" max="10529" width="8.85546875" style="29" customWidth="1"/>
    <col min="10530" max="10530" width="9.85546875" style="29" customWidth="1"/>
    <col min="10531" max="10531" width="8.85546875" style="29" customWidth="1"/>
    <col min="10532" max="10532" width="54.7109375" style="29" customWidth="1"/>
    <col min="10533" max="10533" width="12.140625" style="29" customWidth="1"/>
    <col min="10534" max="10534" width="8.7109375" style="29" customWidth="1"/>
    <col min="10535" max="10535" width="11.28515625" style="29" customWidth="1"/>
    <col min="10536" max="10536" width="8.85546875" style="29" customWidth="1"/>
    <col min="10537" max="10537" width="9.140625" style="29"/>
    <col min="10538" max="10538" width="8.85546875" style="29" customWidth="1"/>
    <col min="10539" max="10539" width="54.7109375" style="29" customWidth="1"/>
    <col min="10540" max="10540" width="13.7109375" style="29" customWidth="1"/>
    <col min="10541" max="10541" width="8.7109375" style="29" customWidth="1"/>
    <col min="10542" max="10542" width="14.7109375" style="29" customWidth="1"/>
    <col min="10543" max="10543" width="8.85546875" style="29" customWidth="1"/>
    <col min="10544" max="10544" width="9.85546875" style="29" customWidth="1"/>
    <col min="10545" max="10545" width="8.85546875" style="29" customWidth="1"/>
    <col min="10546" max="10546" width="54.7109375" style="29" customWidth="1"/>
    <col min="10547" max="10547" width="12.42578125" style="29" customWidth="1"/>
    <col min="10548" max="10548" width="8.7109375" style="29" customWidth="1"/>
    <col min="10549" max="10549" width="13.42578125" style="29" customWidth="1"/>
    <col min="10550" max="10550" width="8.85546875" style="29" customWidth="1"/>
    <col min="10551" max="10551" width="9.140625" style="29"/>
    <col min="10552" max="10552" width="8.85546875" style="29" customWidth="1"/>
    <col min="10553" max="10553" width="54.7109375" style="29" customWidth="1"/>
    <col min="10554" max="10554" width="10.7109375" style="29" customWidth="1"/>
    <col min="10555" max="10555" width="8.7109375" style="29" customWidth="1"/>
    <col min="10556" max="10556" width="13" style="29" customWidth="1"/>
    <col min="10557" max="10557" width="8.85546875" style="29" customWidth="1"/>
    <col min="10558" max="10558" width="9.140625" style="29"/>
    <col min="10559" max="10559" width="8.85546875" style="29" customWidth="1"/>
    <col min="10560" max="10560" width="54.7109375" style="29" customWidth="1"/>
    <col min="10561" max="10561" width="10.85546875" style="29" customWidth="1"/>
    <col min="10562" max="10562" width="8.7109375" style="29" customWidth="1"/>
    <col min="10563" max="10563" width="13" style="29" customWidth="1"/>
    <col min="10564" max="10564" width="8.85546875" style="29" customWidth="1"/>
    <col min="10565" max="10565" width="9.85546875" style="29" customWidth="1"/>
    <col min="10566" max="10566" width="8.85546875" style="29" customWidth="1"/>
    <col min="10567" max="10752" width="9.140625" style="29"/>
    <col min="10753" max="10753" width="63" style="29" customWidth="1"/>
    <col min="10754" max="10756" width="17.140625" style="29" customWidth="1"/>
    <col min="10757" max="10760" width="15" style="29" customWidth="1"/>
    <col min="10761" max="10761" width="13.140625" style="29" customWidth="1"/>
    <col min="10762" max="10762" width="8.7109375" style="29" customWidth="1"/>
    <col min="10763" max="10763" width="12.85546875" style="29" customWidth="1"/>
    <col min="10764" max="10764" width="8.85546875" style="29" customWidth="1"/>
    <col min="10765" max="10765" width="9.85546875" style="29" customWidth="1"/>
    <col min="10766" max="10766" width="8.85546875" style="29" customWidth="1"/>
    <col min="10767" max="10767" width="54.7109375" style="29" customWidth="1"/>
    <col min="10768" max="10768" width="10.85546875" style="29" customWidth="1"/>
    <col min="10769" max="10769" width="8.7109375" style="29" customWidth="1"/>
    <col min="10770" max="10770" width="12.140625" style="29" customWidth="1"/>
    <col min="10771" max="10771" width="8.85546875" style="29" customWidth="1"/>
    <col min="10772" max="10772" width="9.85546875" style="29" customWidth="1"/>
    <col min="10773" max="10773" width="8.85546875" style="29" customWidth="1"/>
    <col min="10774" max="10774" width="54.7109375" style="29" customWidth="1"/>
    <col min="10775" max="10775" width="10.85546875" style="29" customWidth="1"/>
    <col min="10776" max="10776" width="8.7109375" style="29" customWidth="1"/>
    <col min="10777" max="10777" width="12.28515625" style="29" customWidth="1"/>
    <col min="10778" max="10778" width="8.85546875" style="29" customWidth="1"/>
    <col min="10779" max="10779" width="9.85546875" style="29" customWidth="1"/>
    <col min="10780" max="10780" width="8.85546875" style="29" customWidth="1"/>
    <col min="10781" max="10781" width="54.7109375" style="29" customWidth="1"/>
    <col min="10782" max="10782" width="10.85546875" style="29" customWidth="1"/>
    <col min="10783" max="10783" width="8.7109375" style="29" customWidth="1"/>
    <col min="10784" max="10784" width="13.28515625" style="29" customWidth="1"/>
    <col min="10785" max="10785" width="8.85546875" style="29" customWidth="1"/>
    <col min="10786" max="10786" width="9.85546875" style="29" customWidth="1"/>
    <col min="10787" max="10787" width="8.85546875" style="29" customWidth="1"/>
    <col min="10788" max="10788" width="54.7109375" style="29" customWidth="1"/>
    <col min="10789" max="10789" width="12.140625" style="29" customWidth="1"/>
    <col min="10790" max="10790" width="8.7109375" style="29" customWidth="1"/>
    <col min="10791" max="10791" width="11.28515625" style="29" customWidth="1"/>
    <col min="10792" max="10792" width="8.85546875" style="29" customWidth="1"/>
    <col min="10793" max="10793" width="9.140625" style="29"/>
    <col min="10794" max="10794" width="8.85546875" style="29" customWidth="1"/>
    <col min="10795" max="10795" width="54.7109375" style="29" customWidth="1"/>
    <col min="10796" max="10796" width="13.7109375" style="29" customWidth="1"/>
    <col min="10797" max="10797" width="8.7109375" style="29" customWidth="1"/>
    <col min="10798" max="10798" width="14.7109375" style="29" customWidth="1"/>
    <col min="10799" max="10799" width="8.85546875" style="29" customWidth="1"/>
    <col min="10800" max="10800" width="9.85546875" style="29" customWidth="1"/>
    <col min="10801" max="10801" width="8.85546875" style="29" customWidth="1"/>
    <col min="10802" max="10802" width="54.7109375" style="29" customWidth="1"/>
    <col min="10803" max="10803" width="12.42578125" style="29" customWidth="1"/>
    <col min="10804" max="10804" width="8.7109375" style="29" customWidth="1"/>
    <col min="10805" max="10805" width="13.42578125" style="29" customWidth="1"/>
    <col min="10806" max="10806" width="8.85546875" style="29" customWidth="1"/>
    <col min="10807" max="10807" width="9.140625" style="29"/>
    <col min="10808" max="10808" width="8.85546875" style="29" customWidth="1"/>
    <col min="10809" max="10809" width="54.7109375" style="29" customWidth="1"/>
    <col min="10810" max="10810" width="10.7109375" style="29" customWidth="1"/>
    <col min="10811" max="10811" width="8.7109375" style="29" customWidth="1"/>
    <col min="10812" max="10812" width="13" style="29" customWidth="1"/>
    <col min="10813" max="10813" width="8.85546875" style="29" customWidth="1"/>
    <col min="10814" max="10814" width="9.140625" style="29"/>
    <col min="10815" max="10815" width="8.85546875" style="29" customWidth="1"/>
    <col min="10816" max="10816" width="54.7109375" style="29" customWidth="1"/>
    <col min="10817" max="10817" width="10.85546875" style="29" customWidth="1"/>
    <col min="10818" max="10818" width="8.7109375" style="29" customWidth="1"/>
    <col min="10819" max="10819" width="13" style="29" customWidth="1"/>
    <col min="10820" max="10820" width="8.85546875" style="29" customWidth="1"/>
    <col min="10821" max="10821" width="9.85546875" style="29" customWidth="1"/>
    <col min="10822" max="10822" width="8.85546875" style="29" customWidth="1"/>
    <col min="10823" max="11008" width="9.140625" style="29"/>
    <col min="11009" max="11009" width="63" style="29" customWidth="1"/>
    <col min="11010" max="11012" width="17.140625" style="29" customWidth="1"/>
    <col min="11013" max="11016" width="15" style="29" customWidth="1"/>
    <col min="11017" max="11017" width="13.140625" style="29" customWidth="1"/>
    <col min="11018" max="11018" width="8.7109375" style="29" customWidth="1"/>
    <col min="11019" max="11019" width="12.85546875" style="29" customWidth="1"/>
    <col min="11020" max="11020" width="8.85546875" style="29" customWidth="1"/>
    <col min="11021" max="11021" width="9.85546875" style="29" customWidth="1"/>
    <col min="11022" max="11022" width="8.85546875" style="29" customWidth="1"/>
    <col min="11023" max="11023" width="54.7109375" style="29" customWidth="1"/>
    <col min="11024" max="11024" width="10.85546875" style="29" customWidth="1"/>
    <col min="11025" max="11025" width="8.7109375" style="29" customWidth="1"/>
    <col min="11026" max="11026" width="12.140625" style="29" customWidth="1"/>
    <col min="11027" max="11027" width="8.85546875" style="29" customWidth="1"/>
    <col min="11028" max="11028" width="9.85546875" style="29" customWidth="1"/>
    <col min="11029" max="11029" width="8.85546875" style="29" customWidth="1"/>
    <col min="11030" max="11030" width="54.7109375" style="29" customWidth="1"/>
    <col min="11031" max="11031" width="10.85546875" style="29" customWidth="1"/>
    <col min="11032" max="11032" width="8.7109375" style="29" customWidth="1"/>
    <col min="11033" max="11033" width="12.28515625" style="29" customWidth="1"/>
    <col min="11034" max="11034" width="8.85546875" style="29" customWidth="1"/>
    <col min="11035" max="11035" width="9.85546875" style="29" customWidth="1"/>
    <col min="11036" max="11036" width="8.85546875" style="29" customWidth="1"/>
    <col min="11037" max="11037" width="54.7109375" style="29" customWidth="1"/>
    <col min="11038" max="11038" width="10.85546875" style="29" customWidth="1"/>
    <col min="11039" max="11039" width="8.7109375" style="29" customWidth="1"/>
    <col min="11040" max="11040" width="13.28515625" style="29" customWidth="1"/>
    <col min="11041" max="11041" width="8.85546875" style="29" customWidth="1"/>
    <col min="11042" max="11042" width="9.85546875" style="29" customWidth="1"/>
    <col min="11043" max="11043" width="8.85546875" style="29" customWidth="1"/>
    <col min="11044" max="11044" width="54.7109375" style="29" customWidth="1"/>
    <col min="11045" max="11045" width="12.140625" style="29" customWidth="1"/>
    <col min="11046" max="11046" width="8.7109375" style="29" customWidth="1"/>
    <col min="11047" max="11047" width="11.28515625" style="29" customWidth="1"/>
    <col min="11048" max="11048" width="8.85546875" style="29" customWidth="1"/>
    <col min="11049" max="11049" width="9.140625" style="29"/>
    <col min="11050" max="11050" width="8.85546875" style="29" customWidth="1"/>
    <col min="11051" max="11051" width="54.7109375" style="29" customWidth="1"/>
    <col min="11052" max="11052" width="13.7109375" style="29" customWidth="1"/>
    <col min="11053" max="11053" width="8.7109375" style="29" customWidth="1"/>
    <col min="11054" max="11054" width="14.7109375" style="29" customWidth="1"/>
    <col min="11055" max="11055" width="8.85546875" style="29" customWidth="1"/>
    <col min="11056" max="11056" width="9.85546875" style="29" customWidth="1"/>
    <col min="11057" max="11057" width="8.85546875" style="29" customWidth="1"/>
    <col min="11058" max="11058" width="54.7109375" style="29" customWidth="1"/>
    <col min="11059" max="11059" width="12.42578125" style="29" customWidth="1"/>
    <col min="11060" max="11060" width="8.7109375" style="29" customWidth="1"/>
    <col min="11061" max="11061" width="13.42578125" style="29" customWidth="1"/>
    <col min="11062" max="11062" width="8.85546875" style="29" customWidth="1"/>
    <col min="11063" max="11063" width="9.140625" style="29"/>
    <col min="11064" max="11064" width="8.85546875" style="29" customWidth="1"/>
    <col min="11065" max="11065" width="54.7109375" style="29" customWidth="1"/>
    <col min="11066" max="11066" width="10.7109375" style="29" customWidth="1"/>
    <col min="11067" max="11067" width="8.7109375" style="29" customWidth="1"/>
    <col min="11068" max="11068" width="13" style="29" customWidth="1"/>
    <col min="11069" max="11069" width="8.85546875" style="29" customWidth="1"/>
    <col min="11070" max="11070" width="9.140625" style="29"/>
    <col min="11071" max="11071" width="8.85546875" style="29" customWidth="1"/>
    <col min="11072" max="11072" width="54.7109375" style="29" customWidth="1"/>
    <col min="11073" max="11073" width="10.85546875" style="29" customWidth="1"/>
    <col min="11074" max="11074" width="8.7109375" style="29" customWidth="1"/>
    <col min="11075" max="11075" width="13" style="29" customWidth="1"/>
    <col min="11076" max="11076" width="8.85546875" style="29" customWidth="1"/>
    <col min="11077" max="11077" width="9.85546875" style="29" customWidth="1"/>
    <col min="11078" max="11078" width="8.85546875" style="29" customWidth="1"/>
    <col min="11079" max="11264" width="9.140625" style="29"/>
    <col min="11265" max="11265" width="63" style="29" customWidth="1"/>
    <col min="11266" max="11268" width="17.140625" style="29" customWidth="1"/>
    <col min="11269" max="11272" width="15" style="29" customWidth="1"/>
    <col min="11273" max="11273" width="13.140625" style="29" customWidth="1"/>
    <col min="11274" max="11274" width="8.7109375" style="29" customWidth="1"/>
    <col min="11275" max="11275" width="12.85546875" style="29" customWidth="1"/>
    <col min="11276" max="11276" width="8.85546875" style="29" customWidth="1"/>
    <col min="11277" max="11277" width="9.85546875" style="29" customWidth="1"/>
    <col min="11278" max="11278" width="8.85546875" style="29" customWidth="1"/>
    <col min="11279" max="11279" width="54.7109375" style="29" customWidth="1"/>
    <col min="11280" max="11280" width="10.85546875" style="29" customWidth="1"/>
    <col min="11281" max="11281" width="8.7109375" style="29" customWidth="1"/>
    <col min="11282" max="11282" width="12.140625" style="29" customWidth="1"/>
    <col min="11283" max="11283" width="8.85546875" style="29" customWidth="1"/>
    <col min="11284" max="11284" width="9.85546875" style="29" customWidth="1"/>
    <col min="11285" max="11285" width="8.85546875" style="29" customWidth="1"/>
    <col min="11286" max="11286" width="54.7109375" style="29" customWidth="1"/>
    <col min="11287" max="11287" width="10.85546875" style="29" customWidth="1"/>
    <col min="11288" max="11288" width="8.7109375" style="29" customWidth="1"/>
    <col min="11289" max="11289" width="12.28515625" style="29" customWidth="1"/>
    <col min="11290" max="11290" width="8.85546875" style="29" customWidth="1"/>
    <col min="11291" max="11291" width="9.85546875" style="29" customWidth="1"/>
    <col min="11292" max="11292" width="8.85546875" style="29" customWidth="1"/>
    <col min="11293" max="11293" width="54.7109375" style="29" customWidth="1"/>
    <col min="11294" max="11294" width="10.85546875" style="29" customWidth="1"/>
    <col min="11295" max="11295" width="8.7109375" style="29" customWidth="1"/>
    <col min="11296" max="11296" width="13.28515625" style="29" customWidth="1"/>
    <col min="11297" max="11297" width="8.85546875" style="29" customWidth="1"/>
    <col min="11298" max="11298" width="9.85546875" style="29" customWidth="1"/>
    <col min="11299" max="11299" width="8.85546875" style="29" customWidth="1"/>
    <col min="11300" max="11300" width="54.7109375" style="29" customWidth="1"/>
    <col min="11301" max="11301" width="12.140625" style="29" customWidth="1"/>
    <col min="11302" max="11302" width="8.7109375" style="29" customWidth="1"/>
    <col min="11303" max="11303" width="11.28515625" style="29" customWidth="1"/>
    <col min="11304" max="11304" width="8.85546875" style="29" customWidth="1"/>
    <col min="11305" max="11305" width="9.140625" style="29"/>
    <col min="11306" max="11306" width="8.85546875" style="29" customWidth="1"/>
    <col min="11307" max="11307" width="54.7109375" style="29" customWidth="1"/>
    <col min="11308" max="11308" width="13.7109375" style="29" customWidth="1"/>
    <col min="11309" max="11309" width="8.7109375" style="29" customWidth="1"/>
    <col min="11310" max="11310" width="14.7109375" style="29" customWidth="1"/>
    <col min="11311" max="11311" width="8.85546875" style="29" customWidth="1"/>
    <col min="11312" max="11312" width="9.85546875" style="29" customWidth="1"/>
    <col min="11313" max="11313" width="8.85546875" style="29" customWidth="1"/>
    <col min="11314" max="11314" width="54.7109375" style="29" customWidth="1"/>
    <col min="11315" max="11315" width="12.42578125" style="29" customWidth="1"/>
    <col min="11316" max="11316" width="8.7109375" style="29" customWidth="1"/>
    <col min="11317" max="11317" width="13.42578125" style="29" customWidth="1"/>
    <col min="11318" max="11318" width="8.85546875" style="29" customWidth="1"/>
    <col min="11319" max="11319" width="9.140625" style="29"/>
    <col min="11320" max="11320" width="8.85546875" style="29" customWidth="1"/>
    <col min="11321" max="11321" width="54.7109375" style="29" customWidth="1"/>
    <col min="11322" max="11322" width="10.7109375" style="29" customWidth="1"/>
    <col min="11323" max="11323" width="8.7109375" style="29" customWidth="1"/>
    <col min="11324" max="11324" width="13" style="29" customWidth="1"/>
    <col min="11325" max="11325" width="8.85546875" style="29" customWidth="1"/>
    <col min="11326" max="11326" width="9.140625" style="29"/>
    <col min="11327" max="11327" width="8.85546875" style="29" customWidth="1"/>
    <col min="11328" max="11328" width="54.7109375" style="29" customWidth="1"/>
    <col min="11329" max="11329" width="10.85546875" style="29" customWidth="1"/>
    <col min="11330" max="11330" width="8.7109375" style="29" customWidth="1"/>
    <col min="11331" max="11331" width="13" style="29" customWidth="1"/>
    <col min="11332" max="11332" width="8.85546875" style="29" customWidth="1"/>
    <col min="11333" max="11333" width="9.85546875" style="29" customWidth="1"/>
    <col min="11334" max="11334" width="8.85546875" style="29" customWidth="1"/>
    <col min="11335" max="11520" width="9.140625" style="29"/>
    <col min="11521" max="11521" width="63" style="29" customWidth="1"/>
    <col min="11522" max="11524" width="17.140625" style="29" customWidth="1"/>
    <col min="11525" max="11528" width="15" style="29" customWidth="1"/>
    <col min="11529" max="11529" width="13.140625" style="29" customWidth="1"/>
    <col min="11530" max="11530" width="8.7109375" style="29" customWidth="1"/>
    <col min="11531" max="11531" width="12.85546875" style="29" customWidth="1"/>
    <col min="11532" max="11532" width="8.85546875" style="29" customWidth="1"/>
    <col min="11533" max="11533" width="9.85546875" style="29" customWidth="1"/>
    <col min="11534" max="11534" width="8.85546875" style="29" customWidth="1"/>
    <col min="11535" max="11535" width="54.7109375" style="29" customWidth="1"/>
    <col min="11536" max="11536" width="10.85546875" style="29" customWidth="1"/>
    <col min="11537" max="11537" width="8.7109375" style="29" customWidth="1"/>
    <col min="11538" max="11538" width="12.140625" style="29" customWidth="1"/>
    <col min="11539" max="11539" width="8.85546875" style="29" customWidth="1"/>
    <col min="11540" max="11540" width="9.85546875" style="29" customWidth="1"/>
    <col min="11541" max="11541" width="8.85546875" style="29" customWidth="1"/>
    <col min="11542" max="11542" width="54.7109375" style="29" customWidth="1"/>
    <col min="11543" max="11543" width="10.85546875" style="29" customWidth="1"/>
    <col min="11544" max="11544" width="8.7109375" style="29" customWidth="1"/>
    <col min="11545" max="11545" width="12.28515625" style="29" customWidth="1"/>
    <col min="11546" max="11546" width="8.85546875" style="29" customWidth="1"/>
    <col min="11547" max="11547" width="9.85546875" style="29" customWidth="1"/>
    <col min="11548" max="11548" width="8.85546875" style="29" customWidth="1"/>
    <col min="11549" max="11549" width="54.7109375" style="29" customWidth="1"/>
    <col min="11550" max="11550" width="10.85546875" style="29" customWidth="1"/>
    <col min="11551" max="11551" width="8.7109375" style="29" customWidth="1"/>
    <col min="11552" max="11552" width="13.28515625" style="29" customWidth="1"/>
    <col min="11553" max="11553" width="8.85546875" style="29" customWidth="1"/>
    <col min="11554" max="11554" width="9.85546875" style="29" customWidth="1"/>
    <col min="11555" max="11555" width="8.85546875" style="29" customWidth="1"/>
    <col min="11556" max="11556" width="54.7109375" style="29" customWidth="1"/>
    <col min="11557" max="11557" width="12.140625" style="29" customWidth="1"/>
    <col min="11558" max="11558" width="8.7109375" style="29" customWidth="1"/>
    <col min="11559" max="11559" width="11.28515625" style="29" customWidth="1"/>
    <col min="11560" max="11560" width="8.85546875" style="29" customWidth="1"/>
    <col min="11561" max="11561" width="9.140625" style="29"/>
    <col min="11562" max="11562" width="8.85546875" style="29" customWidth="1"/>
    <col min="11563" max="11563" width="54.7109375" style="29" customWidth="1"/>
    <col min="11564" max="11564" width="13.7109375" style="29" customWidth="1"/>
    <col min="11565" max="11565" width="8.7109375" style="29" customWidth="1"/>
    <col min="11566" max="11566" width="14.7109375" style="29" customWidth="1"/>
    <col min="11567" max="11567" width="8.85546875" style="29" customWidth="1"/>
    <col min="11568" max="11568" width="9.85546875" style="29" customWidth="1"/>
    <col min="11569" max="11569" width="8.85546875" style="29" customWidth="1"/>
    <col min="11570" max="11570" width="54.7109375" style="29" customWidth="1"/>
    <col min="11571" max="11571" width="12.42578125" style="29" customWidth="1"/>
    <col min="11572" max="11572" width="8.7109375" style="29" customWidth="1"/>
    <col min="11573" max="11573" width="13.42578125" style="29" customWidth="1"/>
    <col min="11574" max="11574" width="8.85546875" style="29" customWidth="1"/>
    <col min="11575" max="11575" width="9.140625" style="29"/>
    <col min="11576" max="11576" width="8.85546875" style="29" customWidth="1"/>
    <col min="11577" max="11577" width="54.7109375" style="29" customWidth="1"/>
    <col min="11578" max="11578" width="10.7109375" style="29" customWidth="1"/>
    <col min="11579" max="11579" width="8.7109375" style="29" customWidth="1"/>
    <col min="11580" max="11580" width="13" style="29" customWidth="1"/>
    <col min="11581" max="11581" width="8.85546875" style="29" customWidth="1"/>
    <col min="11582" max="11582" width="9.140625" style="29"/>
    <col min="11583" max="11583" width="8.85546875" style="29" customWidth="1"/>
    <col min="11584" max="11584" width="54.7109375" style="29" customWidth="1"/>
    <col min="11585" max="11585" width="10.85546875" style="29" customWidth="1"/>
    <col min="11586" max="11586" width="8.7109375" style="29" customWidth="1"/>
    <col min="11587" max="11587" width="13" style="29" customWidth="1"/>
    <col min="11588" max="11588" width="8.85546875" style="29" customWidth="1"/>
    <col min="11589" max="11589" width="9.85546875" style="29" customWidth="1"/>
    <col min="11590" max="11590" width="8.85546875" style="29" customWidth="1"/>
    <col min="11591" max="11776" width="9.140625" style="29"/>
    <col min="11777" max="11777" width="63" style="29" customWidth="1"/>
    <col min="11778" max="11780" width="17.140625" style="29" customWidth="1"/>
    <col min="11781" max="11784" width="15" style="29" customWidth="1"/>
    <col min="11785" max="11785" width="13.140625" style="29" customWidth="1"/>
    <col min="11786" max="11786" width="8.7109375" style="29" customWidth="1"/>
    <col min="11787" max="11787" width="12.85546875" style="29" customWidth="1"/>
    <col min="11788" max="11788" width="8.85546875" style="29" customWidth="1"/>
    <col min="11789" max="11789" width="9.85546875" style="29" customWidth="1"/>
    <col min="11790" max="11790" width="8.85546875" style="29" customWidth="1"/>
    <col min="11791" max="11791" width="54.7109375" style="29" customWidth="1"/>
    <col min="11792" max="11792" width="10.85546875" style="29" customWidth="1"/>
    <col min="11793" max="11793" width="8.7109375" style="29" customWidth="1"/>
    <col min="11794" max="11794" width="12.140625" style="29" customWidth="1"/>
    <col min="11795" max="11795" width="8.85546875" style="29" customWidth="1"/>
    <col min="11796" max="11796" width="9.85546875" style="29" customWidth="1"/>
    <col min="11797" max="11797" width="8.85546875" style="29" customWidth="1"/>
    <col min="11798" max="11798" width="54.7109375" style="29" customWidth="1"/>
    <col min="11799" max="11799" width="10.85546875" style="29" customWidth="1"/>
    <col min="11800" max="11800" width="8.7109375" style="29" customWidth="1"/>
    <col min="11801" max="11801" width="12.28515625" style="29" customWidth="1"/>
    <col min="11802" max="11802" width="8.85546875" style="29" customWidth="1"/>
    <col min="11803" max="11803" width="9.85546875" style="29" customWidth="1"/>
    <col min="11804" max="11804" width="8.85546875" style="29" customWidth="1"/>
    <col min="11805" max="11805" width="54.7109375" style="29" customWidth="1"/>
    <col min="11806" max="11806" width="10.85546875" style="29" customWidth="1"/>
    <col min="11807" max="11807" width="8.7109375" style="29" customWidth="1"/>
    <col min="11808" max="11808" width="13.28515625" style="29" customWidth="1"/>
    <col min="11809" max="11809" width="8.85546875" style="29" customWidth="1"/>
    <col min="11810" max="11810" width="9.85546875" style="29" customWidth="1"/>
    <col min="11811" max="11811" width="8.85546875" style="29" customWidth="1"/>
    <col min="11812" max="11812" width="54.7109375" style="29" customWidth="1"/>
    <col min="11813" max="11813" width="12.140625" style="29" customWidth="1"/>
    <col min="11814" max="11814" width="8.7109375" style="29" customWidth="1"/>
    <col min="11815" max="11815" width="11.28515625" style="29" customWidth="1"/>
    <col min="11816" max="11816" width="8.85546875" style="29" customWidth="1"/>
    <col min="11817" max="11817" width="9.140625" style="29"/>
    <col min="11818" max="11818" width="8.85546875" style="29" customWidth="1"/>
    <col min="11819" max="11819" width="54.7109375" style="29" customWidth="1"/>
    <col min="11820" max="11820" width="13.7109375" style="29" customWidth="1"/>
    <col min="11821" max="11821" width="8.7109375" style="29" customWidth="1"/>
    <col min="11822" max="11822" width="14.7109375" style="29" customWidth="1"/>
    <col min="11823" max="11823" width="8.85546875" style="29" customWidth="1"/>
    <col min="11824" max="11824" width="9.85546875" style="29" customWidth="1"/>
    <col min="11825" max="11825" width="8.85546875" style="29" customWidth="1"/>
    <col min="11826" max="11826" width="54.7109375" style="29" customWidth="1"/>
    <col min="11827" max="11827" width="12.42578125" style="29" customWidth="1"/>
    <col min="11828" max="11828" width="8.7109375" style="29" customWidth="1"/>
    <col min="11829" max="11829" width="13.42578125" style="29" customWidth="1"/>
    <col min="11830" max="11830" width="8.85546875" style="29" customWidth="1"/>
    <col min="11831" max="11831" width="9.140625" style="29"/>
    <col min="11832" max="11832" width="8.85546875" style="29" customWidth="1"/>
    <col min="11833" max="11833" width="54.7109375" style="29" customWidth="1"/>
    <col min="11834" max="11834" width="10.7109375" style="29" customWidth="1"/>
    <col min="11835" max="11835" width="8.7109375" style="29" customWidth="1"/>
    <col min="11836" max="11836" width="13" style="29" customWidth="1"/>
    <col min="11837" max="11837" width="8.85546875" style="29" customWidth="1"/>
    <col min="11838" max="11838" width="9.140625" style="29"/>
    <col min="11839" max="11839" width="8.85546875" style="29" customWidth="1"/>
    <col min="11840" max="11840" width="54.7109375" style="29" customWidth="1"/>
    <col min="11841" max="11841" width="10.85546875" style="29" customWidth="1"/>
    <col min="11842" max="11842" width="8.7109375" style="29" customWidth="1"/>
    <col min="11843" max="11843" width="13" style="29" customWidth="1"/>
    <col min="11844" max="11844" width="8.85546875" style="29" customWidth="1"/>
    <col min="11845" max="11845" width="9.85546875" style="29" customWidth="1"/>
    <col min="11846" max="11846" width="8.85546875" style="29" customWidth="1"/>
    <col min="11847" max="12032" width="9.140625" style="29"/>
    <col min="12033" max="12033" width="63" style="29" customWidth="1"/>
    <col min="12034" max="12036" width="17.140625" style="29" customWidth="1"/>
    <col min="12037" max="12040" width="15" style="29" customWidth="1"/>
    <col min="12041" max="12041" width="13.140625" style="29" customWidth="1"/>
    <col min="12042" max="12042" width="8.7109375" style="29" customWidth="1"/>
    <col min="12043" max="12043" width="12.85546875" style="29" customWidth="1"/>
    <col min="12044" max="12044" width="8.85546875" style="29" customWidth="1"/>
    <col min="12045" max="12045" width="9.85546875" style="29" customWidth="1"/>
    <col min="12046" max="12046" width="8.85546875" style="29" customWidth="1"/>
    <col min="12047" max="12047" width="54.7109375" style="29" customWidth="1"/>
    <col min="12048" max="12048" width="10.85546875" style="29" customWidth="1"/>
    <col min="12049" max="12049" width="8.7109375" style="29" customWidth="1"/>
    <col min="12050" max="12050" width="12.140625" style="29" customWidth="1"/>
    <col min="12051" max="12051" width="8.85546875" style="29" customWidth="1"/>
    <col min="12052" max="12052" width="9.85546875" style="29" customWidth="1"/>
    <col min="12053" max="12053" width="8.85546875" style="29" customWidth="1"/>
    <col min="12054" max="12054" width="54.7109375" style="29" customWidth="1"/>
    <col min="12055" max="12055" width="10.85546875" style="29" customWidth="1"/>
    <col min="12056" max="12056" width="8.7109375" style="29" customWidth="1"/>
    <col min="12057" max="12057" width="12.28515625" style="29" customWidth="1"/>
    <col min="12058" max="12058" width="8.85546875" style="29" customWidth="1"/>
    <col min="12059" max="12059" width="9.85546875" style="29" customWidth="1"/>
    <col min="12060" max="12060" width="8.85546875" style="29" customWidth="1"/>
    <col min="12061" max="12061" width="54.7109375" style="29" customWidth="1"/>
    <col min="12062" max="12062" width="10.85546875" style="29" customWidth="1"/>
    <col min="12063" max="12063" width="8.7109375" style="29" customWidth="1"/>
    <col min="12064" max="12064" width="13.28515625" style="29" customWidth="1"/>
    <col min="12065" max="12065" width="8.85546875" style="29" customWidth="1"/>
    <col min="12066" max="12066" width="9.85546875" style="29" customWidth="1"/>
    <col min="12067" max="12067" width="8.85546875" style="29" customWidth="1"/>
    <col min="12068" max="12068" width="54.7109375" style="29" customWidth="1"/>
    <col min="12069" max="12069" width="12.140625" style="29" customWidth="1"/>
    <col min="12070" max="12070" width="8.7109375" style="29" customWidth="1"/>
    <col min="12071" max="12071" width="11.28515625" style="29" customWidth="1"/>
    <col min="12072" max="12072" width="8.85546875" style="29" customWidth="1"/>
    <col min="12073" max="12073" width="9.140625" style="29"/>
    <col min="12074" max="12074" width="8.85546875" style="29" customWidth="1"/>
    <col min="12075" max="12075" width="54.7109375" style="29" customWidth="1"/>
    <col min="12076" max="12076" width="13.7109375" style="29" customWidth="1"/>
    <col min="12077" max="12077" width="8.7109375" style="29" customWidth="1"/>
    <col min="12078" max="12078" width="14.7109375" style="29" customWidth="1"/>
    <col min="12079" max="12079" width="8.85546875" style="29" customWidth="1"/>
    <col min="12080" max="12080" width="9.85546875" style="29" customWidth="1"/>
    <col min="12081" max="12081" width="8.85546875" style="29" customWidth="1"/>
    <col min="12082" max="12082" width="54.7109375" style="29" customWidth="1"/>
    <col min="12083" max="12083" width="12.42578125" style="29" customWidth="1"/>
    <col min="12084" max="12084" width="8.7109375" style="29" customWidth="1"/>
    <col min="12085" max="12085" width="13.42578125" style="29" customWidth="1"/>
    <col min="12086" max="12086" width="8.85546875" style="29" customWidth="1"/>
    <col min="12087" max="12087" width="9.140625" style="29"/>
    <col min="12088" max="12088" width="8.85546875" style="29" customWidth="1"/>
    <col min="12089" max="12089" width="54.7109375" style="29" customWidth="1"/>
    <col min="12090" max="12090" width="10.7109375" style="29" customWidth="1"/>
    <col min="12091" max="12091" width="8.7109375" style="29" customWidth="1"/>
    <col min="12092" max="12092" width="13" style="29" customWidth="1"/>
    <col min="12093" max="12093" width="8.85546875" style="29" customWidth="1"/>
    <col min="12094" max="12094" width="9.140625" style="29"/>
    <col min="12095" max="12095" width="8.85546875" style="29" customWidth="1"/>
    <col min="12096" max="12096" width="54.7109375" style="29" customWidth="1"/>
    <col min="12097" max="12097" width="10.85546875" style="29" customWidth="1"/>
    <col min="12098" max="12098" width="8.7109375" style="29" customWidth="1"/>
    <col min="12099" max="12099" width="13" style="29" customWidth="1"/>
    <col min="12100" max="12100" width="8.85546875" style="29" customWidth="1"/>
    <col min="12101" max="12101" width="9.85546875" style="29" customWidth="1"/>
    <col min="12102" max="12102" width="8.85546875" style="29" customWidth="1"/>
    <col min="12103" max="12288" width="9.140625" style="29"/>
    <col min="12289" max="12289" width="63" style="29" customWidth="1"/>
    <col min="12290" max="12292" width="17.140625" style="29" customWidth="1"/>
    <col min="12293" max="12296" width="15" style="29" customWidth="1"/>
    <col min="12297" max="12297" width="13.140625" style="29" customWidth="1"/>
    <col min="12298" max="12298" width="8.7109375" style="29" customWidth="1"/>
    <col min="12299" max="12299" width="12.85546875" style="29" customWidth="1"/>
    <col min="12300" max="12300" width="8.85546875" style="29" customWidth="1"/>
    <col min="12301" max="12301" width="9.85546875" style="29" customWidth="1"/>
    <col min="12302" max="12302" width="8.85546875" style="29" customWidth="1"/>
    <col min="12303" max="12303" width="54.7109375" style="29" customWidth="1"/>
    <col min="12304" max="12304" width="10.85546875" style="29" customWidth="1"/>
    <col min="12305" max="12305" width="8.7109375" style="29" customWidth="1"/>
    <col min="12306" max="12306" width="12.140625" style="29" customWidth="1"/>
    <col min="12307" max="12307" width="8.85546875" style="29" customWidth="1"/>
    <col min="12308" max="12308" width="9.85546875" style="29" customWidth="1"/>
    <col min="12309" max="12309" width="8.85546875" style="29" customWidth="1"/>
    <col min="12310" max="12310" width="54.7109375" style="29" customWidth="1"/>
    <col min="12311" max="12311" width="10.85546875" style="29" customWidth="1"/>
    <col min="12312" max="12312" width="8.7109375" style="29" customWidth="1"/>
    <col min="12313" max="12313" width="12.28515625" style="29" customWidth="1"/>
    <col min="12314" max="12314" width="8.85546875" style="29" customWidth="1"/>
    <col min="12315" max="12315" width="9.85546875" style="29" customWidth="1"/>
    <col min="12316" max="12316" width="8.85546875" style="29" customWidth="1"/>
    <col min="12317" max="12317" width="54.7109375" style="29" customWidth="1"/>
    <col min="12318" max="12318" width="10.85546875" style="29" customWidth="1"/>
    <col min="12319" max="12319" width="8.7109375" style="29" customWidth="1"/>
    <col min="12320" max="12320" width="13.28515625" style="29" customWidth="1"/>
    <col min="12321" max="12321" width="8.85546875" style="29" customWidth="1"/>
    <col min="12322" max="12322" width="9.85546875" style="29" customWidth="1"/>
    <col min="12323" max="12323" width="8.85546875" style="29" customWidth="1"/>
    <col min="12324" max="12324" width="54.7109375" style="29" customWidth="1"/>
    <col min="12325" max="12325" width="12.140625" style="29" customWidth="1"/>
    <col min="12326" max="12326" width="8.7109375" style="29" customWidth="1"/>
    <col min="12327" max="12327" width="11.28515625" style="29" customWidth="1"/>
    <col min="12328" max="12328" width="8.85546875" style="29" customWidth="1"/>
    <col min="12329" max="12329" width="9.140625" style="29"/>
    <col min="12330" max="12330" width="8.85546875" style="29" customWidth="1"/>
    <col min="12331" max="12331" width="54.7109375" style="29" customWidth="1"/>
    <col min="12332" max="12332" width="13.7109375" style="29" customWidth="1"/>
    <col min="12333" max="12333" width="8.7109375" style="29" customWidth="1"/>
    <col min="12334" max="12334" width="14.7109375" style="29" customWidth="1"/>
    <col min="12335" max="12335" width="8.85546875" style="29" customWidth="1"/>
    <col min="12336" max="12336" width="9.85546875" style="29" customWidth="1"/>
    <col min="12337" max="12337" width="8.85546875" style="29" customWidth="1"/>
    <col min="12338" max="12338" width="54.7109375" style="29" customWidth="1"/>
    <col min="12339" max="12339" width="12.42578125" style="29" customWidth="1"/>
    <col min="12340" max="12340" width="8.7109375" style="29" customWidth="1"/>
    <col min="12341" max="12341" width="13.42578125" style="29" customWidth="1"/>
    <col min="12342" max="12342" width="8.85546875" style="29" customWidth="1"/>
    <col min="12343" max="12343" width="9.140625" style="29"/>
    <col min="12344" max="12344" width="8.85546875" style="29" customWidth="1"/>
    <col min="12345" max="12345" width="54.7109375" style="29" customWidth="1"/>
    <col min="12346" max="12346" width="10.7109375" style="29" customWidth="1"/>
    <col min="12347" max="12347" width="8.7109375" style="29" customWidth="1"/>
    <col min="12348" max="12348" width="13" style="29" customWidth="1"/>
    <col min="12349" max="12349" width="8.85546875" style="29" customWidth="1"/>
    <col min="12350" max="12350" width="9.140625" style="29"/>
    <col min="12351" max="12351" width="8.85546875" style="29" customWidth="1"/>
    <col min="12352" max="12352" width="54.7109375" style="29" customWidth="1"/>
    <col min="12353" max="12353" width="10.85546875" style="29" customWidth="1"/>
    <col min="12354" max="12354" width="8.7109375" style="29" customWidth="1"/>
    <col min="12355" max="12355" width="13" style="29" customWidth="1"/>
    <col min="12356" max="12356" width="8.85546875" style="29" customWidth="1"/>
    <col min="12357" max="12357" width="9.85546875" style="29" customWidth="1"/>
    <col min="12358" max="12358" width="8.85546875" style="29" customWidth="1"/>
    <col min="12359" max="12544" width="9.140625" style="29"/>
    <col min="12545" max="12545" width="63" style="29" customWidth="1"/>
    <col min="12546" max="12548" width="17.140625" style="29" customWidth="1"/>
    <col min="12549" max="12552" width="15" style="29" customWidth="1"/>
    <col min="12553" max="12553" width="13.140625" style="29" customWidth="1"/>
    <col min="12554" max="12554" width="8.7109375" style="29" customWidth="1"/>
    <col min="12555" max="12555" width="12.85546875" style="29" customWidth="1"/>
    <col min="12556" max="12556" width="8.85546875" style="29" customWidth="1"/>
    <col min="12557" max="12557" width="9.85546875" style="29" customWidth="1"/>
    <col min="12558" max="12558" width="8.85546875" style="29" customWidth="1"/>
    <col min="12559" max="12559" width="54.7109375" style="29" customWidth="1"/>
    <col min="12560" max="12560" width="10.85546875" style="29" customWidth="1"/>
    <col min="12561" max="12561" width="8.7109375" style="29" customWidth="1"/>
    <col min="12562" max="12562" width="12.140625" style="29" customWidth="1"/>
    <col min="12563" max="12563" width="8.85546875" style="29" customWidth="1"/>
    <col min="12564" max="12564" width="9.85546875" style="29" customWidth="1"/>
    <col min="12565" max="12565" width="8.85546875" style="29" customWidth="1"/>
    <col min="12566" max="12566" width="54.7109375" style="29" customWidth="1"/>
    <col min="12567" max="12567" width="10.85546875" style="29" customWidth="1"/>
    <col min="12568" max="12568" width="8.7109375" style="29" customWidth="1"/>
    <col min="12569" max="12569" width="12.28515625" style="29" customWidth="1"/>
    <col min="12570" max="12570" width="8.85546875" style="29" customWidth="1"/>
    <col min="12571" max="12571" width="9.85546875" style="29" customWidth="1"/>
    <col min="12572" max="12572" width="8.85546875" style="29" customWidth="1"/>
    <col min="12573" max="12573" width="54.7109375" style="29" customWidth="1"/>
    <col min="12574" max="12574" width="10.85546875" style="29" customWidth="1"/>
    <col min="12575" max="12575" width="8.7109375" style="29" customWidth="1"/>
    <col min="12576" max="12576" width="13.28515625" style="29" customWidth="1"/>
    <col min="12577" max="12577" width="8.85546875" style="29" customWidth="1"/>
    <col min="12578" max="12578" width="9.85546875" style="29" customWidth="1"/>
    <col min="12579" max="12579" width="8.85546875" style="29" customWidth="1"/>
    <col min="12580" max="12580" width="54.7109375" style="29" customWidth="1"/>
    <col min="12581" max="12581" width="12.140625" style="29" customWidth="1"/>
    <col min="12582" max="12582" width="8.7109375" style="29" customWidth="1"/>
    <col min="12583" max="12583" width="11.28515625" style="29" customWidth="1"/>
    <col min="12584" max="12584" width="8.85546875" style="29" customWidth="1"/>
    <col min="12585" max="12585" width="9.140625" style="29"/>
    <col min="12586" max="12586" width="8.85546875" style="29" customWidth="1"/>
    <col min="12587" max="12587" width="54.7109375" style="29" customWidth="1"/>
    <col min="12588" max="12588" width="13.7109375" style="29" customWidth="1"/>
    <col min="12589" max="12589" width="8.7109375" style="29" customWidth="1"/>
    <col min="12590" max="12590" width="14.7109375" style="29" customWidth="1"/>
    <col min="12591" max="12591" width="8.85546875" style="29" customWidth="1"/>
    <col min="12592" max="12592" width="9.85546875" style="29" customWidth="1"/>
    <col min="12593" max="12593" width="8.85546875" style="29" customWidth="1"/>
    <col min="12594" max="12594" width="54.7109375" style="29" customWidth="1"/>
    <col min="12595" max="12595" width="12.42578125" style="29" customWidth="1"/>
    <col min="12596" max="12596" width="8.7109375" style="29" customWidth="1"/>
    <col min="12597" max="12597" width="13.42578125" style="29" customWidth="1"/>
    <col min="12598" max="12598" width="8.85546875" style="29" customWidth="1"/>
    <col min="12599" max="12599" width="9.140625" style="29"/>
    <col min="12600" max="12600" width="8.85546875" style="29" customWidth="1"/>
    <col min="12601" max="12601" width="54.7109375" style="29" customWidth="1"/>
    <col min="12602" max="12602" width="10.7109375" style="29" customWidth="1"/>
    <col min="12603" max="12603" width="8.7109375" style="29" customWidth="1"/>
    <col min="12604" max="12604" width="13" style="29" customWidth="1"/>
    <col min="12605" max="12605" width="8.85546875" style="29" customWidth="1"/>
    <col min="12606" max="12606" width="9.140625" style="29"/>
    <col min="12607" max="12607" width="8.85546875" style="29" customWidth="1"/>
    <col min="12608" max="12608" width="54.7109375" style="29" customWidth="1"/>
    <col min="12609" max="12609" width="10.85546875" style="29" customWidth="1"/>
    <col min="12610" max="12610" width="8.7109375" style="29" customWidth="1"/>
    <col min="12611" max="12611" width="13" style="29" customWidth="1"/>
    <col min="12612" max="12612" width="8.85546875" style="29" customWidth="1"/>
    <col min="12613" max="12613" width="9.85546875" style="29" customWidth="1"/>
    <col min="12614" max="12614" width="8.85546875" style="29" customWidth="1"/>
    <col min="12615" max="12800" width="9.140625" style="29"/>
    <col min="12801" max="12801" width="63" style="29" customWidth="1"/>
    <col min="12802" max="12804" width="17.140625" style="29" customWidth="1"/>
    <col min="12805" max="12808" width="15" style="29" customWidth="1"/>
    <col min="12809" max="12809" width="13.140625" style="29" customWidth="1"/>
    <col min="12810" max="12810" width="8.7109375" style="29" customWidth="1"/>
    <col min="12811" max="12811" width="12.85546875" style="29" customWidth="1"/>
    <col min="12812" max="12812" width="8.85546875" style="29" customWidth="1"/>
    <col min="12813" max="12813" width="9.85546875" style="29" customWidth="1"/>
    <col min="12814" max="12814" width="8.85546875" style="29" customWidth="1"/>
    <col min="12815" max="12815" width="54.7109375" style="29" customWidth="1"/>
    <col min="12816" max="12816" width="10.85546875" style="29" customWidth="1"/>
    <col min="12817" max="12817" width="8.7109375" style="29" customWidth="1"/>
    <col min="12818" max="12818" width="12.140625" style="29" customWidth="1"/>
    <col min="12819" max="12819" width="8.85546875" style="29" customWidth="1"/>
    <col min="12820" max="12820" width="9.85546875" style="29" customWidth="1"/>
    <col min="12821" max="12821" width="8.85546875" style="29" customWidth="1"/>
    <col min="12822" max="12822" width="54.7109375" style="29" customWidth="1"/>
    <col min="12823" max="12823" width="10.85546875" style="29" customWidth="1"/>
    <col min="12824" max="12824" width="8.7109375" style="29" customWidth="1"/>
    <col min="12825" max="12825" width="12.28515625" style="29" customWidth="1"/>
    <col min="12826" max="12826" width="8.85546875" style="29" customWidth="1"/>
    <col min="12827" max="12827" width="9.85546875" style="29" customWidth="1"/>
    <col min="12828" max="12828" width="8.85546875" style="29" customWidth="1"/>
    <col min="12829" max="12829" width="54.7109375" style="29" customWidth="1"/>
    <col min="12830" max="12830" width="10.85546875" style="29" customWidth="1"/>
    <col min="12831" max="12831" width="8.7109375" style="29" customWidth="1"/>
    <col min="12832" max="12832" width="13.28515625" style="29" customWidth="1"/>
    <col min="12833" max="12833" width="8.85546875" style="29" customWidth="1"/>
    <col min="12834" max="12834" width="9.85546875" style="29" customWidth="1"/>
    <col min="12835" max="12835" width="8.85546875" style="29" customWidth="1"/>
    <col min="12836" max="12836" width="54.7109375" style="29" customWidth="1"/>
    <col min="12837" max="12837" width="12.140625" style="29" customWidth="1"/>
    <col min="12838" max="12838" width="8.7109375" style="29" customWidth="1"/>
    <col min="12839" max="12839" width="11.28515625" style="29" customWidth="1"/>
    <col min="12840" max="12840" width="8.85546875" style="29" customWidth="1"/>
    <col min="12841" max="12841" width="9.140625" style="29"/>
    <col min="12842" max="12842" width="8.85546875" style="29" customWidth="1"/>
    <col min="12843" max="12843" width="54.7109375" style="29" customWidth="1"/>
    <col min="12844" max="12844" width="13.7109375" style="29" customWidth="1"/>
    <col min="12845" max="12845" width="8.7109375" style="29" customWidth="1"/>
    <col min="12846" max="12846" width="14.7109375" style="29" customWidth="1"/>
    <col min="12847" max="12847" width="8.85546875" style="29" customWidth="1"/>
    <col min="12848" max="12848" width="9.85546875" style="29" customWidth="1"/>
    <col min="12849" max="12849" width="8.85546875" style="29" customWidth="1"/>
    <col min="12850" max="12850" width="54.7109375" style="29" customWidth="1"/>
    <col min="12851" max="12851" width="12.42578125" style="29" customWidth="1"/>
    <col min="12852" max="12852" width="8.7109375" style="29" customWidth="1"/>
    <col min="12853" max="12853" width="13.42578125" style="29" customWidth="1"/>
    <col min="12854" max="12854" width="8.85546875" style="29" customWidth="1"/>
    <col min="12855" max="12855" width="9.140625" style="29"/>
    <col min="12856" max="12856" width="8.85546875" style="29" customWidth="1"/>
    <col min="12857" max="12857" width="54.7109375" style="29" customWidth="1"/>
    <col min="12858" max="12858" width="10.7109375" style="29" customWidth="1"/>
    <col min="12859" max="12859" width="8.7109375" style="29" customWidth="1"/>
    <col min="12860" max="12860" width="13" style="29" customWidth="1"/>
    <col min="12861" max="12861" width="8.85546875" style="29" customWidth="1"/>
    <col min="12862" max="12862" width="9.140625" style="29"/>
    <col min="12863" max="12863" width="8.85546875" style="29" customWidth="1"/>
    <col min="12864" max="12864" width="54.7109375" style="29" customWidth="1"/>
    <col min="12865" max="12865" width="10.85546875" style="29" customWidth="1"/>
    <col min="12866" max="12866" width="8.7109375" style="29" customWidth="1"/>
    <col min="12867" max="12867" width="13" style="29" customWidth="1"/>
    <col min="12868" max="12868" width="8.85546875" style="29" customWidth="1"/>
    <col min="12869" max="12869" width="9.85546875" style="29" customWidth="1"/>
    <col min="12870" max="12870" width="8.85546875" style="29" customWidth="1"/>
    <col min="12871" max="13056" width="9.140625" style="29"/>
    <col min="13057" max="13057" width="63" style="29" customWidth="1"/>
    <col min="13058" max="13060" width="17.140625" style="29" customWidth="1"/>
    <col min="13061" max="13064" width="15" style="29" customWidth="1"/>
    <col min="13065" max="13065" width="13.140625" style="29" customWidth="1"/>
    <col min="13066" max="13066" width="8.7109375" style="29" customWidth="1"/>
    <col min="13067" max="13067" width="12.85546875" style="29" customWidth="1"/>
    <col min="13068" max="13068" width="8.85546875" style="29" customWidth="1"/>
    <col min="13069" max="13069" width="9.85546875" style="29" customWidth="1"/>
    <col min="13070" max="13070" width="8.85546875" style="29" customWidth="1"/>
    <col min="13071" max="13071" width="54.7109375" style="29" customWidth="1"/>
    <col min="13072" max="13072" width="10.85546875" style="29" customWidth="1"/>
    <col min="13073" max="13073" width="8.7109375" style="29" customWidth="1"/>
    <col min="13074" max="13074" width="12.140625" style="29" customWidth="1"/>
    <col min="13075" max="13075" width="8.85546875" style="29" customWidth="1"/>
    <col min="13076" max="13076" width="9.85546875" style="29" customWidth="1"/>
    <col min="13077" max="13077" width="8.85546875" style="29" customWidth="1"/>
    <col min="13078" max="13078" width="54.7109375" style="29" customWidth="1"/>
    <col min="13079" max="13079" width="10.85546875" style="29" customWidth="1"/>
    <col min="13080" max="13080" width="8.7109375" style="29" customWidth="1"/>
    <col min="13081" max="13081" width="12.28515625" style="29" customWidth="1"/>
    <col min="13082" max="13082" width="8.85546875" style="29" customWidth="1"/>
    <col min="13083" max="13083" width="9.85546875" style="29" customWidth="1"/>
    <col min="13084" max="13084" width="8.85546875" style="29" customWidth="1"/>
    <col min="13085" max="13085" width="54.7109375" style="29" customWidth="1"/>
    <col min="13086" max="13086" width="10.85546875" style="29" customWidth="1"/>
    <col min="13087" max="13087" width="8.7109375" style="29" customWidth="1"/>
    <col min="13088" max="13088" width="13.28515625" style="29" customWidth="1"/>
    <col min="13089" max="13089" width="8.85546875" style="29" customWidth="1"/>
    <col min="13090" max="13090" width="9.85546875" style="29" customWidth="1"/>
    <col min="13091" max="13091" width="8.85546875" style="29" customWidth="1"/>
    <col min="13092" max="13092" width="54.7109375" style="29" customWidth="1"/>
    <col min="13093" max="13093" width="12.140625" style="29" customWidth="1"/>
    <col min="13094" max="13094" width="8.7109375" style="29" customWidth="1"/>
    <col min="13095" max="13095" width="11.28515625" style="29" customWidth="1"/>
    <col min="13096" max="13096" width="8.85546875" style="29" customWidth="1"/>
    <col min="13097" max="13097" width="9.140625" style="29"/>
    <col min="13098" max="13098" width="8.85546875" style="29" customWidth="1"/>
    <col min="13099" max="13099" width="54.7109375" style="29" customWidth="1"/>
    <col min="13100" max="13100" width="13.7109375" style="29" customWidth="1"/>
    <col min="13101" max="13101" width="8.7109375" style="29" customWidth="1"/>
    <col min="13102" max="13102" width="14.7109375" style="29" customWidth="1"/>
    <col min="13103" max="13103" width="8.85546875" style="29" customWidth="1"/>
    <col min="13104" max="13104" width="9.85546875" style="29" customWidth="1"/>
    <col min="13105" max="13105" width="8.85546875" style="29" customWidth="1"/>
    <col min="13106" max="13106" width="54.7109375" style="29" customWidth="1"/>
    <col min="13107" max="13107" width="12.42578125" style="29" customWidth="1"/>
    <col min="13108" max="13108" width="8.7109375" style="29" customWidth="1"/>
    <col min="13109" max="13109" width="13.42578125" style="29" customWidth="1"/>
    <col min="13110" max="13110" width="8.85546875" style="29" customWidth="1"/>
    <col min="13111" max="13111" width="9.140625" style="29"/>
    <col min="13112" max="13112" width="8.85546875" style="29" customWidth="1"/>
    <col min="13113" max="13113" width="54.7109375" style="29" customWidth="1"/>
    <col min="13114" max="13114" width="10.7109375" style="29" customWidth="1"/>
    <col min="13115" max="13115" width="8.7109375" style="29" customWidth="1"/>
    <col min="13116" max="13116" width="13" style="29" customWidth="1"/>
    <col min="13117" max="13117" width="8.85546875" style="29" customWidth="1"/>
    <col min="13118" max="13118" width="9.140625" style="29"/>
    <col min="13119" max="13119" width="8.85546875" style="29" customWidth="1"/>
    <col min="13120" max="13120" width="54.7109375" style="29" customWidth="1"/>
    <col min="13121" max="13121" width="10.85546875" style="29" customWidth="1"/>
    <col min="13122" max="13122" width="8.7109375" style="29" customWidth="1"/>
    <col min="13123" max="13123" width="13" style="29" customWidth="1"/>
    <col min="13124" max="13124" width="8.85546875" style="29" customWidth="1"/>
    <col min="13125" max="13125" width="9.85546875" style="29" customWidth="1"/>
    <col min="13126" max="13126" width="8.85546875" style="29" customWidth="1"/>
    <col min="13127" max="13312" width="9.140625" style="29"/>
    <col min="13313" max="13313" width="63" style="29" customWidth="1"/>
    <col min="13314" max="13316" width="17.140625" style="29" customWidth="1"/>
    <col min="13317" max="13320" width="15" style="29" customWidth="1"/>
    <col min="13321" max="13321" width="13.140625" style="29" customWidth="1"/>
    <col min="13322" max="13322" width="8.7109375" style="29" customWidth="1"/>
    <col min="13323" max="13323" width="12.85546875" style="29" customWidth="1"/>
    <col min="13324" max="13324" width="8.85546875" style="29" customWidth="1"/>
    <col min="13325" max="13325" width="9.85546875" style="29" customWidth="1"/>
    <col min="13326" max="13326" width="8.85546875" style="29" customWidth="1"/>
    <col min="13327" max="13327" width="54.7109375" style="29" customWidth="1"/>
    <col min="13328" max="13328" width="10.85546875" style="29" customWidth="1"/>
    <col min="13329" max="13329" width="8.7109375" style="29" customWidth="1"/>
    <col min="13330" max="13330" width="12.140625" style="29" customWidth="1"/>
    <col min="13331" max="13331" width="8.85546875" style="29" customWidth="1"/>
    <col min="13332" max="13332" width="9.85546875" style="29" customWidth="1"/>
    <col min="13333" max="13333" width="8.85546875" style="29" customWidth="1"/>
    <col min="13334" max="13334" width="54.7109375" style="29" customWidth="1"/>
    <col min="13335" max="13335" width="10.85546875" style="29" customWidth="1"/>
    <col min="13336" max="13336" width="8.7109375" style="29" customWidth="1"/>
    <col min="13337" max="13337" width="12.28515625" style="29" customWidth="1"/>
    <col min="13338" max="13338" width="8.85546875" style="29" customWidth="1"/>
    <col min="13339" max="13339" width="9.85546875" style="29" customWidth="1"/>
    <col min="13340" max="13340" width="8.85546875" style="29" customWidth="1"/>
    <col min="13341" max="13341" width="54.7109375" style="29" customWidth="1"/>
    <col min="13342" max="13342" width="10.85546875" style="29" customWidth="1"/>
    <col min="13343" max="13343" width="8.7109375" style="29" customWidth="1"/>
    <col min="13344" max="13344" width="13.28515625" style="29" customWidth="1"/>
    <col min="13345" max="13345" width="8.85546875" style="29" customWidth="1"/>
    <col min="13346" max="13346" width="9.85546875" style="29" customWidth="1"/>
    <col min="13347" max="13347" width="8.85546875" style="29" customWidth="1"/>
    <col min="13348" max="13348" width="54.7109375" style="29" customWidth="1"/>
    <col min="13349" max="13349" width="12.140625" style="29" customWidth="1"/>
    <col min="13350" max="13350" width="8.7109375" style="29" customWidth="1"/>
    <col min="13351" max="13351" width="11.28515625" style="29" customWidth="1"/>
    <col min="13352" max="13352" width="8.85546875" style="29" customWidth="1"/>
    <col min="13353" max="13353" width="9.140625" style="29"/>
    <col min="13354" max="13354" width="8.85546875" style="29" customWidth="1"/>
    <col min="13355" max="13355" width="54.7109375" style="29" customWidth="1"/>
    <col min="13356" max="13356" width="13.7109375" style="29" customWidth="1"/>
    <col min="13357" max="13357" width="8.7109375" style="29" customWidth="1"/>
    <col min="13358" max="13358" width="14.7109375" style="29" customWidth="1"/>
    <col min="13359" max="13359" width="8.85546875" style="29" customWidth="1"/>
    <col min="13360" max="13360" width="9.85546875" style="29" customWidth="1"/>
    <col min="13361" max="13361" width="8.85546875" style="29" customWidth="1"/>
    <col min="13362" max="13362" width="54.7109375" style="29" customWidth="1"/>
    <col min="13363" max="13363" width="12.42578125" style="29" customWidth="1"/>
    <col min="13364" max="13364" width="8.7109375" style="29" customWidth="1"/>
    <col min="13365" max="13365" width="13.42578125" style="29" customWidth="1"/>
    <col min="13366" max="13366" width="8.85546875" style="29" customWidth="1"/>
    <col min="13367" max="13367" width="9.140625" style="29"/>
    <col min="13368" max="13368" width="8.85546875" style="29" customWidth="1"/>
    <col min="13369" max="13369" width="54.7109375" style="29" customWidth="1"/>
    <col min="13370" max="13370" width="10.7109375" style="29" customWidth="1"/>
    <col min="13371" max="13371" width="8.7109375" style="29" customWidth="1"/>
    <col min="13372" max="13372" width="13" style="29" customWidth="1"/>
    <col min="13373" max="13373" width="8.85546875" style="29" customWidth="1"/>
    <col min="13374" max="13374" width="9.140625" style="29"/>
    <col min="13375" max="13375" width="8.85546875" style="29" customWidth="1"/>
    <col min="13376" max="13376" width="54.7109375" style="29" customWidth="1"/>
    <col min="13377" max="13377" width="10.85546875" style="29" customWidth="1"/>
    <col min="13378" max="13378" width="8.7109375" style="29" customWidth="1"/>
    <col min="13379" max="13379" width="13" style="29" customWidth="1"/>
    <col min="13380" max="13380" width="8.85546875" style="29" customWidth="1"/>
    <col min="13381" max="13381" width="9.85546875" style="29" customWidth="1"/>
    <col min="13382" max="13382" width="8.85546875" style="29" customWidth="1"/>
    <col min="13383" max="13568" width="9.140625" style="29"/>
    <col min="13569" max="13569" width="63" style="29" customWidth="1"/>
    <col min="13570" max="13572" width="17.140625" style="29" customWidth="1"/>
    <col min="13573" max="13576" width="15" style="29" customWidth="1"/>
    <col min="13577" max="13577" width="13.140625" style="29" customWidth="1"/>
    <col min="13578" max="13578" width="8.7109375" style="29" customWidth="1"/>
    <col min="13579" max="13579" width="12.85546875" style="29" customWidth="1"/>
    <col min="13580" max="13580" width="8.85546875" style="29" customWidth="1"/>
    <col min="13581" max="13581" width="9.85546875" style="29" customWidth="1"/>
    <col min="13582" max="13582" width="8.85546875" style="29" customWidth="1"/>
    <col min="13583" max="13583" width="54.7109375" style="29" customWidth="1"/>
    <col min="13584" max="13584" width="10.85546875" style="29" customWidth="1"/>
    <col min="13585" max="13585" width="8.7109375" style="29" customWidth="1"/>
    <col min="13586" max="13586" width="12.140625" style="29" customWidth="1"/>
    <col min="13587" max="13587" width="8.85546875" style="29" customWidth="1"/>
    <col min="13588" max="13588" width="9.85546875" style="29" customWidth="1"/>
    <col min="13589" max="13589" width="8.85546875" style="29" customWidth="1"/>
    <col min="13590" max="13590" width="54.7109375" style="29" customWidth="1"/>
    <col min="13591" max="13591" width="10.85546875" style="29" customWidth="1"/>
    <col min="13592" max="13592" width="8.7109375" style="29" customWidth="1"/>
    <col min="13593" max="13593" width="12.28515625" style="29" customWidth="1"/>
    <col min="13594" max="13594" width="8.85546875" style="29" customWidth="1"/>
    <col min="13595" max="13595" width="9.85546875" style="29" customWidth="1"/>
    <col min="13596" max="13596" width="8.85546875" style="29" customWidth="1"/>
    <col min="13597" max="13597" width="54.7109375" style="29" customWidth="1"/>
    <col min="13598" max="13598" width="10.85546875" style="29" customWidth="1"/>
    <col min="13599" max="13599" width="8.7109375" style="29" customWidth="1"/>
    <col min="13600" max="13600" width="13.28515625" style="29" customWidth="1"/>
    <col min="13601" max="13601" width="8.85546875" style="29" customWidth="1"/>
    <col min="13602" max="13602" width="9.85546875" style="29" customWidth="1"/>
    <col min="13603" max="13603" width="8.85546875" style="29" customWidth="1"/>
    <col min="13604" max="13604" width="54.7109375" style="29" customWidth="1"/>
    <col min="13605" max="13605" width="12.140625" style="29" customWidth="1"/>
    <col min="13606" max="13606" width="8.7109375" style="29" customWidth="1"/>
    <col min="13607" max="13607" width="11.28515625" style="29" customWidth="1"/>
    <col min="13608" max="13608" width="8.85546875" style="29" customWidth="1"/>
    <col min="13609" max="13609" width="9.140625" style="29"/>
    <col min="13610" max="13610" width="8.85546875" style="29" customWidth="1"/>
    <col min="13611" max="13611" width="54.7109375" style="29" customWidth="1"/>
    <col min="13612" max="13612" width="13.7109375" style="29" customWidth="1"/>
    <col min="13613" max="13613" width="8.7109375" style="29" customWidth="1"/>
    <col min="13614" max="13614" width="14.7109375" style="29" customWidth="1"/>
    <col min="13615" max="13615" width="8.85546875" style="29" customWidth="1"/>
    <col min="13616" max="13616" width="9.85546875" style="29" customWidth="1"/>
    <col min="13617" max="13617" width="8.85546875" style="29" customWidth="1"/>
    <col min="13618" max="13618" width="54.7109375" style="29" customWidth="1"/>
    <col min="13619" max="13619" width="12.42578125" style="29" customWidth="1"/>
    <col min="13620" max="13620" width="8.7109375" style="29" customWidth="1"/>
    <col min="13621" max="13621" width="13.42578125" style="29" customWidth="1"/>
    <col min="13622" max="13622" width="8.85546875" style="29" customWidth="1"/>
    <col min="13623" max="13623" width="9.140625" style="29"/>
    <col min="13624" max="13624" width="8.85546875" style="29" customWidth="1"/>
    <col min="13625" max="13625" width="54.7109375" style="29" customWidth="1"/>
    <col min="13626" max="13626" width="10.7109375" style="29" customWidth="1"/>
    <col min="13627" max="13627" width="8.7109375" style="29" customWidth="1"/>
    <col min="13628" max="13628" width="13" style="29" customWidth="1"/>
    <col min="13629" max="13629" width="8.85546875" style="29" customWidth="1"/>
    <col min="13630" max="13630" width="9.140625" style="29"/>
    <col min="13631" max="13631" width="8.85546875" style="29" customWidth="1"/>
    <col min="13632" max="13632" width="54.7109375" style="29" customWidth="1"/>
    <col min="13633" max="13633" width="10.85546875" style="29" customWidth="1"/>
    <col min="13634" max="13634" width="8.7109375" style="29" customWidth="1"/>
    <col min="13635" max="13635" width="13" style="29" customWidth="1"/>
    <col min="13636" max="13636" width="8.85546875" style="29" customWidth="1"/>
    <col min="13637" max="13637" width="9.85546875" style="29" customWidth="1"/>
    <col min="13638" max="13638" width="8.85546875" style="29" customWidth="1"/>
    <col min="13639" max="13824" width="9.140625" style="29"/>
    <col min="13825" max="13825" width="63" style="29" customWidth="1"/>
    <col min="13826" max="13828" width="17.140625" style="29" customWidth="1"/>
    <col min="13829" max="13832" width="15" style="29" customWidth="1"/>
    <col min="13833" max="13833" width="13.140625" style="29" customWidth="1"/>
    <col min="13834" max="13834" width="8.7109375" style="29" customWidth="1"/>
    <col min="13835" max="13835" width="12.85546875" style="29" customWidth="1"/>
    <col min="13836" max="13836" width="8.85546875" style="29" customWidth="1"/>
    <col min="13837" max="13837" width="9.85546875" style="29" customWidth="1"/>
    <col min="13838" max="13838" width="8.85546875" style="29" customWidth="1"/>
    <col min="13839" max="13839" width="54.7109375" style="29" customWidth="1"/>
    <col min="13840" max="13840" width="10.85546875" style="29" customWidth="1"/>
    <col min="13841" max="13841" width="8.7109375" style="29" customWidth="1"/>
    <col min="13842" max="13842" width="12.140625" style="29" customWidth="1"/>
    <col min="13843" max="13843" width="8.85546875" style="29" customWidth="1"/>
    <col min="13844" max="13844" width="9.85546875" style="29" customWidth="1"/>
    <col min="13845" max="13845" width="8.85546875" style="29" customWidth="1"/>
    <col min="13846" max="13846" width="54.7109375" style="29" customWidth="1"/>
    <col min="13847" max="13847" width="10.85546875" style="29" customWidth="1"/>
    <col min="13848" max="13848" width="8.7109375" style="29" customWidth="1"/>
    <col min="13849" max="13849" width="12.28515625" style="29" customWidth="1"/>
    <col min="13850" max="13850" width="8.85546875" style="29" customWidth="1"/>
    <col min="13851" max="13851" width="9.85546875" style="29" customWidth="1"/>
    <col min="13852" max="13852" width="8.85546875" style="29" customWidth="1"/>
    <col min="13853" max="13853" width="54.7109375" style="29" customWidth="1"/>
    <col min="13854" max="13854" width="10.85546875" style="29" customWidth="1"/>
    <col min="13855" max="13855" width="8.7109375" style="29" customWidth="1"/>
    <col min="13856" max="13856" width="13.28515625" style="29" customWidth="1"/>
    <col min="13857" max="13857" width="8.85546875" style="29" customWidth="1"/>
    <col min="13858" max="13858" width="9.85546875" style="29" customWidth="1"/>
    <col min="13859" max="13859" width="8.85546875" style="29" customWidth="1"/>
    <col min="13860" max="13860" width="54.7109375" style="29" customWidth="1"/>
    <col min="13861" max="13861" width="12.140625" style="29" customWidth="1"/>
    <col min="13862" max="13862" width="8.7109375" style="29" customWidth="1"/>
    <col min="13863" max="13863" width="11.28515625" style="29" customWidth="1"/>
    <col min="13864" max="13864" width="8.85546875" style="29" customWidth="1"/>
    <col min="13865" max="13865" width="9.140625" style="29"/>
    <col min="13866" max="13866" width="8.85546875" style="29" customWidth="1"/>
    <col min="13867" max="13867" width="54.7109375" style="29" customWidth="1"/>
    <col min="13868" max="13868" width="13.7109375" style="29" customWidth="1"/>
    <col min="13869" max="13869" width="8.7109375" style="29" customWidth="1"/>
    <col min="13870" max="13870" width="14.7109375" style="29" customWidth="1"/>
    <col min="13871" max="13871" width="8.85546875" style="29" customWidth="1"/>
    <col min="13872" max="13872" width="9.85546875" style="29" customWidth="1"/>
    <col min="13873" max="13873" width="8.85546875" style="29" customWidth="1"/>
    <col min="13874" max="13874" width="54.7109375" style="29" customWidth="1"/>
    <col min="13875" max="13875" width="12.42578125" style="29" customWidth="1"/>
    <col min="13876" max="13876" width="8.7109375" style="29" customWidth="1"/>
    <col min="13877" max="13877" width="13.42578125" style="29" customWidth="1"/>
    <col min="13878" max="13878" width="8.85546875" style="29" customWidth="1"/>
    <col min="13879" max="13879" width="9.140625" style="29"/>
    <col min="13880" max="13880" width="8.85546875" style="29" customWidth="1"/>
    <col min="13881" max="13881" width="54.7109375" style="29" customWidth="1"/>
    <col min="13882" max="13882" width="10.7109375" style="29" customWidth="1"/>
    <col min="13883" max="13883" width="8.7109375" style="29" customWidth="1"/>
    <col min="13884" max="13884" width="13" style="29" customWidth="1"/>
    <col min="13885" max="13885" width="8.85546875" style="29" customWidth="1"/>
    <col min="13886" max="13886" width="9.140625" style="29"/>
    <col min="13887" max="13887" width="8.85546875" style="29" customWidth="1"/>
    <col min="13888" max="13888" width="54.7109375" style="29" customWidth="1"/>
    <col min="13889" max="13889" width="10.85546875" style="29" customWidth="1"/>
    <col min="13890" max="13890" width="8.7109375" style="29" customWidth="1"/>
    <col min="13891" max="13891" width="13" style="29" customWidth="1"/>
    <col min="13892" max="13892" width="8.85546875" style="29" customWidth="1"/>
    <col min="13893" max="13893" width="9.85546875" style="29" customWidth="1"/>
    <col min="13894" max="13894" width="8.85546875" style="29" customWidth="1"/>
    <col min="13895" max="14080" width="9.140625" style="29"/>
    <col min="14081" max="14081" width="63" style="29" customWidth="1"/>
    <col min="14082" max="14084" width="17.140625" style="29" customWidth="1"/>
    <col min="14085" max="14088" width="15" style="29" customWidth="1"/>
    <col min="14089" max="14089" width="13.140625" style="29" customWidth="1"/>
    <col min="14090" max="14090" width="8.7109375" style="29" customWidth="1"/>
    <col min="14091" max="14091" width="12.85546875" style="29" customWidth="1"/>
    <col min="14092" max="14092" width="8.85546875" style="29" customWidth="1"/>
    <col min="14093" max="14093" width="9.85546875" style="29" customWidth="1"/>
    <col min="14094" max="14094" width="8.85546875" style="29" customWidth="1"/>
    <col min="14095" max="14095" width="54.7109375" style="29" customWidth="1"/>
    <col min="14096" max="14096" width="10.85546875" style="29" customWidth="1"/>
    <col min="14097" max="14097" width="8.7109375" style="29" customWidth="1"/>
    <col min="14098" max="14098" width="12.140625" style="29" customWidth="1"/>
    <col min="14099" max="14099" width="8.85546875" style="29" customWidth="1"/>
    <col min="14100" max="14100" width="9.85546875" style="29" customWidth="1"/>
    <col min="14101" max="14101" width="8.85546875" style="29" customWidth="1"/>
    <col min="14102" max="14102" width="54.7109375" style="29" customWidth="1"/>
    <col min="14103" max="14103" width="10.85546875" style="29" customWidth="1"/>
    <col min="14104" max="14104" width="8.7109375" style="29" customWidth="1"/>
    <col min="14105" max="14105" width="12.28515625" style="29" customWidth="1"/>
    <col min="14106" max="14106" width="8.85546875" style="29" customWidth="1"/>
    <col min="14107" max="14107" width="9.85546875" style="29" customWidth="1"/>
    <col min="14108" max="14108" width="8.85546875" style="29" customWidth="1"/>
    <col min="14109" max="14109" width="54.7109375" style="29" customWidth="1"/>
    <col min="14110" max="14110" width="10.85546875" style="29" customWidth="1"/>
    <col min="14111" max="14111" width="8.7109375" style="29" customWidth="1"/>
    <col min="14112" max="14112" width="13.28515625" style="29" customWidth="1"/>
    <col min="14113" max="14113" width="8.85546875" style="29" customWidth="1"/>
    <col min="14114" max="14114" width="9.85546875" style="29" customWidth="1"/>
    <col min="14115" max="14115" width="8.85546875" style="29" customWidth="1"/>
    <col min="14116" max="14116" width="54.7109375" style="29" customWidth="1"/>
    <col min="14117" max="14117" width="12.140625" style="29" customWidth="1"/>
    <col min="14118" max="14118" width="8.7109375" style="29" customWidth="1"/>
    <col min="14119" max="14119" width="11.28515625" style="29" customWidth="1"/>
    <col min="14120" max="14120" width="8.85546875" style="29" customWidth="1"/>
    <col min="14121" max="14121" width="9.140625" style="29"/>
    <col min="14122" max="14122" width="8.85546875" style="29" customWidth="1"/>
    <col min="14123" max="14123" width="54.7109375" style="29" customWidth="1"/>
    <col min="14124" max="14124" width="13.7109375" style="29" customWidth="1"/>
    <col min="14125" max="14125" width="8.7109375" style="29" customWidth="1"/>
    <col min="14126" max="14126" width="14.7109375" style="29" customWidth="1"/>
    <col min="14127" max="14127" width="8.85546875" style="29" customWidth="1"/>
    <col min="14128" max="14128" width="9.85546875" style="29" customWidth="1"/>
    <col min="14129" max="14129" width="8.85546875" style="29" customWidth="1"/>
    <col min="14130" max="14130" width="54.7109375" style="29" customWidth="1"/>
    <col min="14131" max="14131" width="12.42578125" style="29" customWidth="1"/>
    <col min="14132" max="14132" width="8.7109375" style="29" customWidth="1"/>
    <col min="14133" max="14133" width="13.42578125" style="29" customWidth="1"/>
    <col min="14134" max="14134" width="8.85546875" style="29" customWidth="1"/>
    <col min="14135" max="14135" width="9.140625" style="29"/>
    <col min="14136" max="14136" width="8.85546875" style="29" customWidth="1"/>
    <col min="14137" max="14137" width="54.7109375" style="29" customWidth="1"/>
    <col min="14138" max="14138" width="10.7109375" style="29" customWidth="1"/>
    <col min="14139" max="14139" width="8.7109375" style="29" customWidth="1"/>
    <col min="14140" max="14140" width="13" style="29" customWidth="1"/>
    <col min="14141" max="14141" width="8.85546875" style="29" customWidth="1"/>
    <col min="14142" max="14142" width="9.140625" style="29"/>
    <col min="14143" max="14143" width="8.85546875" style="29" customWidth="1"/>
    <col min="14144" max="14144" width="54.7109375" style="29" customWidth="1"/>
    <col min="14145" max="14145" width="10.85546875" style="29" customWidth="1"/>
    <col min="14146" max="14146" width="8.7109375" style="29" customWidth="1"/>
    <col min="14147" max="14147" width="13" style="29" customWidth="1"/>
    <col min="14148" max="14148" width="8.85546875" style="29" customWidth="1"/>
    <col min="14149" max="14149" width="9.85546875" style="29" customWidth="1"/>
    <col min="14150" max="14150" width="8.85546875" style="29" customWidth="1"/>
    <col min="14151" max="14336" width="9.140625" style="29"/>
    <col min="14337" max="14337" width="63" style="29" customWidth="1"/>
    <col min="14338" max="14340" width="17.140625" style="29" customWidth="1"/>
    <col min="14341" max="14344" width="15" style="29" customWidth="1"/>
    <col min="14345" max="14345" width="13.140625" style="29" customWidth="1"/>
    <col min="14346" max="14346" width="8.7109375" style="29" customWidth="1"/>
    <col min="14347" max="14347" width="12.85546875" style="29" customWidth="1"/>
    <col min="14348" max="14348" width="8.85546875" style="29" customWidth="1"/>
    <col min="14349" max="14349" width="9.85546875" style="29" customWidth="1"/>
    <col min="14350" max="14350" width="8.85546875" style="29" customWidth="1"/>
    <col min="14351" max="14351" width="54.7109375" style="29" customWidth="1"/>
    <col min="14352" max="14352" width="10.85546875" style="29" customWidth="1"/>
    <col min="14353" max="14353" width="8.7109375" style="29" customWidth="1"/>
    <col min="14354" max="14354" width="12.140625" style="29" customWidth="1"/>
    <col min="14355" max="14355" width="8.85546875" style="29" customWidth="1"/>
    <col min="14356" max="14356" width="9.85546875" style="29" customWidth="1"/>
    <col min="14357" max="14357" width="8.85546875" style="29" customWidth="1"/>
    <col min="14358" max="14358" width="54.7109375" style="29" customWidth="1"/>
    <col min="14359" max="14359" width="10.85546875" style="29" customWidth="1"/>
    <col min="14360" max="14360" width="8.7109375" style="29" customWidth="1"/>
    <col min="14361" max="14361" width="12.28515625" style="29" customWidth="1"/>
    <col min="14362" max="14362" width="8.85546875" style="29" customWidth="1"/>
    <col min="14363" max="14363" width="9.85546875" style="29" customWidth="1"/>
    <col min="14364" max="14364" width="8.85546875" style="29" customWidth="1"/>
    <col min="14365" max="14365" width="54.7109375" style="29" customWidth="1"/>
    <col min="14366" max="14366" width="10.85546875" style="29" customWidth="1"/>
    <col min="14367" max="14367" width="8.7109375" style="29" customWidth="1"/>
    <col min="14368" max="14368" width="13.28515625" style="29" customWidth="1"/>
    <col min="14369" max="14369" width="8.85546875" style="29" customWidth="1"/>
    <col min="14370" max="14370" width="9.85546875" style="29" customWidth="1"/>
    <col min="14371" max="14371" width="8.85546875" style="29" customWidth="1"/>
    <col min="14372" max="14372" width="54.7109375" style="29" customWidth="1"/>
    <col min="14373" max="14373" width="12.140625" style="29" customWidth="1"/>
    <col min="14374" max="14374" width="8.7109375" style="29" customWidth="1"/>
    <col min="14375" max="14375" width="11.28515625" style="29" customWidth="1"/>
    <col min="14376" max="14376" width="8.85546875" style="29" customWidth="1"/>
    <col min="14377" max="14377" width="9.140625" style="29"/>
    <col min="14378" max="14378" width="8.85546875" style="29" customWidth="1"/>
    <col min="14379" max="14379" width="54.7109375" style="29" customWidth="1"/>
    <col min="14380" max="14380" width="13.7109375" style="29" customWidth="1"/>
    <col min="14381" max="14381" width="8.7109375" style="29" customWidth="1"/>
    <col min="14382" max="14382" width="14.7109375" style="29" customWidth="1"/>
    <col min="14383" max="14383" width="8.85546875" style="29" customWidth="1"/>
    <col min="14384" max="14384" width="9.85546875" style="29" customWidth="1"/>
    <col min="14385" max="14385" width="8.85546875" style="29" customWidth="1"/>
    <col min="14386" max="14386" width="54.7109375" style="29" customWidth="1"/>
    <col min="14387" max="14387" width="12.42578125" style="29" customWidth="1"/>
    <col min="14388" max="14388" width="8.7109375" style="29" customWidth="1"/>
    <col min="14389" max="14389" width="13.42578125" style="29" customWidth="1"/>
    <col min="14390" max="14390" width="8.85546875" style="29" customWidth="1"/>
    <col min="14391" max="14391" width="9.140625" style="29"/>
    <col min="14392" max="14392" width="8.85546875" style="29" customWidth="1"/>
    <col min="14393" max="14393" width="54.7109375" style="29" customWidth="1"/>
    <col min="14394" max="14394" width="10.7109375" style="29" customWidth="1"/>
    <col min="14395" max="14395" width="8.7109375" style="29" customWidth="1"/>
    <col min="14396" max="14396" width="13" style="29" customWidth="1"/>
    <col min="14397" max="14397" width="8.85546875" style="29" customWidth="1"/>
    <col min="14398" max="14398" width="9.140625" style="29"/>
    <col min="14399" max="14399" width="8.85546875" style="29" customWidth="1"/>
    <col min="14400" max="14400" width="54.7109375" style="29" customWidth="1"/>
    <col min="14401" max="14401" width="10.85546875" style="29" customWidth="1"/>
    <col min="14402" max="14402" width="8.7109375" style="29" customWidth="1"/>
    <col min="14403" max="14403" width="13" style="29" customWidth="1"/>
    <col min="14404" max="14404" width="8.85546875" style="29" customWidth="1"/>
    <col min="14405" max="14405" width="9.85546875" style="29" customWidth="1"/>
    <col min="14406" max="14406" width="8.85546875" style="29" customWidth="1"/>
    <col min="14407" max="14592" width="9.140625" style="29"/>
    <col min="14593" max="14593" width="63" style="29" customWidth="1"/>
    <col min="14594" max="14596" width="17.140625" style="29" customWidth="1"/>
    <col min="14597" max="14600" width="15" style="29" customWidth="1"/>
    <col min="14601" max="14601" width="13.140625" style="29" customWidth="1"/>
    <col min="14602" max="14602" width="8.7109375" style="29" customWidth="1"/>
    <col min="14603" max="14603" width="12.85546875" style="29" customWidth="1"/>
    <col min="14604" max="14604" width="8.85546875" style="29" customWidth="1"/>
    <col min="14605" max="14605" width="9.85546875" style="29" customWidth="1"/>
    <col min="14606" max="14606" width="8.85546875" style="29" customWidth="1"/>
    <col min="14607" max="14607" width="54.7109375" style="29" customWidth="1"/>
    <col min="14608" max="14608" width="10.85546875" style="29" customWidth="1"/>
    <col min="14609" max="14609" width="8.7109375" style="29" customWidth="1"/>
    <col min="14610" max="14610" width="12.140625" style="29" customWidth="1"/>
    <col min="14611" max="14611" width="8.85546875" style="29" customWidth="1"/>
    <col min="14612" max="14612" width="9.85546875" style="29" customWidth="1"/>
    <col min="14613" max="14613" width="8.85546875" style="29" customWidth="1"/>
    <col min="14614" max="14614" width="54.7109375" style="29" customWidth="1"/>
    <col min="14615" max="14615" width="10.85546875" style="29" customWidth="1"/>
    <col min="14616" max="14616" width="8.7109375" style="29" customWidth="1"/>
    <col min="14617" max="14617" width="12.28515625" style="29" customWidth="1"/>
    <col min="14618" max="14618" width="8.85546875" style="29" customWidth="1"/>
    <col min="14619" max="14619" width="9.85546875" style="29" customWidth="1"/>
    <col min="14620" max="14620" width="8.85546875" style="29" customWidth="1"/>
    <col min="14621" max="14621" width="54.7109375" style="29" customWidth="1"/>
    <col min="14622" max="14622" width="10.85546875" style="29" customWidth="1"/>
    <col min="14623" max="14623" width="8.7109375" style="29" customWidth="1"/>
    <col min="14624" max="14624" width="13.28515625" style="29" customWidth="1"/>
    <col min="14625" max="14625" width="8.85546875" style="29" customWidth="1"/>
    <col min="14626" max="14626" width="9.85546875" style="29" customWidth="1"/>
    <col min="14627" max="14627" width="8.85546875" style="29" customWidth="1"/>
    <col min="14628" max="14628" width="54.7109375" style="29" customWidth="1"/>
    <col min="14629" max="14629" width="12.140625" style="29" customWidth="1"/>
    <col min="14630" max="14630" width="8.7109375" style="29" customWidth="1"/>
    <col min="14631" max="14631" width="11.28515625" style="29" customWidth="1"/>
    <col min="14632" max="14632" width="8.85546875" style="29" customWidth="1"/>
    <col min="14633" max="14633" width="9.140625" style="29"/>
    <col min="14634" max="14634" width="8.85546875" style="29" customWidth="1"/>
    <col min="14635" max="14635" width="54.7109375" style="29" customWidth="1"/>
    <col min="14636" max="14636" width="13.7109375" style="29" customWidth="1"/>
    <col min="14637" max="14637" width="8.7109375" style="29" customWidth="1"/>
    <col min="14638" max="14638" width="14.7109375" style="29" customWidth="1"/>
    <col min="14639" max="14639" width="8.85546875" style="29" customWidth="1"/>
    <col min="14640" max="14640" width="9.85546875" style="29" customWidth="1"/>
    <col min="14641" max="14641" width="8.85546875" style="29" customWidth="1"/>
    <col min="14642" max="14642" width="54.7109375" style="29" customWidth="1"/>
    <col min="14643" max="14643" width="12.42578125" style="29" customWidth="1"/>
    <col min="14644" max="14644" width="8.7109375" style="29" customWidth="1"/>
    <col min="14645" max="14645" width="13.42578125" style="29" customWidth="1"/>
    <col min="14646" max="14646" width="8.85546875" style="29" customWidth="1"/>
    <col min="14647" max="14647" width="9.140625" style="29"/>
    <col min="14648" max="14648" width="8.85546875" style="29" customWidth="1"/>
    <col min="14649" max="14649" width="54.7109375" style="29" customWidth="1"/>
    <col min="14650" max="14650" width="10.7109375" style="29" customWidth="1"/>
    <col min="14651" max="14651" width="8.7109375" style="29" customWidth="1"/>
    <col min="14652" max="14652" width="13" style="29" customWidth="1"/>
    <col min="14653" max="14653" width="8.85546875" style="29" customWidth="1"/>
    <col min="14654" max="14654" width="9.140625" style="29"/>
    <col min="14655" max="14655" width="8.85546875" style="29" customWidth="1"/>
    <col min="14656" max="14656" width="54.7109375" style="29" customWidth="1"/>
    <col min="14657" max="14657" width="10.85546875" style="29" customWidth="1"/>
    <col min="14658" max="14658" width="8.7109375" style="29" customWidth="1"/>
    <col min="14659" max="14659" width="13" style="29" customWidth="1"/>
    <col min="14660" max="14660" width="8.85546875" style="29" customWidth="1"/>
    <col min="14661" max="14661" width="9.85546875" style="29" customWidth="1"/>
    <col min="14662" max="14662" width="8.85546875" style="29" customWidth="1"/>
    <col min="14663" max="14848" width="9.140625" style="29"/>
    <col min="14849" max="14849" width="63" style="29" customWidth="1"/>
    <col min="14850" max="14852" width="17.140625" style="29" customWidth="1"/>
    <col min="14853" max="14856" width="15" style="29" customWidth="1"/>
    <col min="14857" max="14857" width="13.140625" style="29" customWidth="1"/>
    <col min="14858" max="14858" width="8.7109375" style="29" customWidth="1"/>
    <col min="14859" max="14859" width="12.85546875" style="29" customWidth="1"/>
    <col min="14860" max="14860" width="8.85546875" style="29" customWidth="1"/>
    <col min="14861" max="14861" width="9.85546875" style="29" customWidth="1"/>
    <col min="14862" max="14862" width="8.85546875" style="29" customWidth="1"/>
    <col min="14863" max="14863" width="54.7109375" style="29" customWidth="1"/>
    <col min="14864" max="14864" width="10.85546875" style="29" customWidth="1"/>
    <col min="14865" max="14865" width="8.7109375" style="29" customWidth="1"/>
    <col min="14866" max="14866" width="12.140625" style="29" customWidth="1"/>
    <col min="14867" max="14867" width="8.85546875" style="29" customWidth="1"/>
    <col min="14868" max="14868" width="9.85546875" style="29" customWidth="1"/>
    <col min="14869" max="14869" width="8.85546875" style="29" customWidth="1"/>
    <col min="14870" max="14870" width="54.7109375" style="29" customWidth="1"/>
    <col min="14871" max="14871" width="10.85546875" style="29" customWidth="1"/>
    <col min="14872" max="14872" width="8.7109375" style="29" customWidth="1"/>
    <col min="14873" max="14873" width="12.28515625" style="29" customWidth="1"/>
    <col min="14874" max="14874" width="8.85546875" style="29" customWidth="1"/>
    <col min="14875" max="14875" width="9.85546875" style="29" customWidth="1"/>
    <col min="14876" max="14876" width="8.85546875" style="29" customWidth="1"/>
    <col min="14877" max="14877" width="54.7109375" style="29" customWidth="1"/>
    <col min="14878" max="14878" width="10.85546875" style="29" customWidth="1"/>
    <col min="14879" max="14879" width="8.7109375" style="29" customWidth="1"/>
    <col min="14880" max="14880" width="13.28515625" style="29" customWidth="1"/>
    <col min="14881" max="14881" width="8.85546875" style="29" customWidth="1"/>
    <col min="14882" max="14882" width="9.85546875" style="29" customWidth="1"/>
    <col min="14883" max="14883" width="8.85546875" style="29" customWidth="1"/>
    <col min="14884" max="14884" width="54.7109375" style="29" customWidth="1"/>
    <col min="14885" max="14885" width="12.140625" style="29" customWidth="1"/>
    <col min="14886" max="14886" width="8.7109375" style="29" customWidth="1"/>
    <col min="14887" max="14887" width="11.28515625" style="29" customWidth="1"/>
    <col min="14888" max="14888" width="8.85546875" style="29" customWidth="1"/>
    <col min="14889" max="14889" width="9.140625" style="29"/>
    <col min="14890" max="14890" width="8.85546875" style="29" customWidth="1"/>
    <col min="14891" max="14891" width="54.7109375" style="29" customWidth="1"/>
    <col min="14892" max="14892" width="13.7109375" style="29" customWidth="1"/>
    <col min="14893" max="14893" width="8.7109375" style="29" customWidth="1"/>
    <col min="14894" max="14894" width="14.7109375" style="29" customWidth="1"/>
    <col min="14895" max="14895" width="8.85546875" style="29" customWidth="1"/>
    <col min="14896" max="14896" width="9.85546875" style="29" customWidth="1"/>
    <col min="14897" max="14897" width="8.85546875" style="29" customWidth="1"/>
    <col min="14898" max="14898" width="54.7109375" style="29" customWidth="1"/>
    <col min="14899" max="14899" width="12.42578125" style="29" customWidth="1"/>
    <col min="14900" max="14900" width="8.7109375" style="29" customWidth="1"/>
    <col min="14901" max="14901" width="13.42578125" style="29" customWidth="1"/>
    <col min="14902" max="14902" width="8.85546875" style="29" customWidth="1"/>
    <col min="14903" max="14903" width="9.140625" style="29"/>
    <col min="14904" max="14904" width="8.85546875" style="29" customWidth="1"/>
    <col min="14905" max="14905" width="54.7109375" style="29" customWidth="1"/>
    <col min="14906" max="14906" width="10.7109375" style="29" customWidth="1"/>
    <col min="14907" max="14907" width="8.7109375" style="29" customWidth="1"/>
    <col min="14908" max="14908" width="13" style="29" customWidth="1"/>
    <col min="14909" max="14909" width="8.85546875" style="29" customWidth="1"/>
    <col min="14910" max="14910" width="9.140625" style="29"/>
    <col min="14911" max="14911" width="8.85546875" style="29" customWidth="1"/>
    <col min="14912" max="14912" width="54.7109375" style="29" customWidth="1"/>
    <col min="14913" max="14913" width="10.85546875" style="29" customWidth="1"/>
    <col min="14914" max="14914" width="8.7109375" style="29" customWidth="1"/>
    <col min="14915" max="14915" width="13" style="29" customWidth="1"/>
    <col min="14916" max="14916" width="8.85546875" style="29" customWidth="1"/>
    <col min="14917" max="14917" width="9.85546875" style="29" customWidth="1"/>
    <col min="14918" max="14918" width="8.85546875" style="29" customWidth="1"/>
    <col min="14919" max="15104" width="9.140625" style="29"/>
    <col min="15105" max="15105" width="63" style="29" customWidth="1"/>
    <col min="15106" max="15108" width="17.140625" style="29" customWidth="1"/>
    <col min="15109" max="15112" width="15" style="29" customWidth="1"/>
    <col min="15113" max="15113" width="13.140625" style="29" customWidth="1"/>
    <col min="15114" max="15114" width="8.7109375" style="29" customWidth="1"/>
    <col min="15115" max="15115" width="12.85546875" style="29" customWidth="1"/>
    <col min="15116" max="15116" width="8.85546875" style="29" customWidth="1"/>
    <col min="15117" max="15117" width="9.85546875" style="29" customWidth="1"/>
    <col min="15118" max="15118" width="8.85546875" style="29" customWidth="1"/>
    <col min="15119" max="15119" width="54.7109375" style="29" customWidth="1"/>
    <col min="15120" max="15120" width="10.85546875" style="29" customWidth="1"/>
    <col min="15121" max="15121" width="8.7109375" style="29" customWidth="1"/>
    <col min="15122" max="15122" width="12.140625" style="29" customWidth="1"/>
    <col min="15123" max="15123" width="8.85546875" style="29" customWidth="1"/>
    <col min="15124" max="15124" width="9.85546875" style="29" customWidth="1"/>
    <col min="15125" max="15125" width="8.85546875" style="29" customWidth="1"/>
    <col min="15126" max="15126" width="54.7109375" style="29" customWidth="1"/>
    <col min="15127" max="15127" width="10.85546875" style="29" customWidth="1"/>
    <col min="15128" max="15128" width="8.7109375" style="29" customWidth="1"/>
    <col min="15129" max="15129" width="12.28515625" style="29" customWidth="1"/>
    <col min="15130" max="15130" width="8.85546875" style="29" customWidth="1"/>
    <col min="15131" max="15131" width="9.85546875" style="29" customWidth="1"/>
    <col min="15132" max="15132" width="8.85546875" style="29" customWidth="1"/>
    <col min="15133" max="15133" width="54.7109375" style="29" customWidth="1"/>
    <col min="15134" max="15134" width="10.85546875" style="29" customWidth="1"/>
    <col min="15135" max="15135" width="8.7109375" style="29" customWidth="1"/>
    <col min="15136" max="15136" width="13.28515625" style="29" customWidth="1"/>
    <col min="15137" max="15137" width="8.85546875" style="29" customWidth="1"/>
    <col min="15138" max="15138" width="9.85546875" style="29" customWidth="1"/>
    <col min="15139" max="15139" width="8.85546875" style="29" customWidth="1"/>
    <col min="15140" max="15140" width="54.7109375" style="29" customWidth="1"/>
    <col min="15141" max="15141" width="12.140625" style="29" customWidth="1"/>
    <col min="15142" max="15142" width="8.7109375" style="29" customWidth="1"/>
    <col min="15143" max="15143" width="11.28515625" style="29" customWidth="1"/>
    <col min="15144" max="15144" width="8.85546875" style="29" customWidth="1"/>
    <col min="15145" max="15145" width="9.140625" style="29"/>
    <col min="15146" max="15146" width="8.85546875" style="29" customWidth="1"/>
    <col min="15147" max="15147" width="54.7109375" style="29" customWidth="1"/>
    <col min="15148" max="15148" width="13.7109375" style="29" customWidth="1"/>
    <col min="15149" max="15149" width="8.7109375" style="29" customWidth="1"/>
    <col min="15150" max="15150" width="14.7109375" style="29" customWidth="1"/>
    <col min="15151" max="15151" width="8.85546875" style="29" customWidth="1"/>
    <col min="15152" max="15152" width="9.85546875" style="29" customWidth="1"/>
    <col min="15153" max="15153" width="8.85546875" style="29" customWidth="1"/>
    <col min="15154" max="15154" width="54.7109375" style="29" customWidth="1"/>
    <col min="15155" max="15155" width="12.42578125" style="29" customWidth="1"/>
    <col min="15156" max="15156" width="8.7109375" style="29" customWidth="1"/>
    <col min="15157" max="15157" width="13.42578125" style="29" customWidth="1"/>
    <col min="15158" max="15158" width="8.85546875" style="29" customWidth="1"/>
    <col min="15159" max="15159" width="9.140625" style="29"/>
    <col min="15160" max="15160" width="8.85546875" style="29" customWidth="1"/>
    <col min="15161" max="15161" width="54.7109375" style="29" customWidth="1"/>
    <col min="15162" max="15162" width="10.7109375" style="29" customWidth="1"/>
    <col min="15163" max="15163" width="8.7109375" style="29" customWidth="1"/>
    <col min="15164" max="15164" width="13" style="29" customWidth="1"/>
    <col min="15165" max="15165" width="8.85546875" style="29" customWidth="1"/>
    <col min="15166" max="15166" width="9.140625" style="29"/>
    <col min="15167" max="15167" width="8.85546875" style="29" customWidth="1"/>
    <col min="15168" max="15168" width="54.7109375" style="29" customWidth="1"/>
    <col min="15169" max="15169" width="10.85546875" style="29" customWidth="1"/>
    <col min="15170" max="15170" width="8.7109375" style="29" customWidth="1"/>
    <col min="15171" max="15171" width="13" style="29" customWidth="1"/>
    <col min="15172" max="15172" width="8.85546875" style="29" customWidth="1"/>
    <col min="15173" max="15173" width="9.85546875" style="29" customWidth="1"/>
    <col min="15174" max="15174" width="8.85546875" style="29" customWidth="1"/>
    <col min="15175" max="15360" width="9.140625" style="29"/>
    <col min="15361" max="15361" width="63" style="29" customWidth="1"/>
    <col min="15362" max="15364" width="17.140625" style="29" customWidth="1"/>
    <col min="15365" max="15368" width="15" style="29" customWidth="1"/>
    <col min="15369" max="15369" width="13.140625" style="29" customWidth="1"/>
    <col min="15370" max="15370" width="8.7109375" style="29" customWidth="1"/>
    <col min="15371" max="15371" width="12.85546875" style="29" customWidth="1"/>
    <col min="15372" max="15372" width="8.85546875" style="29" customWidth="1"/>
    <col min="15373" max="15373" width="9.85546875" style="29" customWidth="1"/>
    <col min="15374" max="15374" width="8.85546875" style="29" customWidth="1"/>
    <col min="15375" max="15375" width="54.7109375" style="29" customWidth="1"/>
    <col min="15376" max="15376" width="10.85546875" style="29" customWidth="1"/>
    <col min="15377" max="15377" width="8.7109375" style="29" customWidth="1"/>
    <col min="15378" max="15378" width="12.140625" style="29" customWidth="1"/>
    <col min="15379" max="15379" width="8.85546875" style="29" customWidth="1"/>
    <col min="15380" max="15380" width="9.85546875" style="29" customWidth="1"/>
    <col min="15381" max="15381" width="8.85546875" style="29" customWidth="1"/>
    <col min="15382" max="15382" width="54.7109375" style="29" customWidth="1"/>
    <col min="15383" max="15383" width="10.85546875" style="29" customWidth="1"/>
    <col min="15384" max="15384" width="8.7109375" style="29" customWidth="1"/>
    <col min="15385" max="15385" width="12.28515625" style="29" customWidth="1"/>
    <col min="15386" max="15386" width="8.85546875" style="29" customWidth="1"/>
    <col min="15387" max="15387" width="9.85546875" style="29" customWidth="1"/>
    <col min="15388" max="15388" width="8.85546875" style="29" customWidth="1"/>
    <col min="15389" max="15389" width="54.7109375" style="29" customWidth="1"/>
    <col min="15390" max="15390" width="10.85546875" style="29" customWidth="1"/>
    <col min="15391" max="15391" width="8.7109375" style="29" customWidth="1"/>
    <col min="15392" max="15392" width="13.28515625" style="29" customWidth="1"/>
    <col min="15393" max="15393" width="8.85546875" style="29" customWidth="1"/>
    <col min="15394" max="15394" width="9.85546875" style="29" customWidth="1"/>
    <col min="15395" max="15395" width="8.85546875" style="29" customWidth="1"/>
    <col min="15396" max="15396" width="54.7109375" style="29" customWidth="1"/>
    <col min="15397" max="15397" width="12.140625" style="29" customWidth="1"/>
    <col min="15398" max="15398" width="8.7109375" style="29" customWidth="1"/>
    <col min="15399" max="15399" width="11.28515625" style="29" customWidth="1"/>
    <col min="15400" max="15400" width="8.85546875" style="29" customWidth="1"/>
    <col min="15401" max="15401" width="9.140625" style="29"/>
    <col min="15402" max="15402" width="8.85546875" style="29" customWidth="1"/>
    <col min="15403" max="15403" width="54.7109375" style="29" customWidth="1"/>
    <col min="15404" max="15404" width="13.7109375" style="29" customWidth="1"/>
    <col min="15405" max="15405" width="8.7109375" style="29" customWidth="1"/>
    <col min="15406" max="15406" width="14.7109375" style="29" customWidth="1"/>
    <col min="15407" max="15407" width="8.85546875" style="29" customWidth="1"/>
    <col min="15408" max="15408" width="9.85546875" style="29" customWidth="1"/>
    <col min="15409" max="15409" width="8.85546875" style="29" customWidth="1"/>
    <col min="15410" max="15410" width="54.7109375" style="29" customWidth="1"/>
    <col min="15411" max="15411" width="12.42578125" style="29" customWidth="1"/>
    <col min="15412" max="15412" width="8.7109375" style="29" customWidth="1"/>
    <col min="15413" max="15413" width="13.42578125" style="29" customWidth="1"/>
    <col min="15414" max="15414" width="8.85546875" style="29" customWidth="1"/>
    <col min="15415" max="15415" width="9.140625" style="29"/>
    <col min="15416" max="15416" width="8.85546875" style="29" customWidth="1"/>
    <col min="15417" max="15417" width="54.7109375" style="29" customWidth="1"/>
    <col min="15418" max="15418" width="10.7109375" style="29" customWidth="1"/>
    <col min="15419" max="15419" width="8.7109375" style="29" customWidth="1"/>
    <col min="15420" max="15420" width="13" style="29" customWidth="1"/>
    <col min="15421" max="15421" width="8.85546875" style="29" customWidth="1"/>
    <col min="15422" max="15422" width="9.140625" style="29"/>
    <col min="15423" max="15423" width="8.85546875" style="29" customWidth="1"/>
    <col min="15424" max="15424" width="54.7109375" style="29" customWidth="1"/>
    <col min="15425" max="15425" width="10.85546875" style="29" customWidth="1"/>
    <col min="15426" max="15426" width="8.7109375" style="29" customWidth="1"/>
    <col min="15427" max="15427" width="13" style="29" customWidth="1"/>
    <col min="15428" max="15428" width="8.85546875" style="29" customWidth="1"/>
    <col min="15429" max="15429" width="9.85546875" style="29" customWidth="1"/>
    <col min="15430" max="15430" width="8.85546875" style="29" customWidth="1"/>
    <col min="15431" max="15616" width="9.140625" style="29"/>
    <col min="15617" max="15617" width="63" style="29" customWidth="1"/>
    <col min="15618" max="15620" width="17.140625" style="29" customWidth="1"/>
    <col min="15621" max="15624" width="15" style="29" customWidth="1"/>
    <col min="15625" max="15625" width="13.140625" style="29" customWidth="1"/>
    <col min="15626" max="15626" width="8.7109375" style="29" customWidth="1"/>
    <col min="15627" max="15627" width="12.85546875" style="29" customWidth="1"/>
    <col min="15628" max="15628" width="8.85546875" style="29" customWidth="1"/>
    <col min="15629" max="15629" width="9.85546875" style="29" customWidth="1"/>
    <col min="15630" max="15630" width="8.85546875" style="29" customWidth="1"/>
    <col min="15631" max="15631" width="54.7109375" style="29" customWidth="1"/>
    <col min="15632" max="15632" width="10.85546875" style="29" customWidth="1"/>
    <col min="15633" max="15633" width="8.7109375" style="29" customWidth="1"/>
    <col min="15634" max="15634" width="12.140625" style="29" customWidth="1"/>
    <col min="15635" max="15635" width="8.85546875" style="29" customWidth="1"/>
    <col min="15636" max="15636" width="9.85546875" style="29" customWidth="1"/>
    <col min="15637" max="15637" width="8.85546875" style="29" customWidth="1"/>
    <col min="15638" max="15638" width="54.7109375" style="29" customWidth="1"/>
    <col min="15639" max="15639" width="10.85546875" style="29" customWidth="1"/>
    <col min="15640" max="15640" width="8.7109375" style="29" customWidth="1"/>
    <col min="15641" max="15641" width="12.28515625" style="29" customWidth="1"/>
    <col min="15642" max="15642" width="8.85546875" style="29" customWidth="1"/>
    <col min="15643" max="15643" width="9.85546875" style="29" customWidth="1"/>
    <col min="15644" max="15644" width="8.85546875" style="29" customWidth="1"/>
    <col min="15645" max="15645" width="54.7109375" style="29" customWidth="1"/>
    <col min="15646" max="15646" width="10.85546875" style="29" customWidth="1"/>
    <col min="15647" max="15647" width="8.7109375" style="29" customWidth="1"/>
    <col min="15648" max="15648" width="13.28515625" style="29" customWidth="1"/>
    <col min="15649" max="15649" width="8.85546875" style="29" customWidth="1"/>
    <col min="15650" max="15650" width="9.85546875" style="29" customWidth="1"/>
    <col min="15651" max="15651" width="8.85546875" style="29" customWidth="1"/>
    <col min="15652" max="15652" width="54.7109375" style="29" customWidth="1"/>
    <col min="15653" max="15653" width="12.140625" style="29" customWidth="1"/>
    <col min="15654" max="15654" width="8.7109375" style="29" customWidth="1"/>
    <col min="15655" max="15655" width="11.28515625" style="29" customWidth="1"/>
    <col min="15656" max="15656" width="8.85546875" style="29" customWidth="1"/>
    <col min="15657" max="15657" width="9.140625" style="29"/>
    <col min="15658" max="15658" width="8.85546875" style="29" customWidth="1"/>
    <col min="15659" max="15659" width="54.7109375" style="29" customWidth="1"/>
    <col min="15660" max="15660" width="13.7109375" style="29" customWidth="1"/>
    <col min="15661" max="15661" width="8.7109375" style="29" customWidth="1"/>
    <col min="15662" max="15662" width="14.7109375" style="29" customWidth="1"/>
    <col min="15663" max="15663" width="8.85546875" style="29" customWidth="1"/>
    <col min="15664" max="15664" width="9.85546875" style="29" customWidth="1"/>
    <col min="15665" max="15665" width="8.85546875" style="29" customWidth="1"/>
    <col min="15666" max="15666" width="54.7109375" style="29" customWidth="1"/>
    <col min="15667" max="15667" width="12.42578125" style="29" customWidth="1"/>
    <col min="15668" max="15668" width="8.7109375" style="29" customWidth="1"/>
    <col min="15669" max="15669" width="13.42578125" style="29" customWidth="1"/>
    <col min="15670" max="15670" width="8.85546875" style="29" customWidth="1"/>
    <col min="15671" max="15671" width="9.140625" style="29"/>
    <col min="15672" max="15672" width="8.85546875" style="29" customWidth="1"/>
    <col min="15673" max="15673" width="54.7109375" style="29" customWidth="1"/>
    <col min="15674" max="15674" width="10.7109375" style="29" customWidth="1"/>
    <col min="15675" max="15675" width="8.7109375" style="29" customWidth="1"/>
    <col min="15676" max="15676" width="13" style="29" customWidth="1"/>
    <col min="15677" max="15677" width="8.85546875" style="29" customWidth="1"/>
    <col min="15678" max="15678" width="9.140625" style="29"/>
    <col min="15679" max="15679" width="8.85546875" style="29" customWidth="1"/>
    <col min="15680" max="15680" width="54.7109375" style="29" customWidth="1"/>
    <col min="15681" max="15681" width="10.85546875" style="29" customWidth="1"/>
    <col min="15682" max="15682" width="8.7109375" style="29" customWidth="1"/>
    <col min="15683" max="15683" width="13" style="29" customWidth="1"/>
    <col min="15684" max="15684" width="8.85546875" style="29" customWidth="1"/>
    <col min="15685" max="15685" width="9.85546875" style="29" customWidth="1"/>
    <col min="15686" max="15686" width="8.85546875" style="29" customWidth="1"/>
    <col min="15687" max="15872" width="9.140625" style="29"/>
    <col min="15873" max="15873" width="63" style="29" customWidth="1"/>
    <col min="15874" max="15876" width="17.140625" style="29" customWidth="1"/>
    <col min="15877" max="15880" width="15" style="29" customWidth="1"/>
    <col min="15881" max="15881" width="13.140625" style="29" customWidth="1"/>
    <col min="15882" max="15882" width="8.7109375" style="29" customWidth="1"/>
    <col min="15883" max="15883" width="12.85546875" style="29" customWidth="1"/>
    <col min="15884" max="15884" width="8.85546875" style="29" customWidth="1"/>
    <col min="15885" max="15885" width="9.85546875" style="29" customWidth="1"/>
    <col min="15886" max="15886" width="8.85546875" style="29" customWidth="1"/>
    <col min="15887" max="15887" width="54.7109375" style="29" customWidth="1"/>
    <col min="15888" max="15888" width="10.85546875" style="29" customWidth="1"/>
    <col min="15889" max="15889" width="8.7109375" style="29" customWidth="1"/>
    <col min="15890" max="15890" width="12.140625" style="29" customWidth="1"/>
    <col min="15891" max="15891" width="8.85546875" style="29" customWidth="1"/>
    <col min="15892" max="15892" width="9.85546875" style="29" customWidth="1"/>
    <col min="15893" max="15893" width="8.85546875" style="29" customWidth="1"/>
    <col min="15894" max="15894" width="54.7109375" style="29" customWidth="1"/>
    <col min="15895" max="15895" width="10.85546875" style="29" customWidth="1"/>
    <col min="15896" max="15896" width="8.7109375" style="29" customWidth="1"/>
    <col min="15897" max="15897" width="12.28515625" style="29" customWidth="1"/>
    <col min="15898" max="15898" width="8.85546875" style="29" customWidth="1"/>
    <col min="15899" max="15899" width="9.85546875" style="29" customWidth="1"/>
    <col min="15900" max="15900" width="8.85546875" style="29" customWidth="1"/>
    <col min="15901" max="15901" width="54.7109375" style="29" customWidth="1"/>
    <col min="15902" max="15902" width="10.85546875" style="29" customWidth="1"/>
    <col min="15903" max="15903" width="8.7109375" style="29" customWidth="1"/>
    <col min="15904" max="15904" width="13.28515625" style="29" customWidth="1"/>
    <col min="15905" max="15905" width="8.85546875" style="29" customWidth="1"/>
    <col min="15906" max="15906" width="9.85546875" style="29" customWidth="1"/>
    <col min="15907" max="15907" width="8.85546875" style="29" customWidth="1"/>
    <col min="15908" max="15908" width="54.7109375" style="29" customWidth="1"/>
    <col min="15909" max="15909" width="12.140625" style="29" customWidth="1"/>
    <col min="15910" max="15910" width="8.7109375" style="29" customWidth="1"/>
    <col min="15911" max="15911" width="11.28515625" style="29" customWidth="1"/>
    <col min="15912" max="15912" width="8.85546875" style="29" customWidth="1"/>
    <col min="15913" max="15913" width="9.140625" style="29"/>
    <col min="15914" max="15914" width="8.85546875" style="29" customWidth="1"/>
    <col min="15915" max="15915" width="54.7109375" style="29" customWidth="1"/>
    <col min="15916" max="15916" width="13.7109375" style="29" customWidth="1"/>
    <col min="15917" max="15917" width="8.7109375" style="29" customWidth="1"/>
    <col min="15918" max="15918" width="14.7109375" style="29" customWidth="1"/>
    <col min="15919" max="15919" width="8.85546875" style="29" customWidth="1"/>
    <col min="15920" max="15920" width="9.85546875" style="29" customWidth="1"/>
    <col min="15921" max="15921" width="8.85546875" style="29" customWidth="1"/>
    <col min="15922" max="15922" width="54.7109375" style="29" customWidth="1"/>
    <col min="15923" max="15923" width="12.42578125" style="29" customWidth="1"/>
    <col min="15924" max="15924" width="8.7109375" style="29" customWidth="1"/>
    <col min="15925" max="15925" width="13.42578125" style="29" customWidth="1"/>
    <col min="15926" max="15926" width="8.85546875" style="29" customWidth="1"/>
    <col min="15927" max="15927" width="9.140625" style="29"/>
    <col min="15928" max="15928" width="8.85546875" style="29" customWidth="1"/>
    <col min="15929" max="15929" width="54.7109375" style="29" customWidth="1"/>
    <col min="15930" max="15930" width="10.7109375" style="29" customWidth="1"/>
    <col min="15931" max="15931" width="8.7109375" style="29" customWidth="1"/>
    <col min="15932" max="15932" width="13" style="29" customWidth="1"/>
    <col min="15933" max="15933" width="8.85546875" style="29" customWidth="1"/>
    <col min="15934" max="15934" width="9.140625" style="29"/>
    <col min="15935" max="15935" width="8.85546875" style="29" customWidth="1"/>
    <col min="15936" max="15936" width="54.7109375" style="29" customWidth="1"/>
    <col min="15937" max="15937" width="10.85546875" style="29" customWidth="1"/>
    <col min="15938" max="15938" width="8.7109375" style="29" customWidth="1"/>
    <col min="15939" max="15939" width="13" style="29" customWidth="1"/>
    <col min="15940" max="15940" width="8.85546875" style="29" customWidth="1"/>
    <col min="15941" max="15941" width="9.85546875" style="29" customWidth="1"/>
    <col min="15942" max="15942" width="8.85546875" style="29" customWidth="1"/>
    <col min="15943" max="16128" width="9.140625" style="29"/>
    <col min="16129" max="16129" width="63" style="29" customWidth="1"/>
    <col min="16130" max="16132" width="17.140625" style="29" customWidth="1"/>
    <col min="16133" max="16136" width="15" style="29" customWidth="1"/>
    <col min="16137" max="16137" width="13.140625" style="29" customWidth="1"/>
    <col min="16138" max="16138" width="8.7109375" style="29" customWidth="1"/>
    <col min="16139" max="16139" width="12.85546875" style="29" customWidth="1"/>
    <col min="16140" max="16140" width="8.85546875" style="29" customWidth="1"/>
    <col min="16141" max="16141" width="9.85546875" style="29" customWidth="1"/>
    <col min="16142" max="16142" width="8.85546875" style="29" customWidth="1"/>
    <col min="16143" max="16143" width="54.7109375" style="29" customWidth="1"/>
    <col min="16144" max="16144" width="10.85546875" style="29" customWidth="1"/>
    <col min="16145" max="16145" width="8.7109375" style="29" customWidth="1"/>
    <col min="16146" max="16146" width="12.140625" style="29" customWidth="1"/>
    <col min="16147" max="16147" width="8.85546875" style="29" customWidth="1"/>
    <col min="16148" max="16148" width="9.85546875" style="29" customWidth="1"/>
    <col min="16149" max="16149" width="8.85546875" style="29" customWidth="1"/>
    <col min="16150" max="16150" width="54.7109375" style="29" customWidth="1"/>
    <col min="16151" max="16151" width="10.85546875" style="29" customWidth="1"/>
    <col min="16152" max="16152" width="8.7109375" style="29" customWidth="1"/>
    <col min="16153" max="16153" width="12.28515625" style="29" customWidth="1"/>
    <col min="16154" max="16154" width="8.85546875" style="29" customWidth="1"/>
    <col min="16155" max="16155" width="9.85546875" style="29" customWidth="1"/>
    <col min="16156" max="16156" width="8.85546875" style="29" customWidth="1"/>
    <col min="16157" max="16157" width="54.7109375" style="29" customWidth="1"/>
    <col min="16158" max="16158" width="10.85546875" style="29" customWidth="1"/>
    <col min="16159" max="16159" width="8.7109375" style="29" customWidth="1"/>
    <col min="16160" max="16160" width="13.28515625" style="29" customWidth="1"/>
    <col min="16161" max="16161" width="8.85546875" style="29" customWidth="1"/>
    <col min="16162" max="16162" width="9.85546875" style="29" customWidth="1"/>
    <col min="16163" max="16163" width="8.85546875" style="29" customWidth="1"/>
    <col min="16164" max="16164" width="54.7109375" style="29" customWidth="1"/>
    <col min="16165" max="16165" width="12.140625" style="29" customWidth="1"/>
    <col min="16166" max="16166" width="8.7109375" style="29" customWidth="1"/>
    <col min="16167" max="16167" width="11.28515625" style="29" customWidth="1"/>
    <col min="16168" max="16168" width="8.85546875" style="29" customWidth="1"/>
    <col min="16169" max="16169" width="9.140625" style="29"/>
    <col min="16170" max="16170" width="8.85546875" style="29" customWidth="1"/>
    <col min="16171" max="16171" width="54.7109375" style="29" customWidth="1"/>
    <col min="16172" max="16172" width="13.7109375" style="29" customWidth="1"/>
    <col min="16173" max="16173" width="8.7109375" style="29" customWidth="1"/>
    <col min="16174" max="16174" width="14.7109375" style="29" customWidth="1"/>
    <col min="16175" max="16175" width="8.85546875" style="29" customWidth="1"/>
    <col min="16176" max="16176" width="9.85546875" style="29" customWidth="1"/>
    <col min="16177" max="16177" width="8.85546875" style="29" customWidth="1"/>
    <col min="16178" max="16178" width="54.7109375" style="29" customWidth="1"/>
    <col min="16179" max="16179" width="12.42578125" style="29" customWidth="1"/>
    <col min="16180" max="16180" width="8.7109375" style="29" customWidth="1"/>
    <col min="16181" max="16181" width="13.42578125" style="29" customWidth="1"/>
    <col min="16182" max="16182" width="8.85546875" style="29" customWidth="1"/>
    <col min="16183" max="16183" width="9.140625" style="29"/>
    <col min="16184" max="16184" width="8.85546875" style="29" customWidth="1"/>
    <col min="16185" max="16185" width="54.7109375" style="29" customWidth="1"/>
    <col min="16186" max="16186" width="10.7109375" style="29" customWidth="1"/>
    <col min="16187" max="16187" width="8.7109375" style="29" customWidth="1"/>
    <col min="16188" max="16188" width="13" style="29" customWidth="1"/>
    <col min="16189" max="16189" width="8.85546875" style="29" customWidth="1"/>
    <col min="16190" max="16190" width="9.140625" style="29"/>
    <col min="16191" max="16191" width="8.85546875" style="29" customWidth="1"/>
    <col min="16192" max="16192" width="54.7109375" style="29" customWidth="1"/>
    <col min="16193" max="16193" width="10.85546875" style="29" customWidth="1"/>
    <col min="16194" max="16194" width="8.7109375" style="29" customWidth="1"/>
    <col min="16195" max="16195" width="13" style="29" customWidth="1"/>
    <col min="16196" max="16196" width="8.85546875" style="29" customWidth="1"/>
    <col min="16197" max="16197" width="9.85546875" style="29" customWidth="1"/>
    <col min="16198" max="16198" width="8.85546875" style="29" customWidth="1"/>
    <col min="16199" max="16384" width="9.140625" style="29"/>
  </cols>
  <sheetData>
    <row r="1" spans="2:76" ht="9" customHeight="1" thickBot="1"/>
    <row r="2" spans="2:76" ht="67.5" customHeight="1" thickBot="1">
      <c r="B2" s="1127" t="s">
        <v>1208</v>
      </c>
      <c r="C2" s="1128"/>
      <c r="D2" s="1128"/>
      <c r="E2" s="1128"/>
      <c r="F2" s="1128"/>
      <c r="G2" s="1128"/>
      <c r="H2" s="1128"/>
      <c r="I2" s="1129"/>
      <c r="L2" s="1127" t="s">
        <v>1239</v>
      </c>
      <c r="M2" s="1130"/>
      <c r="N2" s="1130"/>
      <c r="O2" s="1130"/>
      <c r="P2" s="1130"/>
      <c r="Q2" s="1131"/>
      <c r="R2" s="30" t="s">
        <v>243</v>
      </c>
    </row>
    <row r="3" spans="2:76" ht="45" customHeight="1" thickBot="1">
      <c r="B3" s="32"/>
      <c r="C3" s="1219"/>
      <c r="D3" s="1219"/>
      <c r="E3" s="1219"/>
      <c r="F3" s="33"/>
      <c r="G3" s="34"/>
      <c r="H3" s="34"/>
      <c r="I3" s="34"/>
      <c r="L3" s="35" t="s">
        <v>244</v>
      </c>
      <c r="M3" s="36" t="s">
        <v>245</v>
      </c>
      <c r="N3" s="37" t="s">
        <v>246</v>
      </c>
      <c r="O3" s="35" t="s">
        <v>244</v>
      </c>
      <c r="P3" s="36" t="s">
        <v>245</v>
      </c>
      <c r="Q3" s="37" t="s">
        <v>246</v>
      </c>
    </row>
    <row r="4" spans="2:76" ht="51.6" customHeight="1" thickBot="1">
      <c r="F4" s="29"/>
      <c r="G4" s="29"/>
      <c r="H4" s="29"/>
      <c r="L4" s="38" t="s">
        <v>247</v>
      </c>
      <c r="M4" s="39">
        <f>H85</f>
        <v>12</v>
      </c>
      <c r="N4" s="40">
        <f>I85</f>
        <v>0</v>
      </c>
      <c r="O4" s="41" t="s">
        <v>374</v>
      </c>
      <c r="P4" s="42">
        <f>H159</f>
        <v>34</v>
      </c>
      <c r="Q4" s="170">
        <f>I159</f>
        <v>0</v>
      </c>
    </row>
    <row r="5" spans="2:76" ht="54.6" customHeight="1">
      <c r="B5" s="43" t="s">
        <v>248</v>
      </c>
      <c r="C5" s="1220"/>
      <c r="D5" s="1221"/>
      <c r="E5" s="1221"/>
      <c r="F5" s="1221"/>
      <c r="G5" s="1221"/>
      <c r="H5" s="1221"/>
      <c r="I5" s="1222"/>
      <c r="L5" s="44" t="s">
        <v>329</v>
      </c>
      <c r="M5" s="45">
        <f>H98</f>
        <v>12</v>
      </c>
      <c r="N5" s="46">
        <f>I98</f>
        <v>0</v>
      </c>
      <c r="O5" s="47" t="s">
        <v>375</v>
      </c>
      <c r="P5" s="50">
        <f>H220</f>
        <v>16</v>
      </c>
      <c r="Q5" s="171">
        <f>I220</f>
        <v>0</v>
      </c>
    </row>
    <row r="6" spans="2:76" ht="54.6" customHeight="1">
      <c r="B6" s="48" t="s">
        <v>249</v>
      </c>
      <c r="C6" s="1223"/>
      <c r="D6" s="1224"/>
      <c r="E6" s="1224"/>
      <c r="F6" s="1224"/>
      <c r="G6" s="1224"/>
      <c r="H6" s="1224"/>
      <c r="I6" s="1225"/>
      <c r="L6" s="44" t="s">
        <v>250</v>
      </c>
      <c r="M6" s="45">
        <f>H111</f>
        <v>26</v>
      </c>
      <c r="N6" s="49">
        <f>I111</f>
        <v>0</v>
      </c>
      <c r="O6" s="47"/>
      <c r="P6" s="50"/>
      <c r="Q6" s="171"/>
      <c r="V6" s="30"/>
      <c r="Z6" s="51"/>
    </row>
    <row r="7" spans="2:76" ht="54.6" customHeight="1" thickBot="1">
      <c r="B7" s="48" t="s">
        <v>251</v>
      </c>
      <c r="C7" s="1247"/>
      <c r="D7" s="1224"/>
      <c r="E7" s="1224"/>
      <c r="F7" s="1224"/>
      <c r="G7" s="1224"/>
      <c r="H7" s="1224"/>
      <c r="I7" s="1225"/>
      <c r="J7" s="52"/>
      <c r="K7" s="52"/>
      <c r="L7" s="53"/>
      <c r="M7" s="54"/>
      <c r="N7" s="55"/>
      <c r="O7" s="56"/>
      <c r="P7" s="57"/>
      <c r="Q7" s="172"/>
    </row>
    <row r="8" spans="2:76" ht="54.6" customHeight="1">
      <c r="B8" s="48" t="s">
        <v>252</v>
      </c>
      <c r="C8" s="1207"/>
      <c r="D8" s="1208"/>
      <c r="E8" s="1208"/>
      <c r="F8" s="1208"/>
      <c r="G8" s="1208"/>
      <c r="H8" s="1208"/>
      <c r="I8" s="1209"/>
      <c r="J8" s="52"/>
      <c r="K8" s="52"/>
      <c r="L8" s="58" t="s">
        <v>253</v>
      </c>
      <c r="M8" s="59">
        <f>SUM(M4:M7)</f>
        <v>50</v>
      </c>
      <c r="N8" s="60"/>
      <c r="O8" s="61" t="s">
        <v>253</v>
      </c>
      <c r="P8" s="62">
        <f>SUM(P4:P7)</f>
        <v>50</v>
      </c>
      <c r="Q8" s="173"/>
    </row>
    <row r="9" spans="2:76" ht="54.6" customHeight="1" thickBot="1">
      <c r="B9" s="63" t="s">
        <v>254</v>
      </c>
      <c r="C9" s="1210"/>
      <c r="D9" s="1211"/>
      <c r="E9" s="1211"/>
      <c r="F9" s="1211"/>
      <c r="G9" s="1211"/>
      <c r="H9" s="1211"/>
      <c r="I9" s="1212"/>
      <c r="L9" s="64" t="s">
        <v>376</v>
      </c>
      <c r="M9" s="65">
        <f>ROUND(M8*0.6,0)</f>
        <v>30</v>
      </c>
      <c r="N9" s="46"/>
      <c r="O9" s="66" t="s">
        <v>377</v>
      </c>
      <c r="P9" s="67">
        <f>ROUND(P8*0.6,0)</f>
        <v>30</v>
      </c>
      <c r="Q9" s="174"/>
      <c r="R9" s="68"/>
      <c r="S9" s="69"/>
      <c r="T9" s="68"/>
      <c r="AA9" s="68"/>
      <c r="AH9" s="68"/>
      <c r="AV9" s="68"/>
      <c r="BQ9" s="68"/>
    </row>
    <row r="10" spans="2:76" ht="54.6" customHeight="1" thickBot="1">
      <c r="B10" s="63" t="s">
        <v>255</v>
      </c>
      <c r="C10" s="1213"/>
      <c r="D10" s="1214"/>
      <c r="E10" s="1214"/>
      <c r="F10" s="1214"/>
      <c r="G10" s="1214"/>
      <c r="H10" s="1214"/>
      <c r="I10" s="1215"/>
      <c r="L10" s="70" t="s">
        <v>1203</v>
      </c>
      <c r="M10" s="71"/>
      <c r="N10" s="72">
        <f>SUM(N4:N9)</f>
        <v>0</v>
      </c>
      <c r="O10" s="73"/>
      <c r="P10" s="74"/>
      <c r="Q10" s="175">
        <f>SUM(Q4:Q9)</f>
        <v>0</v>
      </c>
      <c r="R10" s="76"/>
    </row>
    <row r="11" spans="2:76" ht="36.950000000000003" customHeight="1" thickBot="1">
      <c r="L11" s="77" t="s">
        <v>256</v>
      </c>
      <c r="M11" s="78" t="s">
        <v>257</v>
      </c>
      <c r="N11" s="72" t="str">
        <f>IF(N10&lt;M9,"KO","OK")</f>
        <v>KO</v>
      </c>
      <c r="O11" s="73"/>
      <c r="P11" s="75"/>
      <c r="Q11" s="175" t="str">
        <f>IF(Q10&lt;P9,"KO","OK")</f>
        <v>KO</v>
      </c>
    </row>
    <row r="12" spans="2:76" ht="64.5" customHeight="1" thickBot="1">
      <c r="B12" s="1144" t="s">
        <v>258</v>
      </c>
      <c r="C12" s="1145"/>
      <c r="D12" s="1146"/>
      <c r="E12" s="1142" t="str">
        <f>IF(OR(M12="KO", M14="KO"), "KO", "OK")</f>
        <v>KO</v>
      </c>
      <c r="F12" s="1142"/>
      <c r="G12" s="1143"/>
      <c r="H12" s="1147" t="str">
        <f>IF(OR(M12=$M$11,M14=$M$11)," ",I24)</f>
        <v xml:space="preserve"> </v>
      </c>
      <c r="I12" s="1148"/>
      <c r="J12" s="52"/>
      <c r="K12" s="52"/>
      <c r="L12" s="79" t="s">
        <v>259</v>
      </c>
      <c r="M12" s="80" t="str">
        <f>IF(OR(N11=M11,Q11=M11),"KO","OK")</f>
        <v>KO</v>
      </c>
      <c r="N12" s="1132" t="str">
        <f>IF(M12=$M$11,"Minősítési csoportonként nem érte el a 60%-ot! :(","Csoportonként elérte a 60%-ot! :-)")</f>
        <v>Minősítési csoportonként nem érte el a 60%-ot! :(</v>
      </c>
      <c r="O12" s="1133"/>
      <c r="P12" s="1133"/>
      <c r="Q12" s="1134"/>
      <c r="R12" s="29"/>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row>
    <row r="13" spans="2:76" ht="10.5" customHeight="1" thickBot="1">
      <c r="J13" s="52"/>
      <c r="K13" s="52"/>
      <c r="L13" s="29"/>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row>
    <row r="14" spans="2:76" ht="59.45" customHeight="1" thickBot="1">
      <c r="B14" s="1135" t="s">
        <v>378</v>
      </c>
      <c r="C14" s="1136"/>
      <c r="D14" s="1136"/>
      <c r="E14" s="1136"/>
      <c r="F14" s="1136"/>
      <c r="G14" s="1137"/>
      <c r="H14" s="1138">
        <v>60</v>
      </c>
      <c r="I14" s="1139"/>
      <c r="J14" s="52"/>
      <c r="K14" s="52"/>
      <c r="L14" s="81" t="s">
        <v>260</v>
      </c>
      <c r="M14" s="80" t="str">
        <f>IF(H24=M11,"KO","OK")</f>
        <v>OK</v>
      </c>
      <c r="N14" s="1132" t="str">
        <f>IF(M14=$M$11,"Elutasítási (KO) kritériumok alapján az ÜT NEM fogadható el! :-(","Elutasítási (KO) kritériumok alapján az ÜT elfogadható! :-)")</f>
        <v>Elutasítási (KO) kritériumok alapján az ÜT elfogadható! :-)</v>
      </c>
      <c r="O14" s="1133"/>
      <c r="P14" s="1133"/>
      <c r="Q14" s="1134"/>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row>
    <row r="15" spans="2:76" ht="10.5" customHeight="1" thickBot="1">
      <c r="J15" s="52"/>
      <c r="K15" s="52"/>
      <c r="L15" s="29"/>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row>
    <row r="16" spans="2:76" ht="62.1" customHeight="1" thickBot="1">
      <c r="B16" s="1140" t="s">
        <v>261</v>
      </c>
      <c r="C16" s="1141"/>
      <c r="D16" s="1142" t="str">
        <f>IF(OR(M12="KO",M14="KO"),"ÜT elutasítása","ÜT jóváhagyása")</f>
        <v>ÜT elutasítása</v>
      </c>
      <c r="E16" s="1142"/>
      <c r="F16" s="1142"/>
      <c r="G16" s="1142"/>
      <c r="H16" s="1142"/>
      <c r="I16" s="1143"/>
      <c r="L16" s="29"/>
      <c r="M16" s="52"/>
      <c r="N16" s="52"/>
      <c r="O16" s="52"/>
      <c r="P16" s="52"/>
      <c r="Q16" s="52"/>
      <c r="R16" s="29"/>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row>
    <row r="17" spans="1:76" ht="26.1" customHeight="1">
      <c r="L17" s="29"/>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row>
    <row r="18" spans="1:76" ht="29.1" hidden="1" customHeight="1">
      <c r="B18" s="43" t="s">
        <v>262</v>
      </c>
      <c r="C18" s="82">
        <f>H85+H98+H111+H159+H220</f>
        <v>100</v>
      </c>
      <c r="D18" s="1163" t="s">
        <v>263</v>
      </c>
      <c r="E18" s="1165" t="s">
        <v>257</v>
      </c>
      <c r="F18" s="1167">
        <v>1</v>
      </c>
      <c r="G18" s="1167">
        <v>2</v>
      </c>
      <c r="H18" s="1167">
        <v>3</v>
      </c>
      <c r="I18" s="1169" t="s">
        <v>22</v>
      </c>
      <c r="J18" s="52"/>
      <c r="K18" s="52"/>
      <c r="L18" s="1174"/>
      <c r="M18" s="1149"/>
      <c r="N18" s="1149"/>
      <c r="O18" s="177"/>
      <c r="P18" s="177"/>
      <c r="Q18" s="177"/>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29"/>
      <c r="BR18" s="29"/>
    </row>
    <row r="19" spans="1:76" ht="47.1" hidden="1" customHeight="1">
      <c r="B19" s="83" t="s">
        <v>264</v>
      </c>
      <c r="C19" s="84">
        <f>F85+F98+F111+F159+F220</f>
        <v>1</v>
      </c>
      <c r="D19" s="1164"/>
      <c r="E19" s="1166"/>
      <c r="F19" s="1168"/>
      <c r="G19" s="1168"/>
      <c r="H19" s="1168"/>
      <c r="I19" s="1170"/>
      <c r="J19" s="52"/>
      <c r="K19" s="52"/>
      <c r="L19" s="1174"/>
      <c r="M19" s="1149"/>
      <c r="N19" s="1149"/>
      <c r="O19" s="177"/>
      <c r="P19" s="177"/>
      <c r="Q19" s="177"/>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29"/>
      <c r="BR19" s="29"/>
    </row>
    <row r="20" spans="1:76" ht="57.95" hidden="1" customHeight="1" thickBot="1">
      <c r="B20" s="85" t="s">
        <v>379</v>
      </c>
      <c r="C20" s="166">
        <f>C18*0.6</f>
        <v>60</v>
      </c>
      <c r="D20" s="86" t="s">
        <v>265</v>
      </c>
      <c r="E20" s="87">
        <v>6</v>
      </c>
      <c r="F20" s="87">
        <v>9</v>
      </c>
      <c r="G20" s="87">
        <v>13</v>
      </c>
      <c r="H20" s="87">
        <v>7</v>
      </c>
      <c r="I20" s="88">
        <v>29</v>
      </c>
      <c r="J20" s="52"/>
      <c r="K20" s="52"/>
      <c r="L20" s="1174"/>
      <c r="M20" s="1149"/>
      <c r="N20" s="1149"/>
      <c r="O20" s="177"/>
      <c r="P20" s="177"/>
      <c r="Q20" s="177"/>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29"/>
      <c r="BR20" s="29"/>
    </row>
    <row r="21" spans="1:76" ht="14.1" customHeight="1">
      <c r="B21" s="89"/>
      <c r="I21" s="52"/>
      <c r="J21" s="52"/>
      <c r="K21" s="52"/>
      <c r="L21" s="1174"/>
      <c r="M21" s="1149"/>
      <c r="N21" s="1149"/>
      <c r="O21" s="177"/>
      <c r="P21" s="177"/>
      <c r="Q21" s="177"/>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row>
    <row r="22" spans="1:76" ht="9.6" customHeight="1">
      <c r="I22" s="28"/>
      <c r="J22" s="52"/>
      <c r="K22" s="52"/>
      <c r="L22" s="52"/>
      <c r="M22" s="52"/>
      <c r="N22" s="90"/>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row>
    <row r="23" spans="1:76" ht="9.6" customHeight="1" thickBot="1">
      <c r="B23" s="89"/>
      <c r="I23" s="52"/>
      <c r="J23" s="52"/>
      <c r="K23" s="52"/>
      <c r="L23" s="52"/>
      <c r="M23" s="52"/>
      <c r="N23" s="90"/>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row>
    <row r="24" spans="1:76" ht="51.75" customHeight="1" thickBot="1">
      <c r="B24" s="1150" t="s">
        <v>266</v>
      </c>
      <c r="C24" s="1151"/>
      <c r="D24" s="1151"/>
      <c r="E24" s="1152"/>
      <c r="F24" s="91"/>
      <c r="G24" s="92">
        <f>SUM(G82:G263)</f>
        <v>0</v>
      </c>
      <c r="H24" s="93" t="str">
        <f>IF(OR(G31="KO",G38="KO",G45="KO",G52="KO",G66="KO",G73="KO",G59="KO"),"KO"," ")</f>
        <v xml:space="preserve"> </v>
      </c>
      <c r="I24" s="92">
        <f>SUM(I82:I263)</f>
        <v>0</v>
      </c>
      <c r="J24" s="52"/>
      <c r="K24" s="52"/>
      <c r="L24" s="52"/>
      <c r="M24" s="52"/>
      <c r="N24" s="90"/>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row>
    <row r="25" spans="1:76" s="185" customFormat="1" ht="51.75" customHeight="1">
      <c r="A25" s="178"/>
      <c r="B25" s="179"/>
      <c r="C25" s="179"/>
      <c r="D25" s="179"/>
      <c r="E25" s="179"/>
      <c r="F25" s="180"/>
      <c r="G25" s="181"/>
      <c r="H25" s="182"/>
      <c r="I25" s="181"/>
      <c r="J25" s="183"/>
      <c r="K25" s="183"/>
      <c r="L25" s="183"/>
      <c r="M25" s="183"/>
      <c r="N25" s="184"/>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row>
    <row r="26" spans="1:76" s="185" customFormat="1" ht="51.75" customHeight="1">
      <c r="A26" s="178"/>
      <c r="B26" s="186" t="s">
        <v>380</v>
      </c>
      <c r="C26" s="179"/>
      <c r="D26" s="179"/>
      <c r="E26" s="179"/>
      <c r="F26" s="180"/>
      <c r="G26" s="181"/>
      <c r="H26" s="182"/>
      <c r="I26" s="181"/>
      <c r="J26" s="183"/>
      <c r="K26" s="183"/>
      <c r="L26" s="183"/>
      <c r="M26" s="183"/>
      <c r="N26" s="184"/>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row>
    <row r="27" spans="1:76" s="185" customFormat="1" ht="51.75" customHeight="1">
      <c r="A27" s="178"/>
      <c r="B27" s="186" t="s">
        <v>381</v>
      </c>
      <c r="C27" s="179"/>
      <c r="D27" s="179"/>
      <c r="E27" s="179"/>
      <c r="F27" s="180"/>
      <c r="G27" s="181"/>
      <c r="H27" s="182"/>
      <c r="I27" s="181"/>
      <c r="J27" s="183"/>
      <c r="K27" s="183"/>
      <c r="L27" s="183"/>
      <c r="M27" s="183"/>
      <c r="N27" s="184"/>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row>
    <row r="28" spans="1:76" ht="18" customHeight="1">
      <c r="A28" s="25">
        <v>1</v>
      </c>
      <c r="B28" s="105" t="s">
        <v>286</v>
      </c>
      <c r="C28" s="106"/>
      <c r="D28" s="106"/>
      <c r="E28" s="106"/>
      <c r="F28" s="107"/>
      <c r="G28" s="109"/>
      <c r="H28" s="109"/>
      <c r="I28" s="52"/>
      <c r="J28" s="52"/>
      <c r="K28" s="52"/>
      <c r="L28" s="52"/>
      <c r="M28" s="52"/>
      <c r="N28" s="90"/>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BU28" s="52"/>
      <c r="BV28" s="52"/>
      <c r="BW28" s="52"/>
      <c r="BX28" s="52"/>
    </row>
    <row r="29" spans="1:76" ht="35.25" customHeight="1">
      <c r="B29" s="1153" t="s">
        <v>382</v>
      </c>
      <c r="C29" s="1154"/>
      <c r="D29" s="1154"/>
      <c r="E29" s="1155"/>
      <c r="F29" s="107"/>
      <c r="G29" s="109"/>
      <c r="H29" s="109"/>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R29" s="29"/>
    </row>
    <row r="30" spans="1:76" ht="16.5" customHeight="1" thickBot="1">
      <c r="B30" s="105" t="s">
        <v>284</v>
      </c>
      <c r="C30" s="110"/>
      <c r="F30" s="107"/>
      <c r="G30" s="109"/>
      <c r="H30" s="109"/>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R30" s="29"/>
    </row>
    <row r="31" spans="1:76" ht="33.75" customHeight="1" thickBot="1">
      <c r="B31" s="133" t="s">
        <v>272</v>
      </c>
      <c r="C31" s="134"/>
      <c r="D31" s="134"/>
      <c r="E31" s="135" t="s">
        <v>383</v>
      </c>
      <c r="F31" s="1156"/>
      <c r="G31" s="127"/>
      <c r="H31" s="109"/>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R31" s="29"/>
    </row>
    <row r="32" spans="1:76" ht="26.25" customHeight="1">
      <c r="B32" s="156" t="s">
        <v>384</v>
      </c>
      <c r="C32" s="1159" t="s">
        <v>287</v>
      </c>
      <c r="D32" s="1160"/>
      <c r="E32" s="136" t="s">
        <v>257</v>
      </c>
      <c r="F32" s="1157"/>
      <c r="G32" s="187" t="s">
        <v>385</v>
      </c>
      <c r="H32" s="128"/>
      <c r="I32" s="12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R32" s="29"/>
    </row>
    <row r="33" spans="1:70" ht="27" customHeight="1" thickBot="1">
      <c r="B33" s="123" t="s">
        <v>288</v>
      </c>
      <c r="C33" s="1161" t="s">
        <v>386</v>
      </c>
      <c r="D33" s="1162"/>
      <c r="E33" s="126" t="s">
        <v>387</v>
      </c>
      <c r="F33" s="1158"/>
      <c r="G33" s="130"/>
      <c r="H33" s="130"/>
      <c r="I33" s="131"/>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R33" s="29"/>
    </row>
    <row r="34" spans="1:70" ht="8.25" customHeight="1">
      <c r="B34" s="105"/>
      <c r="C34" s="106"/>
      <c r="D34" s="106"/>
      <c r="E34" s="106"/>
      <c r="F34" s="137"/>
      <c r="G34" s="109"/>
      <c r="H34" s="109"/>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R34" s="29"/>
    </row>
    <row r="35" spans="1:70" ht="18" customHeight="1">
      <c r="A35" s="25">
        <v>2</v>
      </c>
      <c r="B35" s="105" t="s">
        <v>289</v>
      </c>
      <c r="C35" s="106"/>
      <c r="D35" s="106"/>
      <c r="E35" s="106"/>
      <c r="F35" s="107"/>
      <c r="G35" s="109"/>
      <c r="H35" s="109"/>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R35" s="29"/>
    </row>
    <row r="36" spans="1:70" ht="35.25" customHeight="1">
      <c r="B36" s="1171" t="s">
        <v>388</v>
      </c>
      <c r="C36" s="1172"/>
      <c r="D36" s="1172"/>
      <c r="E36" s="1173"/>
      <c r="F36" s="107"/>
      <c r="G36" s="109"/>
      <c r="H36" s="109"/>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R36" s="29"/>
    </row>
    <row r="37" spans="1:70" ht="16.5" customHeight="1" thickBot="1">
      <c r="B37" s="105" t="s">
        <v>284</v>
      </c>
      <c r="C37" s="110"/>
      <c r="F37" s="107"/>
      <c r="G37" s="109"/>
      <c r="H37" s="109"/>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R37" s="29"/>
    </row>
    <row r="38" spans="1:70" ht="33.75" customHeight="1" thickBot="1">
      <c r="B38" s="133" t="s">
        <v>272</v>
      </c>
      <c r="C38" s="134"/>
      <c r="D38" s="134"/>
      <c r="E38" s="135" t="s">
        <v>383</v>
      </c>
      <c r="F38" s="1156"/>
      <c r="G38" s="127"/>
      <c r="H38" s="109"/>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R38" s="29"/>
    </row>
    <row r="39" spans="1:70" ht="26.25" customHeight="1">
      <c r="B39" s="156" t="s">
        <v>384</v>
      </c>
      <c r="C39" s="1159" t="s">
        <v>287</v>
      </c>
      <c r="D39" s="1160"/>
      <c r="E39" s="136" t="s">
        <v>257</v>
      </c>
      <c r="F39" s="1157"/>
      <c r="G39" s="187" t="s">
        <v>385</v>
      </c>
      <c r="H39" s="128"/>
      <c r="I39" s="129"/>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R39" s="29"/>
    </row>
    <row r="40" spans="1:70" ht="27" customHeight="1" thickBot="1">
      <c r="B40" s="123" t="s">
        <v>288</v>
      </c>
      <c r="C40" s="1161" t="s">
        <v>386</v>
      </c>
      <c r="D40" s="1162"/>
      <c r="E40" s="126" t="s">
        <v>387</v>
      </c>
      <c r="F40" s="1158"/>
      <c r="G40" s="130"/>
      <c r="H40" s="130"/>
      <c r="I40" s="131"/>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R40" s="29"/>
    </row>
    <row r="41" spans="1:70" ht="8.25" customHeight="1">
      <c r="B41" s="105"/>
      <c r="C41" s="106"/>
      <c r="D41" s="106"/>
      <c r="E41" s="106"/>
      <c r="F41" s="106"/>
      <c r="G41" s="109"/>
      <c r="H41" s="109"/>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R41" s="29"/>
    </row>
    <row r="42" spans="1:70" ht="18" customHeight="1">
      <c r="A42" s="25">
        <v>3</v>
      </c>
      <c r="B42" s="105" t="s">
        <v>327</v>
      </c>
      <c r="C42" s="106"/>
      <c r="D42" s="106"/>
      <c r="E42" s="106"/>
      <c r="F42" s="107"/>
      <c r="G42" s="109"/>
      <c r="H42" s="109"/>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R42" s="29"/>
    </row>
    <row r="43" spans="1:70" ht="35.25" customHeight="1">
      <c r="B43" s="1153" t="s">
        <v>389</v>
      </c>
      <c r="C43" s="1154"/>
      <c r="D43" s="1154"/>
      <c r="E43" s="1155"/>
      <c r="F43" s="107"/>
      <c r="G43" s="202"/>
      <c r="H43" s="109"/>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R43" s="29"/>
    </row>
    <row r="44" spans="1:70" ht="16.5" customHeight="1" thickBot="1">
      <c r="B44" s="105" t="s">
        <v>284</v>
      </c>
      <c r="C44" s="110"/>
      <c r="F44" s="107"/>
      <c r="G44" s="109"/>
      <c r="H44" s="109"/>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R44" s="29"/>
    </row>
    <row r="45" spans="1:70" ht="33.75" customHeight="1" thickBot="1">
      <c r="B45" s="133" t="s">
        <v>272</v>
      </c>
      <c r="C45" s="134"/>
      <c r="D45" s="134"/>
      <c r="E45" s="135" t="s">
        <v>383</v>
      </c>
      <c r="F45" s="1156"/>
      <c r="G45" s="127"/>
      <c r="H45" s="109"/>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R45" s="29"/>
    </row>
    <row r="46" spans="1:70" ht="26.25" customHeight="1">
      <c r="B46" s="156" t="s">
        <v>384</v>
      </c>
      <c r="C46" s="1159" t="s">
        <v>287</v>
      </c>
      <c r="D46" s="1160"/>
      <c r="E46" s="136" t="s">
        <v>257</v>
      </c>
      <c r="F46" s="1157"/>
      <c r="G46" s="187" t="s">
        <v>385</v>
      </c>
      <c r="H46" s="128"/>
      <c r="I46" s="129"/>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R46" s="29"/>
    </row>
    <row r="47" spans="1:70" ht="27" customHeight="1" thickBot="1">
      <c r="B47" s="123" t="s">
        <v>288</v>
      </c>
      <c r="C47" s="1161" t="s">
        <v>386</v>
      </c>
      <c r="D47" s="1162"/>
      <c r="E47" s="126" t="s">
        <v>387</v>
      </c>
      <c r="F47" s="1158"/>
      <c r="G47" s="130"/>
      <c r="H47" s="130"/>
      <c r="I47" s="131"/>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R47" s="29"/>
    </row>
    <row r="48" spans="1:70" ht="8.25" customHeight="1">
      <c r="B48" s="105"/>
      <c r="C48" s="106"/>
      <c r="D48" s="106"/>
      <c r="E48" s="106"/>
      <c r="F48" s="137"/>
      <c r="G48" s="109"/>
      <c r="H48" s="109"/>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R48" s="29"/>
    </row>
    <row r="49" spans="1:70" ht="18" customHeight="1">
      <c r="A49" s="25">
        <v>4</v>
      </c>
      <c r="B49" s="105" t="s">
        <v>293</v>
      </c>
      <c r="C49" s="106"/>
      <c r="D49" s="106"/>
      <c r="E49" s="106"/>
      <c r="F49" s="138"/>
      <c r="G49" s="109"/>
      <c r="H49" s="109"/>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R49" s="29"/>
    </row>
    <row r="50" spans="1:70" ht="35.25" customHeight="1">
      <c r="B50" s="1153" t="s">
        <v>390</v>
      </c>
      <c r="C50" s="1154"/>
      <c r="D50" s="1154"/>
      <c r="E50" s="1155"/>
      <c r="F50" s="138"/>
      <c r="G50" s="109"/>
      <c r="H50" s="109"/>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R50" s="29"/>
    </row>
    <row r="51" spans="1:70" ht="16.5" customHeight="1" thickBot="1">
      <c r="B51" s="105" t="s">
        <v>284</v>
      </c>
      <c r="C51" s="110"/>
      <c r="F51" s="138"/>
      <c r="G51" s="109"/>
      <c r="H51" s="109"/>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R51" s="29"/>
    </row>
    <row r="52" spans="1:70" ht="33.75" customHeight="1" thickBot="1">
      <c r="B52" s="133" t="s">
        <v>272</v>
      </c>
      <c r="C52" s="134"/>
      <c r="D52" s="134"/>
      <c r="E52" s="135" t="s">
        <v>383</v>
      </c>
      <c r="F52" s="1156"/>
      <c r="G52" s="127"/>
      <c r="H52" s="109"/>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R52" s="29"/>
    </row>
    <row r="53" spans="1:70" ht="26.25" customHeight="1">
      <c r="B53" s="156" t="s">
        <v>384</v>
      </c>
      <c r="C53" s="1159" t="s">
        <v>287</v>
      </c>
      <c r="D53" s="1160"/>
      <c r="E53" s="136" t="s">
        <v>257</v>
      </c>
      <c r="F53" s="1157"/>
      <c r="G53" s="187" t="s">
        <v>385</v>
      </c>
      <c r="H53" s="128"/>
      <c r="I53" s="129"/>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R53" s="29"/>
    </row>
    <row r="54" spans="1:70" ht="27" customHeight="1" thickBot="1">
      <c r="B54" s="123" t="s">
        <v>288</v>
      </c>
      <c r="C54" s="1161" t="s">
        <v>386</v>
      </c>
      <c r="D54" s="1162"/>
      <c r="E54" s="126" t="s">
        <v>387</v>
      </c>
      <c r="F54" s="1158"/>
      <c r="G54" s="130"/>
      <c r="H54" s="130"/>
      <c r="I54" s="131"/>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R54" s="29"/>
    </row>
    <row r="55" spans="1:70" ht="29.25" customHeight="1">
      <c r="B55" s="176"/>
      <c r="C55" s="176"/>
      <c r="D55" s="176"/>
      <c r="E55" s="176"/>
      <c r="F55" s="91"/>
      <c r="G55" s="188"/>
      <c r="H55" s="189"/>
      <c r="I55" s="188"/>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29"/>
      <c r="BK55" s="29"/>
      <c r="BM55" s="29"/>
      <c r="BN55" s="29"/>
      <c r="BO55" s="29"/>
      <c r="BP55" s="29"/>
      <c r="BR55" s="29"/>
    </row>
    <row r="56" spans="1:70" ht="18" customHeight="1">
      <c r="A56" s="25">
        <v>5</v>
      </c>
      <c r="B56" s="105" t="s">
        <v>330</v>
      </c>
      <c r="C56" s="106"/>
      <c r="D56" s="106"/>
      <c r="E56" s="106"/>
      <c r="F56" s="146"/>
      <c r="G56" s="109"/>
      <c r="H56" s="109"/>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R56" s="29"/>
    </row>
    <row r="57" spans="1:70" ht="35.25" customHeight="1">
      <c r="B57" s="1153" t="s">
        <v>454</v>
      </c>
      <c r="C57" s="1154"/>
      <c r="D57" s="1154"/>
      <c r="E57" s="1155"/>
      <c r="F57" s="146"/>
      <c r="G57" s="109"/>
      <c r="H57" s="109"/>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R57" s="29"/>
    </row>
    <row r="58" spans="1:70" ht="16.5" customHeight="1" thickBot="1">
      <c r="B58" s="105" t="s">
        <v>271</v>
      </c>
      <c r="C58" s="110"/>
      <c r="F58" s="146"/>
      <c r="G58" s="109"/>
      <c r="H58" s="109"/>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R58" s="29"/>
    </row>
    <row r="59" spans="1:70" ht="33.75" customHeight="1" thickBot="1">
      <c r="B59" s="149" t="s">
        <v>272</v>
      </c>
      <c r="C59" s="150"/>
      <c r="D59" s="150"/>
      <c r="E59" s="135" t="s">
        <v>383</v>
      </c>
      <c r="F59" s="1156"/>
      <c r="G59" s="127"/>
      <c r="H59" s="109"/>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R59" s="29"/>
    </row>
    <row r="60" spans="1:70" ht="27" customHeight="1">
      <c r="B60" s="151" t="s">
        <v>384</v>
      </c>
      <c r="C60" s="1177" t="s">
        <v>287</v>
      </c>
      <c r="D60" s="1177"/>
      <c r="E60" s="152" t="s">
        <v>257</v>
      </c>
      <c r="F60" s="1157"/>
      <c r="G60" s="187" t="s">
        <v>385</v>
      </c>
      <c r="H60" s="128"/>
      <c r="I60" s="129"/>
      <c r="L60" s="29"/>
      <c r="M60" s="28"/>
      <c r="N60" s="29"/>
      <c r="O60" s="30"/>
      <c r="P60" s="30"/>
      <c r="Q60" s="30"/>
      <c r="R60" s="28"/>
      <c r="S60" s="29"/>
      <c r="T60" s="28"/>
      <c r="U60" s="29"/>
      <c r="W60" s="29"/>
      <c r="X60" s="29"/>
      <c r="Y60" s="28"/>
      <c r="Z60" s="29"/>
      <c r="AA60" s="28"/>
      <c r="AB60" s="29"/>
      <c r="AC60" s="30"/>
      <c r="AD60" s="30"/>
      <c r="AE60" s="30"/>
      <c r="AF60" s="28"/>
      <c r="AG60" s="29"/>
      <c r="AH60" s="28"/>
      <c r="AI60" s="29"/>
      <c r="AJ60" s="30"/>
      <c r="AM60" s="28"/>
      <c r="AN60" s="29"/>
      <c r="AO60" s="28"/>
      <c r="AP60" s="29"/>
      <c r="AQ60" s="30"/>
      <c r="AT60" s="28"/>
      <c r="AU60" s="29"/>
      <c r="AV60" s="28"/>
      <c r="AW60" s="29"/>
      <c r="AY60" s="29"/>
      <c r="AZ60" s="29"/>
      <c r="BA60" s="28"/>
      <c r="BB60" s="29"/>
      <c r="BC60" s="28"/>
      <c r="BD60" s="29"/>
      <c r="BE60" s="30"/>
      <c r="BF60" s="30"/>
      <c r="BG60" s="30"/>
      <c r="BH60" s="28"/>
      <c r="BI60" s="29"/>
      <c r="BJ60" s="28"/>
      <c r="BK60" s="29"/>
      <c r="BM60" s="29"/>
      <c r="BN60" s="29"/>
      <c r="BO60" s="29"/>
      <c r="BP60" s="29"/>
      <c r="BR60" s="29"/>
    </row>
    <row r="61" spans="1:70" ht="25.5" thickBot="1">
      <c r="B61" s="123" t="s">
        <v>288</v>
      </c>
      <c r="C61" s="1161" t="s">
        <v>386</v>
      </c>
      <c r="D61" s="1162"/>
      <c r="E61" s="126" t="s">
        <v>387</v>
      </c>
      <c r="F61" s="1158"/>
      <c r="G61" s="130"/>
      <c r="H61" s="130"/>
      <c r="I61" s="131"/>
      <c r="L61" s="29"/>
      <c r="M61" s="28"/>
      <c r="N61" s="29"/>
      <c r="O61" s="30"/>
      <c r="P61" s="30"/>
      <c r="Q61" s="30"/>
      <c r="R61" s="28"/>
      <c r="S61" s="29"/>
      <c r="T61" s="28"/>
      <c r="U61" s="29"/>
      <c r="W61" s="29"/>
      <c r="X61" s="29"/>
      <c r="Y61" s="28"/>
      <c r="Z61" s="29"/>
      <c r="AA61" s="28"/>
      <c r="AB61" s="29"/>
      <c r="AC61" s="30"/>
      <c r="AD61" s="30"/>
      <c r="AE61" s="30"/>
      <c r="AF61" s="28"/>
      <c r="AG61" s="29"/>
      <c r="AH61" s="28"/>
      <c r="AI61" s="29"/>
      <c r="AJ61" s="30"/>
      <c r="AM61" s="28"/>
      <c r="AN61" s="29"/>
      <c r="AO61" s="28"/>
      <c r="AP61" s="29"/>
      <c r="AQ61" s="30"/>
      <c r="AT61" s="28"/>
      <c r="AU61" s="29"/>
      <c r="AV61" s="28"/>
      <c r="AW61" s="29"/>
      <c r="AY61" s="29"/>
      <c r="AZ61" s="29"/>
      <c r="BA61" s="28"/>
      <c r="BB61" s="29"/>
      <c r="BC61" s="28"/>
      <c r="BD61" s="29"/>
      <c r="BE61" s="30"/>
      <c r="BF61" s="30"/>
      <c r="BG61" s="30"/>
      <c r="BH61" s="28"/>
      <c r="BI61" s="29"/>
      <c r="BJ61" s="28"/>
      <c r="BK61" s="29"/>
      <c r="BM61" s="29"/>
      <c r="BN61" s="29"/>
      <c r="BO61" s="29"/>
      <c r="BP61" s="29"/>
      <c r="BR61" s="29"/>
    </row>
    <row r="62" spans="1:70">
      <c r="B62" s="158"/>
      <c r="C62" s="140"/>
      <c r="D62" s="160"/>
      <c r="E62" s="140"/>
      <c r="F62" s="163"/>
      <c r="G62" s="161"/>
      <c r="H62" s="161"/>
      <c r="I62" s="161"/>
      <c r="L62" s="29"/>
      <c r="M62" s="28"/>
      <c r="N62" s="29"/>
      <c r="O62" s="30"/>
      <c r="P62" s="30"/>
      <c r="Q62" s="30"/>
      <c r="R62" s="28"/>
      <c r="S62" s="29"/>
      <c r="T62" s="28"/>
      <c r="U62" s="29"/>
      <c r="W62" s="29"/>
      <c r="X62" s="29"/>
      <c r="Y62" s="28"/>
      <c r="Z62" s="29"/>
      <c r="AA62" s="28"/>
      <c r="AB62" s="29"/>
      <c r="AC62" s="30"/>
      <c r="AD62" s="30"/>
      <c r="AE62" s="30"/>
      <c r="AF62" s="28"/>
      <c r="AG62" s="29"/>
      <c r="AH62" s="28"/>
      <c r="AI62" s="29"/>
      <c r="AJ62" s="30"/>
      <c r="AM62" s="28"/>
      <c r="AN62" s="29"/>
      <c r="AO62" s="28"/>
      <c r="AP62" s="29"/>
      <c r="AQ62" s="30"/>
      <c r="AT62" s="28"/>
      <c r="AU62" s="29"/>
      <c r="AV62" s="28"/>
      <c r="AW62" s="29"/>
      <c r="AY62" s="29"/>
      <c r="AZ62" s="29"/>
      <c r="BA62" s="28"/>
      <c r="BB62" s="29"/>
      <c r="BC62" s="28"/>
      <c r="BD62" s="29"/>
      <c r="BE62" s="30"/>
      <c r="BF62" s="30"/>
      <c r="BG62" s="30"/>
      <c r="BH62" s="28"/>
      <c r="BI62" s="29"/>
      <c r="BJ62" s="28"/>
      <c r="BK62" s="29"/>
      <c r="BM62" s="29"/>
      <c r="BN62" s="29"/>
      <c r="BO62" s="29"/>
      <c r="BP62" s="29"/>
      <c r="BR62" s="29"/>
    </row>
    <row r="63" spans="1:70" ht="18" customHeight="1">
      <c r="A63" s="25">
        <v>6</v>
      </c>
      <c r="B63" s="105" t="s">
        <v>331</v>
      </c>
      <c r="C63" s="106"/>
      <c r="D63" s="106"/>
      <c r="E63" s="106"/>
      <c r="F63" s="146"/>
      <c r="G63" s="109"/>
      <c r="H63" s="109"/>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R63" s="29"/>
    </row>
    <row r="64" spans="1:70" ht="50.25" customHeight="1">
      <c r="B64" s="1153" t="s">
        <v>391</v>
      </c>
      <c r="C64" s="1154"/>
      <c r="D64" s="1154"/>
      <c r="E64" s="1155"/>
      <c r="F64" s="146"/>
      <c r="G64" s="109"/>
      <c r="H64" s="109"/>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R64" s="29"/>
    </row>
    <row r="65" spans="1:76" ht="16.5" customHeight="1" thickBot="1">
      <c r="B65" s="105" t="s">
        <v>271</v>
      </c>
      <c r="C65" s="110"/>
      <c r="F65" s="146"/>
      <c r="G65" s="109"/>
      <c r="H65" s="109"/>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R65" s="29"/>
    </row>
    <row r="66" spans="1:76" ht="33.75" customHeight="1" thickBot="1">
      <c r="B66" s="133" t="s">
        <v>272</v>
      </c>
      <c r="C66" s="134"/>
      <c r="D66" s="134"/>
      <c r="E66" s="135" t="s">
        <v>383</v>
      </c>
      <c r="F66" s="1156"/>
      <c r="G66" s="114"/>
      <c r="H66" s="109"/>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R66" s="29"/>
    </row>
    <row r="67" spans="1:76" ht="29.25" customHeight="1" thickBot="1">
      <c r="B67" s="147" t="s">
        <v>392</v>
      </c>
      <c r="C67" s="1175" t="s">
        <v>287</v>
      </c>
      <c r="D67" s="1176"/>
      <c r="E67" s="157" t="s">
        <v>257</v>
      </c>
      <c r="F67" s="1157"/>
      <c r="G67" s="187" t="s">
        <v>385</v>
      </c>
      <c r="H67" s="128"/>
      <c r="I67" s="129"/>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R67" s="29"/>
    </row>
    <row r="68" spans="1:76" ht="29.25" customHeight="1" thickBot="1">
      <c r="B68" s="148" t="s">
        <v>393</v>
      </c>
      <c r="C68" s="1161" t="s">
        <v>386</v>
      </c>
      <c r="D68" s="1162"/>
      <c r="E68" s="190" t="s">
        <v>387</v>
      </c>
      <c r="F68" s="1158"/>
      <c r="G68" s="191"/>
      <c r="H68" s="130"/>
      <c r="I68" s="131"/>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R68" s="29"/>
    </row>
    <row r="69" spans="1:76" ht="11.25" customHeight="1">
      <c r="B69" s="105"/>
      <c r="C69" s="31"/>
      <c r="D69" s="31"/>
      <c r="E69" s="31"/>
      <c r="F69" s="146"/>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R69" s="29"/>
    </row>
    <row r="70" spans="1:76" ht="18" customHeight="1">
      <c r="A70" s="25">
        <v>7</v>
      </c>
      <c r="B70" s="105" t="s">
        <v>332</v>
      </c>
      <c r="C70" s="106"/>
      <c r="D70" s="106"/>
      <c r="E70" s="106"/>
      <c r="F70" s="146"/>
      <c r="G70" s="109"/>
      <c r="H70" s="109"/>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R70" s="29"/>
    </row>
    <row r="71" spans="1:76" ht="35.25" customHeight="1">
      <c r="B71" s="1153" t="s">
        <v>394</v>
      </c>
      <c r="C71" s="1154"/>
      <c r="D71" s="1154"/>
      <c r="E71" s="1155"/>
      <c r="F71" s="146"/>
      <c r="G71" s="109"/>
      <c r="H71" s="109"/>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R71" s="29"/>
    </row>
    <row r="72" spans="1:76" ht="16.5" customHeight="1" thickBot="1">
      <c r="B72" s="105" t="s">
        <v>271</v>
      </c>
      <c r="C72" s="110"/>
      <c r="F72" s="146"/>
      <c r="G72" s="109"/>
      <c r="H72" s="109"/>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R72" s="29"/>
    </row>
    <row r="73" spans="1:76" ht="33.75" customHeight="1" thickBot="1">
      <c r="B73" s="149" t="s">
        <v>272</v>
      </c>
      <c r="C73" s="150" t="s">
        <v>273</v>
      </c>
      <c r="D73" s="150" t="s">
        <v>274</v>
      </c>
      <c r="E73" s="135" t="s">
        <v>383</v>
      </c>
      <c r="F73" s="1156"/>
      <c r="G73" s="127"/>
      <c r="H73" s="109"/>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R73" s="29"/>
    </row>
    <row r="74" spans="1:76" ht="25.5" customHeight="1">
      <c r="B74" s="151" t="s">
        <v>315</v>
      </c>
      <c r="C74" s="1177" t="s">
        <v>287</v>
      </c>
      <c r="D74" s="1177"/>
      <c r="E74" s="152" t="s">
        <v>257</v>
      </c>
      <c r="F74" s="1157"/>
      <c r="G74" s="187" t="s">
        <v>385</v>
      </c>
      <c r="H74" s="128"/>
      <c r="I74" s="129"/>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R74" s="29"/>
    </row>
    <row r="75" spans="1:76" ht="25.5" customHeight="1" thickBot="1">
      <c r="B75" s="123" t="s">
        <v>395</v>
      </c>
      <c r="C75" s="1161" t="s">
        <v>396</v>
      </c>
      <c r="D75" s="1162"/>
      <c r="E75" s="126" t="s">
        <v>387</v>
      </c>
      <c r="F75" s="1158"/>
      <c r="G75" s="130"/>
      <c r="H75" s="130"/>
      <c r="I75" s="131"/>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R75" s="29"/>
    </row>
    <row r="76" spans="1:76" ht="25.5" customHeight="1">
      <c r="B76" s="158"/>
      <c r="C76" s="192"/>
      <c r="D76" s="192"/>
      <c r="E76" s="140"/>
      <c r="F76" s="163"/>
      <c r="G76" s="161"/>
      <c r="H76" s="161"/>
      <c r="I76" s="161"/>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row>
    <row r="78" spans="1:76" ht="44.25" customHeight="1">
      <c r="B78" s="186" t="s">
        <v>451</v>
      </c>
      <c r="C78" s="192"/>
      <c r="D78" s="192"/>
      <c r="E78" s="140"/>
      <c r="F78" s="163"/>
      <c r="G78" s="161"/>
      <c r="H78" s="161"/>
      <c r="I78" s="161"/>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row>
    <row r="79" spans="1:76" ht="44.25" customHeight="1">
      <c r="B79" s="186" t="s">
        <v>397</v>
      </c>
      <c r="C79" s="192"/>
      <c r="D79" s="192"/>
      <c r="E79" s="140"/>
      <c r="F79" s="163"/>
      <c r="G79" s="161"/>
      <c r="H79" s="161"/>
      <c r="I79" s="161"/>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row>
    <row r="80" spans="1:76" ht="25.5" customHeight="1">
      <c r="B80" s="158"/>
      <c r="C80" s="192"/>
      <c r="D80" s="192"/>
      <c r="E80" s="140"/>
      <c r="F80" s="163"/>
      <c r="G80" s="161"/>
      <c r="H80" s="161"/>
      <c r="I80" s="161"/>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row>
    <row r="81" spans="1:76" ht="25.5" customHeight="1">
      <c r="B81" s="158"/>
      <c r="C81" s="192"/>
      <c r="D81" s="192"/>
      <c r="E81" s="140"/>
      <c r="F81" s="163"/>
      <c r="G81" s="161"/>
      <c r="H81" s="161"/>
      <c r="I81" s="161"/>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row>
    <row r="82" spans="1:76" ht="35.450000000000003" customHeight="1">
      <c r="B82" s="89"/>
      <c r="I82" s="52"/>
      <c r="J82" s="52"/>
      <c r="K82" s="52"/>
      <c r="L82" s="193" t="s">
        <v>398</v>
      </c>
      <c r="M82" s="194"/>
      <c r="N82" s="195"/>
      <c r="O82" s="194"/>
      <c r="P82" s="194"/>
      <c r="Q82" s="194"/>
      <c r="R82" s="194"/>
      <c r="S82" s="194"/>
      <c r="T82" s="196"/>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row>
    <row r="83" spans="1:76" ht="6.6" customHeight="1" thickBot="1">
      <c r="I83" s="28"/>
      <c r="J83" s="52"/>
      <c r="K83" s="52"/>
      <c r="L83" s="52"/>
      <c r="M83" s="52"/>
      <c r="N83" s="90"/>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row>
    <row r="84" spans="1:76" s="98" customFormat="1" ht="23.25" customHeight="1" thickBot="1">
      <c r="A84" s="94"/>
      <c r="B84" s="1178"/>
      <c r="C84" s="1179"/>
      <c r="D84" s="1179"/>
      <c r="E84" s="1180"/>
      <c r="F84" s="95" t="s">
        <v>267</v>
      </c>
      <c r="G84" s="96"/>
      <c r="H84" s="95" t="s">
        <v>268</v>
      </c>
      <c r="I84" s="97"/>
      <c r="J84" s="52"/>
      <c r="K84" s="52"/>
      <c r="L84" s="52"/>
      <c r="M84" s="52"/>
      <c r="N84" s="90"/>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row>
    <row r="85" spans="1:76" ht="45.6" customHeight="1" thickBot="1">
      <c r="B85" s="99" t="s">
        <v>269</v>
      </c>
      <c r="C85" s="100" t="s">
        <v>399</v>
      </c>
      <c r="D85" s="100"/>
      <c r="E85" s="101"/>
      <c r="F85" s="102">
        <f>+E91</f>
        <v>0</v>
      </c>
      <c r="G85" s="103"/>
      <c r="H85" s="104">
        <f>E93</f>
        <v>12</v>
      </c>
      <c r="I85" s="155">
        <f>G90</f>
        <v>0</v>
      </c>
      <c r="J85" s="52"/>
      <c r="K85" s="52"/>
      <c r="L85" s="52"/>
      <c r="M85" s="52"/>
      <c r="N85" s="90"/>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row>
    <row r="86" spans="1:76" ht="6.75" customHeight="1">
      <c r="B86" s="105"/>
      <c r="C86" s="106"/>
      <c r="D86" s="106"/>
      <c r="E86" s="106"/>
      <c r="F86" s="107"/>
      <c r="G86" s="108"/>
      <c r="H86" s="108"/>
      <c r="I86" s="52"/>
      <c r="J86" s="52"/>
      <c r="K86" s="52"/>
      <c r="L86" s="52"/>
      <c r="M86" s="52"/>
      <c r="N86" s="90"/>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row>
    <row r="87" spans="1:76" ht="18" customHeight="1">
      <c r="A87" s="25">
        <v>8</v>
      </c>
      <c r="B87" s="105" t="s">
        <v>270</v>
      </c>
      <c r="C87" s="106"/>
      <c r="D87" s="106"/>
      <c r="E87" s="106"/>
      <c r="F87" s="107"/>
      <c r="G87" s="109"/>
      <c r="H87" s="109"/>
      <c r="I87" s="52"/>
      <c r="J87" s="52"/>
      <c r="K87" s="52"/>
      <c r="L87" s="52"/>
      <c r="M87" s="52"/>
      <c r="N87" s="90"/>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row>
    <row r="88" spans="1:76" ht="35.25" customHeight="1">
      <c r="B88" s="1153" t="s">
        <v>452</v>
      </c>
      <c r="C88" s="1154"/>
      <c r="D88" s="1154"/>
      <c r="E88" s="1155"/>
      <c r="F88" s="107"/>
      <c r="G88" s="109"/>
      <c r="H88" s="109"/>
      <c r="I88" s="52"/>
      <c r="J88" s="52"/>
      <c r="K88" s="52"/>
      <c r="L88" s="197"/>
      <c r="M88" s="52"/>
      <c r="N88" s="90"/>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row>
    <row r="89" spans="1:76" ht="16.5" customHeight="1" thickBot="1">
      <c r="B89" s="105" t="s">
        <v>271</v>
      </c>
      <c r="C89" s="110"/>
      <c r="F89" s="107"/>
      <c r="G89" s="109"/>
      <c r="H89" s="109"/>
      <c r="I89" s="52"/>
      <c r="J89" s="52"/>
      <c r="K89" s="52"/>
      <c r="L89" s="52"/>
      <c r="M89" s="52"/>
      <c r="N89" s="90"/>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row>
    <row r="90" spans="1:76" ht="33.75" customHeight="1" thickBot="1">
      <c r="B90" s="111" t="s">
        <v>272</v>
      </c>
      <c r="C90" s="112" t="s">
        <v>273</v>
      </c>
      <c r="D90" s="112" t="s">
        <v>274</v>
      </c>
      <c r="E90" s="113" t="s">
        <v>275</v>
      </c>
      <c r="F90" s="1226" t="s">
        <v>276</v>
      </c>
      <c r="G90" s="114"/>
      <c r="H90" s="109"/>
      <c r="I90" s="52"/>
      <c r="J90" s="52"/>
      <c r="K90" s="52"/>
      <c r="L90" s="1192" t="s">
        <v>400</v>
      </c>
      <c r="M90" s="1193"/>
      <c r="N90" s="1193"/>
      <c r="O90" s="1193"/>
      <c r="P90" s="1193"/>
      <c r="Q90" s="1193"/>
      <c r="R90" s="1193"/>
      <c r="S90" s="1193"/>
      <c r="T90" s="1194"/>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row>
    <row r="91" spans="1:76" ht="21" customHeight="1">
      <c r="B91" s="115" t="s">
        <v>277</v>
      </c>
      <c r="C91" s="116">
        <v>0</v>
      </c>
      <c r="D91" s="117">
        <v>6</v>
      </c>
      <c r="E91" s="118">
        <v>0</v>
      </c>
      <c r="F91" s="1227"/>
      <c r="G91" s="1229"/>
      <c r="H91" s="1230"/>
      <c r="I91" s="1231"/>
      <c r="J91" s="52"/>
      <c r="K91" s="52"/>
      <c r="L91" s="1195" t="s">
        <v>401</v>
      </c>
      <c r="M91" s="1196"/>
      <c r="N91" s="1196"/>
      <c r="O91" s="1196"/>
      <c r="P91" s="1196"/>
      <c r="Q91" s="1196"/>
      <c r="R91" s="1196"/>
      <c r="S91" s="1196"/>
      <c r="T91" s="198"/>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row>
    <row r="92" spans="1:76" ht="20.25" customHeight="1">
      <c r="B92" s="119" t="s">
        <v>278</v>
      </c>
      <c r="C92" s="120">
        <v>1</v>
      </c>
      <c r="D92" s="121">
        <v>6</v>
      </c>
      <c r="E92" s="122">
        <v>6</v>
      </c>
      <c r="F92" s="1227"/>
      <c r="G92" s="1232"/>
      <c r="H92" s="1233"/>
      <c r="I92" s="1234"/>
      <c r="J92" s="52"/>
      <c r="K92" s="52"/>
      <c r="L92" s="1195" t="s">
        <v>402</v>
      </c>
      <c r="M92" s="1196"/>
      <c r="N92" s="1196"/>
      <c r="O92" s="1196"/>
      <c r="P92" s="1196"/>
      <c r="Q92" s="1196"/>
      <c r="R92" s="1196"/>
      <c r="S92" s="1196"/>
      <c r="T92" s="198"/>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row>
    <row r="93" spans="1:76" ht="20.25" customHeight="1" thickBot="1">
      <c r="B93" s="123" t="s">
        <v>403</v>
      </c>
      <c r="C93" s="124">
        <v>2</v>
      </c>
      <c r="D93" s="125">
        <v>6</v>
      </c>
      <c r="E93" s="126">
        <v>12</v>
      </c>
      <c r="F93" s="1228"/>
      <c r="G93" s="1235"/>
      <c r="H93" s="1236"/>
      <c r="I93" s="1237"/>
      <c r="J93" s="52"/>
      <c r="K93" s="52"/>
      <c r="L93" s="1197" t="s">
        <v>404</v>
      </c>
      <c r="M93" s="1198"/>
      <c r="N93" s="1198"/>
      <c r="O93" s="1198"/>
      <c r="P93" s="1198"/>
      <c r="Q93" s="1198"/>
      <c r="R93" s="1198"/>
      <c r="S93" s="1198"/>
      <c r="T93" s="199"/>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row>
    <row r="94" spans="1:76" ht="9" customHeight="1">
      <c r="B94" s="105"/>
      <c r="C94" s="106"/>
      <c r="D94" s="106"/>
      <c r="E94" s="106"/>
      <c r="F94" s="107"/>
      <c r="G94" s="109"/>
      <c r="H94" s="109"/>
      <c r="I94" s="52"/>
      <c r="J94" s="52"/>
      <c r="K94" s="52"/>
      <c r="L94" s="52"/>
      <c r="M94" s="52"/>
      <c r="N94" s="90"/>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row>
    <row r="95" spans="1:76" ht="9" customHeight="1">
      <c r="B95" s="105"/>
      <c r="C95" s="106"/>
      <c r="D95" s="106"/>
      <c r="E95" s="106"/>
      <c r="F95" s="107"/>
      <c r="G95" s="109"/>
      <c r="H95" s="109"/>
      <c r="I95" s="52"/>
      <c r="J95" s="52"/>
      <c r="K95" s="52"/>
      <c r="L95" s="52"/>
      <c r="M95" s="52"/>
      <c r="N95" s="90"/>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row>
    <row r="96" spans="1:76" ht="6.75" customHeight="1" thickBot="1">
      <c r="F96" s="107"/>
      <c r="I96" s="28"/>
      <c r="J96" s="52"/>
      <c r="K96" s="52"/>
      <c r="L96" s="52"/>
      <c r="M96" s="52"/>
      <c r="N96" s="90"/>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row>
    <row r="97" spans="1:76" s="98" customFormat="1" ht="23.25" customHeight="1" thickBot="1">
      <c r="A97" s="94"/>
      <c r="B97" s="1178"/>
      <c r="C97" s="1179"/>
      <c r="D97" s="1179"/>
      <c r="E97" s="1180"/>
      <c r="F97" s="95" t="s">
        <v>267</v>
      </c>
      <c r="G97" s="96"/>
      <c r="H97" s="95" t="s">
        <v>268</v>
      </c>
      <c r="I97" s="97"/>
      <c r="J97" s="52"/>
      <c r="K97" s="52"/>
      <c r="L97" s="52"/>
      <c r="M97" s="52"/>
      <c r="N97" s="90"/>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row>
    <row r="98" spans="1:76" ht="41.1" customHeight="1" thickBot="1">
      <c r="B98" s="99" t="s">
        <v>316</v>
      </c>
      <c r="C98" s="100" t="s">
        <v>399</v>
      </c>
      <c r="D98" s="100"/>
      <c r="E98" s="101"/>
      <c r="F98" s="102">
        <f>E104</f>
        <v>0</v>
      </c>
      <c r="G98" s="103"/>
      <c r="H98" s="104">
        <f>E106</f>
        <v>12</v>
      </c>
      <c r="I98" s="155">
        <f>G103</f>
        <v>0</v>
      </c>
      <c r="J98" s="52"/>
      <c r="K98" s="52"/>
      <c r="L98" s="52"/>
      <c r="M98" s="52"/>
      <c r="N98" s="90"/>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row>
    <row r="99" spans="1:76" ht="6.75" customHeight="1">
      <c r="B99" s="105"/>
      <c r="C99" s="106"/>
      <c r="D99" s="106"/>
      <c r="E99" s="106"/>
      <c r="F99" s="107"/>
      <c r="G99" s="108"/>
      <c r="H99" s="108"/>
      <c r="I99" s="52"/>
      <c r="J99" s="52"/>
      <c r="K99" s="52"/>
      <c r="L99" s="52"/>
      <c r="M99" s="52"/>
      <c r="N99" s="90"/>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row>
    <row r="100" spans="1:76" ht="18" customHeight="1">
      <c r="A100" s="25">
        <v>9</v>
      </c>
      <c r="B100" s="105" t="s">
        <v>280</v>
      </c>
      <c r="C100" s="106"/>
      <c r="D100" s="106"/>
      <c r="E100" s="106"/>
      <c r="F100" s="107"/>
      <c r="G100" s="109"/>
      <c r="H100" s="109"/>
      <c r="I100" s="52"/>
      <c r="J100" s="52"/>
      <c r="K100" s="52"/>
      <c r="L100" s="52"/>
      <c r="M100" s="52"/>
      <c r="N100" s="90"/>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row>
    <row r="101" spans="1:76" ht="35.25" customHeight="1">
      <c r="B101" s="1153" t="s">
        <v>405</v>
      </c>
      <c r="C101" s="1154"/>
      <c r="D101" s="1154"/>
      <c r="E101" s="1155"/>
      <c r="F101" s="107"/>
      <c r="G101" s="109"/>
      <c r="H101" s="109"/>
      <c r="I101" s="52"/>
      <c r="J101" s="52"/>
      <c r="K101" s="52"/>
      <c r="L101" s="52"/>
      <c r="M101" s="52"/>
      <c r="N101" s="90"/>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row>
    <row r="102" spans="1:76" ht="16.5" customHeight="1" thickBot="1">
      <c r="B102" s="105" t="s">
        <v>271</v>
      </c>
      <c r="C102" s="110"/>
      <c r="F102" s="107"/>
      <c r="G102" s="109"/>
      <c r="H102" s="109"/>
      <c r="I102" s="52"/>
      <c r="J102" s="52"/>
      <c r="K102" s="52"/>
      <c r="L102" s="52"/>
      <c r="M102" s="52"/>
      <c r="N102" s="90"/>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row>
    <row r="103" spans="1:76" ht="33.75" customHeight="1" thickBot="1">
      <c r="B103" s="111" t="s">
        <v>272</v>
      </c>
      <c r="C103" s="112" t="s">
        <v>273</v>
      </c>
      <c r="D103" s="112" t="s">
        <v>274</v>
      </c>
      <c r="E103" s="113" t="s">
        <v>275</v>
      </c>
      <c r="F103" s="1156" t="s">
        <v>276</v>
      </c>
      <c r="G103" s="127"/>
      <c r="H103" s="109"/>
      <c r="I103" s="52"/>
      <c r="J103" s="52"/>
      <c r="K103" s="52"/>
      <c r="L103" s="52"/>
      <c r="M103" s="52"/>
      <c r="N103" s="90"/>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row>
    <row r="104" spans="1:76" ht="51" customHeight="1">
      <c r="B104" s="115" t="s">
        <v>281</v>
      </c>
      <c r="C104" s="116">
        <v>0</v>
      </c>
      <c r="D104" s="117">
        <v>6</v>
      </c>
      <c r="E104" s="118">
        <v>0</v>
      </c>
      <c r="F104" s="1157"/>
      <c r="G104" s="1238"/>
      <c r="H104" s="1239"/>
      <c r="I104" s="1240"/>
      <c r="J104" s="52"/>
      <c r="K104" s="52"/>
      <c r="L104" s="1182" t="s">
        <v>406</v>
      </c>
      <c r="M104" s="1183"/>
      <c r="N104" s="1183"/>
      <c r="O104" s="1183"/>
      <c r="P104" s="1183"/>
      <c r="Q104" s="1183"/>
      <c r="R104" s="1183"/>
      <c r="S104" s="1183"/>
      <c r="T104" s="1184"/>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row>
    <row r="105" spans="1:76" ht="37.5" customHeight="1">
      <c r="B105" s="119" t="s">
        <v>282</v>
      </c>
      <c r="C105" s="120">
        <v>2</v>
      </c>
      <c r="D105" s="121">
        <v>6</v>
      </c>
      <c r="E105" s="122">
        <v>12</v>
      </c>
      <c r="F105" s="1157"/>
      <c r="G105" s="1241"/>
      <c r="H105" s="1242"/>
      <c r="I105" s="1243"/>
      <c r="J105" s="52"/>
      <c r="K105" s="52"/>
      <c r="L105" s="1185"/>
      <c r="M105" s="1186"/>
      <c r="N105" s="1186"/>
      <c r="O105" s="1186"/>
      <c r="P105" s="1186"/>
      <c r="Q105" s="1186"/>
      <c r="R105" s="1186"/>
      <c r="S105" s="1186"/>
      <c r="T105" s="1187"/>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row>
    <row r="106" spans="1:76" ht="38.450000000000003" customHeight="1" thickBot="1">
      <c r="B106" s="123" t="s">
        <v>283</v>
      </c>
      <c r="C106" s="124">
        <v>2</v>
      </c>
      <c r="D106" s="125">
        <v>6</v>
      </c>
      <c r="E106" s="126">
        <v>12</v>
      </c>
      <c r="F106" s="1158"/>
      <c r="G106" s="1244"/>
      <c r="H106" s="1245"/>
      <c r="I106" s="1246"/>
      <c r="J106" s="52"/>
      <c r="K106" s="52"/>
      <c r="L106" s="1188"/>
      <c r="M106" s="1189"/>
      <c r="N106" s="1189"/>
      <c r="O106" s="1189"/>
      <c r="P106" s="1189"/>
      <c r="Q106" s="1189"/>
      <c r="R106" s="1189"/>
      <c r="S106" s="1189"/>
      <c r="T106" s="1190"/>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row>
    <row r="107" spans="1:76" ht="9" customHeight="1">
      <c r="B107" s="105"/>
      <c r="C107" s="106"/>
      <c r="D107" s="106"/>
      <c r="E107" s="106"/>
      <c r="F107" s="107"/>
      <c r="G107" s="109"/>
      <c r="H107" s="109"/>
      <c r="I107" s="52"/>
      <c r="J107" s="52"/>
      <c r="K107" s="52"/>
      <c r="L107" s="52"/>
      <c r="M107" s="52"/>
      <c r="N107" s="90"/>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row>
    <row r="108" spans="1:76" ht="9" customHeight="1">
      <c r="B108" s="105"/>
      <c r="C108" s="106"/>
      <c r="D108" s="106"/>
      <c r="E108" s="106"/>
      <c r="F108" s="107"/>
      <c r="G108" s="109"/>
      <c r="H108" s="109"/>
      <c r="I108" s="52"/>
      <c r="J108" s="52"/>
      <c r="K108" s="52"/>
      <c r="L108" s="52"/>
      <c r="M108" s="52"/>
      <c r="N108" s="90"/>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row>
    <row r="109" spans="1:76" ht="6.75" customHeight="1" thickBot="1">
      <c r="F109" s="107"/>
      <c r="I109" s="28"/>
      <c r="J109" s="52"/>
      <c r="K109" s="52"/>
      <c r="L109" s="52"/>
      <c r="M109" s="52"/>
      <c r="N109" s="90"/>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row>
    <row r="110" spans="1:76" s="98" customFormat="1" ht="23.25" customHeight="1" thickBot="1">
      <c r="A110" s="94"/>
      <c r="B110" s="1178"/>
      <c r="C110" s="1179"/>
      <c r="D110" s="1179"/>
      <c r="E110" s="1180"/>
      <c r="F110" s="95" t="s">
        <v>267</v>
      </c>
      <c r="G110" s="96"/>
      <c r="H110" s="95" t="s">
        <v>268</v>
      </c>
      <c r="I110" s="132"/>
      <c r="J110" s="52"/>
      <c r="K110" s="52"/>
      <c r="L110" s="52"/>
      <c r="M110" s="52"/>
      <c r="N110" s="90"/>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row>
    <row r="111" spans="1:76" ht="37.5" customHeight="1" thickBot="1">
      <c r="B111" s="99" t="s">
        <v>285</v>
      </c>
      <c r="C111" s="100" t="s">
        <v>407</v>
      </c>
      <c r="D111" s="100"/>
      <c r="E111" s="101"/>
      <c r="F111" s="102">
        <f>E118+E126+E134+E142+E152</f>
        <v>1</v>
      </c>
      <c r="G111" s="103"/>
      <c r="H111" s="104">
        <f>E120+E128+E136+E146+E154</f>
        <v>26</v>
      </c>
      <c r="I111" s="155">
        <f>G117+G125+G133+G141+G151</f>
        <v>0</v>
      </c>
      <c r="J111" s="52"/>
      <c r="K111" s="52"/>
      <c r="L111" s="52"/>
      <c r="M111" s="52"/>
      <c r="N111" s="90"/>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row>
    <row r="112" spans="1:76" ht="6.75" customHeight="1">
      <c r="B112" s="105"/>
      <c r="C112" s="106"/>
      <c r="D112" s="106"/>
      <c r="E112" s="106"/>
      <c r="F112" s="107"/>
      <c r="G112" s="108"/>
      <c r="H112" s="108"/>
      <c r="I112" s="200"/>
      <c r="J112" s="52"/>
      <c r="K112" s="52"/>
      <c r="L112" s="52"/>
      <c r="M112" s="52"/>
      <c r="N112" s="90"/>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row>
    <row r="114" spans="1:76" ht="18" customHeight="1">
      <c r="A114" s="25">
        <v>10</v>
      </c>
      <c r="B114" s="105" t="s">
        <v>408</v>
      </c>
      <c r="C114" s="106"/>
      <c r="D114" s="106"/>
      <c r="E114" s="106"/>
      <c r="F114" s="138"/>
      <c r="G114" s="109"/>
      <c r="H114" s="109"/>
      <c r="I114" s="52"/>
      <c r="J114" s="52"/>
      <c r="K114" s="52"/>
      <c r="L114" s="52"/>
      <c r="M114" s="52"/>
      <c r="N114" s="90"/>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row>
    <row r="115" spans="1:76" ht="35.25" customHeight="1">
      <c r="B115" s="1153" t="s">
        <v>409</v>
      </c>
      <c r="C115" s="1154"/>
      <c r="D115" s="1154"/>
      <c r="E115" s="1155"/>
      <c r="F115" s="201"/>
      <c r="G115" s="109"/>
      <c r="H115" s="109"/>
      <c r="I115" s="52"/>
      <c r="J115" s="52"/>
      <c r="K115" s="52"/>
      <c r="L115" s="52"/>
      <c r="M115" s="52"/>
      <c r="N115" s="90"/>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row>
    <row r="116" spans="1:76" ht="16.5" customHeight="1" thickBot="1">
      <c r="B116" s="105" t="s">
        <v>271</v>
      </c>
      <c r="C116" s="110"/>
      <c r="F116" s="138"/>
      <c r="G116" s="109"/>
      <c r="H116" s="109"/>
      <c r="I116" s="52"/>
      <c r="J116" s="52"/>
      <c r="K116" s="52"/>
      <c r="L116" s="52"/>
      <c r="M116" s="52"/>
      <c r="N116" s="90"/>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row>
    <row r="117" spans="1:76" ht="33.75" customHeight="1" thickBot="1">
      <c r="B117" s="111" t="s">
        <v>272</v>
      </c>
      <c r="C117" s="112" t="s">
        <v>273</v>
      </c>
      <c r="D117" s="112" t="s">
        <v>274</v>
      </c>
      <c r="E117" s="113" t="s">
        <v>275</v>
      </c>
      <c r="F117" s="1156" t="s">
        <v>276</v>
      </c>
      <c r="G117" s="127"/>
      <c r="H117" s="109"/>
      <c r="I117" s="52"/>
      <c r="J117" s="52"/>
      <c r="K117" s="52"/>
      <c r="L117" s="52"/>
      <c r="M117" s="52"/>
      <c r="N117" s="90"/>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row>
    <row r="118" spans="1:76" ht="68.099999999999994" customHeight="1">
      <c r="B118" s="115" t="s">
        <v>297</v>
      </c>
      <c r="C118" s="116">
        <v>0</v>
      </c>
      <c r="D118" s="117">
        <v>3</v>
      </c>
      <c r="E118" s="118">
        <v>0</v>
      </c>
      <c r="F118" s="1157"/>
      <c r="G118" s="1238"/>
      <c r="H118" s="1239"/>
      <c r="I118" s="1240"/>
      <c r="J118" s="52"/>
      <c r="K118" s="52"/>
      <c r="L118" s="1182" t="s">
        <v>410</v>
      </c>
      <c r="M118" s="1183"/>
      <c r="N118" s="1183"/>
      <c r="O118" s="1183"/>
      <c r="P118" s="1183"/>
      <c r="Q118" s="1183"/>
      <c r="R118" s="1183"/>
      <c r="S118" s="1184"/>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row>
    <row r="119" spans="1:76" ht="69" customHeight="1">
      <c r="B119" s="119" t="s">
        <v>298</v>
      </c>
      <c r="C119" s="120">
        <v>1</v>
      </c>
      <c r="D119" s="121">
        <v>3</v>
      </c>
      <c r="E119" s="122">
        <v>3</v>
      </c>
      <c r="F119" s="1157"/>
      <c r="G119" s="1241"/>
      <c r="H119" s="1242"/>
      <c r="I119" s="1243"/>
      <c r="J119" s="52"/>
      <c r="K119" s="52"/>
      <c r="L119" s="1185"/>
      <c r="M119" s="1186"/>
      <c r="N119" s="1186"/>
      <c r="O119" s="1186"/>
      <c r="P119" s="1186"/>
      <c r="Q119" s="1186"/>
      <c r="R119" s="1186"/>
      <c r="S119" s="1187"/>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row>
    <row r="120" spans="1:76" ht="71.45" customHeight="1" thickBot="1">
      <c r="B120" s="123" t="s">
        <v>299</v>
      </c>
      <c r="C120" s="124">
        <v>2</v>
      </c>
      <c r="D120" s="125">
        <v>3</v>
      </c>
      <c r="E120" s="126">
        <v>6</v>
      </c>
      <c r="F120" s="1158"/>
      <c r="G120" s="1244"/>
      <c r="H120" s="1245"/>
      <c r="I120" s="1246"/>
      <c r="J120" s="52"/>
      <c r="K120" s="52"/>
      <c r="L120" s="1188"/>
      <c r="M120" s="1189"/>
      <c r="N120" s="1189"/>
      <c r="O120" s="1189"/>
      <c r="P120" s="1189"/>
      <c r="Q120" s="1189"/>
      <c r="R120" s="1189"/>
      <c r="S120" s="1190"/>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row>
    <row r="121" spans="1:76" ht="9" customHeight="1">
      <c r="B121" s="105"/>
      <c r="C121" s="106"/>
      <c r="D121" s="106"/>
      <c r="E121" s="106"/>
      <c r="F121" s="138"/>
      <c r="G121" s="109"/>
      <c r="H121" s="109"/>
      <c r="I121" s="52"/>
      <c r="J121" s="52"/>
      <c r="K121" s="52"/>
      <c r="L121" s="52"/>
      <c r="M121" s="52"/>
      <c r="N121" s="90"/>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row>
    <row r="122" spans="1:76" ht="18" customHeight="1">
      <c r="A122" s="25">
        <v>11</v>
      </c>
      <c r="B122" s="105" t="s">
        <v>411</v>
      </c>
      <c r="C122" s="106"/>
      <c r="D122" s="106"/>
      <c r="E122" s="106"/>
      <c r="F122" s="138"/>
      <c r="G122" s="109"/>
      <c r="H122" s="109"/>
      <c r="I122" s="52"/>
      <c r="J122" s="52"/>
      <c r="K122" s="52"/>
      <c r="L122" s="52"/>
      <c r="M122" s="52"/>
      <c r="N122" s="90"/>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row>
    <row r="123" spans="1:76" ht="35.25" customHeight="1">
      <c r="B123" s="1153" t="s">
        <v>412</v>
      </c>
      <c r="C123" s="1154"/>
      <c r="D123" s="1154"/>
      <c r="E123" s="1155"/>
      <c r="F123" s="138"/>
      <c r="G123" s="109"/>
      <c r="H123" s="109"/>
      <c r="I123" s="52"/>
      <c r="J123" s="52"/>
      <c r="K123" s="52"/>
      <c r="L123" s="52"/>
      <c r="M123" s="52"/>
      <c r="N123" s="90"/>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row>
    <row r="124" spans="1:76" ht="16.5" customHeight="1" thickBot="1">
      <c r="B124" s="105" t="s">
        <v>271</v>
      </c>
      <c r="C124" s="110"/>
      <c r="F124" s="138"/>
      <c r="G124" s="109"/>
      <c r="H124" s="109"/>
      <c r="I124" s="52"/>
      <c r="J124" s="52"/>
      <c r="K124" s="52"/>
      <c r="L124" s="52"/>
      <c r="M124" s="52"/>
      <c r="N124" s="90"/>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row>
    <row r="125" spans="1:76" ht="33.75" customHeight="1" thickBot="1">
      <c r="B125" s="111" t="s">
        <v>272</v>
      </c>
      <c r="C125" s="112" t="s">
        <v>273</v>
      </c>
      <c r="D125" s="112" t="s">
        <v>274</v>
      </c>
      <c r="E125" s="113" t="s">
        <v>275</v>
      </c>
      <c r="F125" s="1156" t="s">
        <v>276</v>
      </c>
      <c r="G125" s="127"/>
      <c r="H125" s="109"/>
      <c r="I125" s="52"/>
      <c r="J125" s="52"/>
      <c r="K125" s="52"/>
      <c r="L125" s="52"/>
      <c r="M125" s="52"/>
      <c r="N125" s="90"/>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row>
    <row r="126" spans="1:76" ht="36.75" customHeight="1">
      <c r="B126" s="115" t="s">
        <v>317</v>
      </c>
      <c r="C126" s="116">
        <v>0</v>
      </c>
      <c r="D126" s="117">
        <v>3</v>
      </c>
      <c r="E126" s="118">
        <v>0</v>
      </c>
      <c r="F126" s="1157"/>
      <c r="G126" s="1238"/>
      <c r="H126" s="1239"/>
      <c r="I126" s="1240"/>
      <c r="J126" s="52"/>
      <c r="K126" s="52"/>
      <c r="L126" s="1182" t="s">
        <v>413</v>
      </c>
      <c r="M126" s="1183"/>
      <c r="N126" s="1183"/>
      <c r="O126" s="1183"/>
      <c r="P126" s="1183"/>
      <c r="Q126" s="1183"/>
      <c r="R126" s="1183"/>
      <c r="S126" s="1184"/>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row>
    <row r="127" spans="1:76" ht="36.75" customHeight="1">
      <c r="B127" s="119" t="s">
        <v>318</v>
      </c>
      <c r="C127" s="120">
        <v>1</v>
      </c>
      <c r="D127" s="121">
        <v>3</v>
      </c>
      <c r="E127" s="122">
        <v>3</v>
      </c>
      <c r="F127" s="1157"/>
      <c r="G127" s="1241"/>
      <c r="H127" s="1242"/>
      <c r="I127" s="1243"/>
      <c r="J127" s="52"/>
      <c r="K127" s="52"/>
      <c r="L127" s="1185"/>
      <c r="M127" s="1186"/>
      <c r="N127" s="1186"/>
      <c r="O127" s="1186"/>
      <c r="P127" s="1186"/>
      <c r="Q127" s="1186"/>
      <c r="R127" s="1186"/>
      <c r="S127" s="1187"/>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row>
    <row r="128" spans="1:76" ht="41.1" customHeight="1" thickBot="1">
      <c r="B128" s="123" t="s">
        <v>319</v>
      </c>
      <c r="C128" s="124">
        <v>2</v>
      </c>
      <c r="D128" s="125">
        <v>3</v>
      </c>
      <c r="E128" s="126">
        <v>6</v>
      </c>
      <c r="F128" s="1158"/>
      <c r="G128" s="1244"/>
      <c r="H128" s="1245"/>
      <c r="I128" s="1246"/>
      <c r="J128" s="52"/>
      <c r="K128" s="52"/>
      <c r="L128" s="1188"/>
      <c r="M128" s="1189"/>
      <c r="N128" s="1189"/>
      <c r="O128" s="1189"/>
      <c r="P128" s="1189"/>
      <c r="Q128" s="1189"/>
      <c r="R128" s="1189"/>
      <c r="S128" s="1190"/>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row>
    <row r="130" spans="1:76" ht="18" customHeight="1">
      <c r="A130" s="25">
        <v>12</v>
      </c>
      <c r="B130" s="105" t="s">
        <v>414</v>
      </c>
      <c r="C130" s="106"/>
      <c r="D130" s="106"/>
      <c r="E130" s="106"/>
      <c r="F130" s="138"/>
      <c r="G130" s="109"/>
      <c r="H130" s="109"/>
      <c r="I130" s="52"/>
      <c r="J130" s="52"/>
      <c r="K130" s="52"/>
      <c r="L130" s="52"/>
      <c r="M130" s="52"/>
      <c r="N130" s="90"/>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row>
    <row r="131" spans="1:76" ht="35.25" customHeight="1">
      <c r="B131" s="1153" t="s">
        <v>415</v>
      </c>
      <c r="C131" s="1154"/>
      <c r="D131" s="1154"/>
      <c r="E131" s="1155"/>
      <c r="F131" s="201"/>
      <c r="G131" s="109"/>
      <c r="H131" s="109"/>
      <c r="I131" s="52"/>
      <c r="J131" s="52"/>
      <c r="K131" s="52"/>
      <c r="L131" s="52"/>
      <c r="M131" s="52"/>
      <c r="N131" s="90"/>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row>
    <row r="132" spans="1:76" ht="16.5" customHeight="1" thickBot="1">
      <c r="B132" s="105" t="s">
        <v>284</v>
      </c>
      <c r="C132" s="110"/>
      <c r="F132" s="138"/>
      <c r="G132" s="109"/>
      <c r="H132" s="109"/>
      <c r="I132" s="52"/>
      <c r="J132" s="52"/>
      <c r="K132" s="52"/>
      <c r="L132" s="52"/>
      <c r="M132" s="52"/>
      <c r="N132" s="90"/>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row>
    <row r="133" spans="1:76" ht="33.75" customHeight="1" thickBot="1">
      <c r="B133" s="111" t="s">
        <v>272</v>
      </c>
      <c r="C133" s="112" t="s">
        <v>273</v>
      </c>
      <c r="D133" s="112" t="s">
        <v>274</v>
      </c>
      <c r="E133" s="113" t="s">
        <v>275</v>
      </c>
      <c r="F133" s="1156" t="s">
        <v>276</v>
      </c>
      <c r="G133" s="127"/>
      <c r="H133" s="109"/>
      <c r="I133" s="52"/>
      <c r="J133" s="52"/>
      <c r="K133" s="52"/>
      <c r="L133" s="52"/>
      <c r="M133" s="52"/>
      <c r="N133" s="90"/>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row>
    <row r="134" spans="1:76" ht="21" customHeight="1">
      <c r="B134" s="115" t="s">
        <v>290</v>
      </c>
      <c r="C134" s="116">
        <v>1</v>
      </c>
      <c r="D134" s="237">
        <v>1</v>
      </c>
      <c r="E134" s="118">
        <v>1</v>
      </c>
      <c r="F134" s="1157"/>
      <c r="G134" s="1238"/>
      <c r="H134" s="1239"/>
      <c r="I134" s="1240"/>
      <c r="J134" s="52"/>
      <c r="K134" s="52"/>
      <c r="L134" s="1182" t="s">
        <v>416</v>
      </c>
      <c r="M134" s="1183"/>
      <c r="N134" s="1183"/>
      <c r="O134" s="1183"/>
      <c r="P134" s="1183"/>
      <c r="Q134" s="1183"/>
      <c r="R134" s="1183"/>
      <c r="S134" s="1184"/>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row>
    <row r="135" spans="1:76" ht="20.25" customHeight="1">
      <c r="B135" s="119" t="s">
        <v>291</v>
      </c>
      <c r="C135" s="120">
        <v>2</v>
      </c>
      <c r="D135" s="238">
        <v>1</v>
      </c>
      <c r="E135" s="122">
        <v>2</v>
      </c>
      <c r="F135" s="1157"/>
      <c r="G135" s="1241"/>
      <c r="H135" s="1242"/>
      <c r="I135" s="1243"/>
      <c r="J135" s="52"/>
      <c r="K135" s="52"/>
      <c r="L135" s="1185"/>
      <c r="M135" s="1186"/>
      <c r="N135" s="1186"/>
      <c r="O135" s="1186"/>
      <c r="P135" s="1186"/>
      <c r="Q135" s="1186"/>
      <c r="R135" s="1186"/>
      <c r="S135" s="1187"/>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row>
    <row r="136" spans="1:76" ht="39" customHeight="1" thickBot="1">
      <c r="B136" s="123" t="s">
        <v>292</v>
      </c>
      <c r="C136" s="124">
        <v>3</v>
      </c>
      <c r="D136" s="239">
        <v>1</v>
      </c>
      <c r="E136" s="126">
        <v>3</v>
      </c>
      <c r="F136" s="1158"/>
      <c r="G136" s="1244"/>
      <c r="H136" s="1245"/>
      <c r="I136" s="1246"/>
      <c r="J136" s="52"/>
      <c r="K136" s="52"/>
      <c r="L136" s="1188"/>
      <c r="M136" s="1189"/>
      <c r="N136" s="1189"/>
      <c r="O136" s="1189"/>
      <c r="P136" s="1189"/>
      <c r="Q136" s="1189"/>
      <c r="R136" s="1189"/>
      <c r="S136" s="1190"/>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row>
    <row r="137" spans="1:76" ht="9" customHeight="1">
      <c r="B137" s="105"/>
      <c r="C137" s="106"/>
      <c r="D137" s="106"/>
      <c r="E137" s="106"/>
      <c r="F137" s="138"/>
      <c r="G137" s="109"/>
      <c r="H137" s="109"/>
      <c r="I137" s="52"/>
      <c r="J137" s="52"/>
      <c r="K137" s="52"/>
      <c r="L137" s="52"/>
      <c r="M137" s="52"/>
      <c r="N137" s="90"/>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row>
    <row r="138" spans="1:76" ht="18" customHeight="1">
      <c r="A138" s="25">
        <v>13</v>
      </c>
      <c r="B138" s="105" t="s">
        <v>417</v>
      </c>
      <c r="C138" s="106"/>
      <c r="D138" s="106"/>
      <c r="E138" s="106"/>
      <c r="F138" s="146"/>
      <c r="G138" s="109"/>
      <c r="H138" s="109"/>
      <c r="I138" s="52"/>
      <c r="J138" s="52"/>
      <c r="K138" s="52"/>
      <c r="L138" s="52"/>
      <c r="M138" s="52"/>
      <c r="N138" s="90"/>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row>
    <row r="139" spans="1:76" ht="35.25" customHeight="1">
      <c r="B139" s="1153" t="s">
        <v>418</v>
      </c>
      <c r="C139" s="1154"/>
      <c r="D139" s="1154"/>
      <c r="E139" s="1155"/>
      <c r="F139" s="146"/>
      <c r="G139" s="109"/>
      <c r="H139" s="109"/>
      <c r="I139" s="52"/>
      <c r="J139" s="52"/>
      <c r="K139" s="52"/>
      <c r="L139" s="52"/>
      <c r="M139" s="52"/>
      <c r="N139" s="90"/>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row>
    <row r="140" spans="1:76" ht="16.5" customHeight="1" thickBot="1">
      <c r="B140" s="105" t="s">
        <v>271</v>
      </c>
      <c r="C140" s="110"/>
      <c r="F140" s="146"/>
      <c r="G140" s="109"/>
      <c r="H140" s="109"/>
      <c r="I140" s="52"/>
      <c r="J140" s="52"/>
      <c r="K140" s="52"/>
      <c r="L140" s="52"/>
      <c r="M140" s="52"/>
      <c r="N140" s="90"/>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row>
    <row r="141" spans="1:76" ht="33.75" customHeight="1" thickBot="1">
      <c r="B141" s="111" t="s">
        <v>272</v>
      </c>
      <c r="C141" s="112" t="s">
        <v>273</v>
      </c>
      <c r="D141" s="112" t="s">
        <v>274</v>
      </c>
      <c r="E141" s="113" t="s">
        <v>275</v>
      </c>
      <c r="F141" s="1156" t="s">
        <v>276</v>
      </c>
      <c r="G141" s="114"/>
      <c r="H141" s="109"/>
      <c r="I141" s="52"/>
      <c r="J141" s="52"/>
      <c r="K141" s="52"/>
      <c r="L141" s="52"/>
      <c r="M141" s="52"/>
      <c r="N141" s="90"/>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row>
    <row r="142" spans="1:76" ht="30.75" customHeight="1">
      <c r="B142" s="115" t="s">
        <v>305</v>
      </c>
      <c r="C142" s="116">
        <v>0</v>
      </c>
      <c r="D142" s="237">
        <v>2</v>
      </c>
      <c r="E142" s="118">
        <f>D142*C142</f>
        <v>0</v>
      </c>
      <c r="F142" s="1157"/>
      <c r="G142" s="1238"/>
      <c r="H142" s="1239"/>
      <c r="I142" s="1240"/>
      <c r="J142" s="52"/>
      <c r="K142" s="52"/>
      <c r="L142" s="1182" t="s">
        <v>419</v>
      </c>
      <c r="M142" s="1183"/>
      <c r="N142" s="1183"/>
      <c r="O142" s="1183"/>
      <c r="P142" s="1183"/>
      <c r="Q142" s="1183"/>
      <c r="R142" s="1183"/>
      <c r="S142" s="1184"/>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row>
    <row r="143" spans="1:76" ht="30.75" customHeight="1">
      <c r="B143" s="119" t="s">
        <v>306</v>
      </c>
      <c r="C143" s="120">
        <v>1</v>
      </c>
      <c r="D143" s="238">
        <v>2</v>
      </c>
      <c r="E143" s="122">
        <f>D143*C143</f>
        <v>2</v>
      </c>
      <c r="F143" s="1157"/>
      <c r="G143" s="1241"/>
      <c r="H143" s="1242"/>
      <c r="I143" s="1243"/>
      <c r="J143" s="52"/>
      <c r="K143" s="52"/>
      <c r="L143" s="1185"/>
      <c r="M143" s="1186"/>
      <c r="N143" s="1186"/>
      <c r="O143" s="1186"/>
      <c r="P143" s="1186"/>
      <c r="Q143" s="1186"/>
      <c r="R143" s="1186"/>
      <c r="S143" s="1187"/>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row>
    <row r="144" spans="1:76" ht="20.25" customHeight="1">
      <c r="B144" s="119" t="s">
        <v>307</v>
      </c>
      <c r="C144" s="120">
        <v>2</v>
      </c>
      <c r="D144" s="238">
        <v>2</v>
      </c>
      <c r="E144" s="122">
        <f>D144*C144</f>
        <v>4</v>
      </c>
      <c r="F144" s="1157"/>
      <c r="G144" s="1241"/>
      <c r="H144" s="1242"/>
      <c r="I144" s="1243"/>
      <c r="J144" s="52"/>
      <c r="K144" s="52"/>
      <c r="L144" s="1188"/>
      <c r="M144" s="1189"/>
      <c r="N144" s="1189"/>
      <c r="O144" s="1189"/>
      <c r="P144" s="1189"/>
      <c r="Q144" s="1189"/>
      <c r="R144" s="1189"/>
      <c r="S144" s="1190"/>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row>
    <row r="145" spans="1:76" ht="32.25" customHeight="1">
      <c r="B145" s="119" t="s">
        <v>308</v>
      </c>
      <c r="C145" s="120">
        <v>3</v>
      </c>
      <c r="D145" s="238">
        <v>2</v>
      </c>
      <c r="E145" s="122">
        <f>D145*C145</f>
        <v>6</v>
      </c>
      <c r="F145" s="1157"/>
      <c r="G145" s="1241"/>
      <c r="H145" s="1242"/>
      <c r="I145" s="1243"/>
      <c r="J145" s="52"/>
      <c r="K145" s="52"/>
      <c r="L145" s="52"/>
      <c r="M145" s="52"/>
      <c r="N145" s="90"/>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row>
    <row r="146" spans="1:76" ht="20.25" customHeight="1" thickBot="1">
      <c r="B146" s="123" t="s">
        <v>309</v>
      </c>
      <c r="C146" s="124">
        <v>3.5</v>
      </c>
      <c r="D146" s="239">
        <v>2</v>
      </c>
      <c r="E146" s="126">
        <v>7</v>
      </c>
      <c r="F146" s="1158"/>
      <c r="G146" s="1244"/>
      <c r="H146" s="1245"/>
      <c r="I146" s="1246"/>
      <c r="J146" s="52"/>
      <c r="K146" s="52"/>
      <c r="L146" s="52"/>
      <c r="M146" s="52"/>
      <c r="N146" s="90"/>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row>
    <row r="147" spans="1:76" ht="9" customHeight="1">
      <c r="B147" s="105"/>
      <c r="C147" s="106"/>
      <c r="D147" s="106"/>
      <c r="E147" s="106"/>
      <c r="F147" s="138"/>
      <c r="G147" s="109"/>
      <c r="H147" s="109"/>
      <c r="I147" s="52"/>
      <c r="J147" s="52"/>
      <c r="K147" s="52"/>
      <c r="L147" s="52"/>
      <c r="M147" s="52"/>
      <c r="N147" s="90"/>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row>
    <row r="148" spans="1:76" ht="18" customHeight="1">
      <c r="A148" s="25">
        <v>14</v>
      </c>
      <c r="B148" s="105" t="s">
        <v>420</v>
      </c>
      <c r="C148" s="106"/>
      <c r="D148" s="106"/>
      <c r="E148" s="106"/>
      <c r="F148" s="138"/>
      <c r="G148" s="109"/>
      <c r="H148" s="109"/>
      <c r="I148" s="52"/>
      <c r="J148" s="52"/>
      <c r="K148" s="52"/>
      <c r="L148" s="52"/>
      <c r="M148" s="52"/>
      <c r="N148" s="90"/>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row>
    <row r="149" spans="1:76" ht="35.25" customHeight="1">
      <c r="B149" s="1153" t="s">
        <v>421</v>
      </c>
      <c r="C149" s="1154"/>
      <c r="D149" s="1154"/>
      <c r="E149" s="1155"/>
      <c r="F149" s="138"/>
      <c r="G149" s="109"/>
      <c r="H149" s="109"/>
      <c r="I149" s="52"/>
      <c r="J149" s="52"/>
      <c r="K149" s="52"/>
      <c r="L149" s="52"/>
      <c r="M149" s="52"/>
      <c r="N149" s="90"/>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row>
    <row r="150" spans="1:76" ht="16.5" customHeight="1" thickBot="1">
      <c r="B150" s="105" t="s">
        <v>271</v>
      </c>
      <c r="C150" s="110"/>
      <c r="F150" s="138"/>
      <c r="G150" s="109"/>
      <c r="H150" s="109"/>
      <c r="I150" s="52"/>
      <c r="J150" s="52"/>
      <c r="K150" s="52"/>
      <c r="L150" s="52"/>
      <c r="M150" s="52"/>
      <c r="N150" s="90"/>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row>
    <row r="151" spans="1:76" ht="33.75" customHeight="1" thickBot="1">
      <c r="B151" s="111" t="s">
        <v>272</v>
      </c>
      <c r="C151" s="112" t="s">
        <v>273</v>
      </c>
      <c r="D151" s="112" t="s">
        <v>274</v>
      </c>
      <c r="E151" s="113" t="s">
        <v>275</v>
      </c>
      <c r="F151" s="1156" t="s">
        <v>276</v>
      </c>
      <c r="G151" s="127"/>
      <c r="H151" s="109"/>
      <c r="I151" s="52"/>
      <c r="J151" s="52"/>
      <c r="K151" s="52"/>
      <c r="L151" s="52"/>
      <c r="M151" s="52"/>
      <c r="N151" s="90"/>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row>
    <row r="152" spans="1:76" ht="50.1" customHeight="1" thickBot="1">
      <c r="B152" s="139" t="s">
        <v>294</v>
      </c>
      <c r="C152" s="140">
        <v>0</v>
      </c>
      <c r="D152" s="141">
        <v>2</v>
      </c>
      <c r="E152" s="140">
        <v>0</v>
      </c>
      <c r="F152" s="1157"/>
      <c r="G152" s="1238"/>
      <c r="H152" s="1239"/>
      <c r="I152" s="1240"/>
      <c r="J152" s="52"/>
      <c r="K152" s="52"/>
      <c r="L152" s="1182" t="s">
        <v>422</v>
      </c>
      <c r="M152" s="1183"/>
      <c r="N152" s="1183"/>
      <c r="O152" s="1183"/>
      <c r="P152" s="1183"/>
      <c r="Q152" s="1183"/>
      <c r="R152" s="1183"/>
      <c r="S152" s="1184"/>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row>
    <row r="153" spans="1:76" ht="39.950000000000003" customHeight="1" thickBot="1">
      <c r="B153" s="240" t="s">
        <v>1220</v>
      </c>
      <c r="C153" s="142">
        <v>1</v>
      </c>
      <c r="D153" s="143">
        <v>2</v>
      </c>
      <c r="E153" s="142">
        <v>2</v>
      </c>
      <c r="F153" s="1157"/>
      <c r="G153" s="1241"/>
      <c r="H153" s="1242"/>
      <c r="I153" s="1243"/>
      <c r="J153" s="52"/>
      <c r="K153" s="52"/>
      <c r="L153" s="1185"/>
      <c r="M153" s="1186"/>
      <c r="N153" s="1186"/>
      <c r="O153" s="1186"/>
      <c r="P153" s="1186"/>
      <c r="Q153" s="1186"/>
      <c r="R153" s="1186"/>
      <c r="S153" s="1187"/>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row>
    <row r="154" spans="1:76" ht="48" customHeight="1" thickBot="1">
      <c r="B154" s="240" t="s">
        <v>1221</v>
      </c>
      <c r="C154" s="144">
        <v>2</v>
      </c>
      <c r="D154" s="145">
        <v>2</v>
      </c>
      <c r="E154" s="144">
        <v>4</v>
      </c>
      <c r="F154" s="1158"/>
      <c r="G154" s="1244"/>
      <c r="H154" s="1245"/>
      <c r="I154" s="1246"/>
      <c r="J154" s="52"/>
      <c r="K154" s="52"/>
      <c r="L154" s="1188"/>
      <c r="M154" s="1189"/>
      <c r="N154" s="1189"/>
      <c r="O154" s="1189"/>
      <c r="P154" s="1189"/>
      <c r="Q154" s="1189"/>
      <c r="R154" s="1189"/>
      <c r="S154" s="1190"/>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row>
    <row r="155" spans="1:76" ht="9" customHeight="1">
      <c r="B155" s="105"/>
      <c r="C155" s="137"/>
      <c r="D155" s="137"/>
      <c r="E155" s="137"/>
      <c r="F155" s="138"/>
      <c r="G155" s="109"/>
      <c r="H155" s="109"/>
      <c r="I155" s="52"/>
      <c r="J155" s="52"/>
      <c r="K155" s="52"/>
      <c r="L155" s="52"/>
      <c r="M155" s="52"/>
      <c r="N155" s="90"/>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row>
    <row r="156" spans="1:76" ht="10.5" customHeight="1">
      <c r="F156" s="138"/>
      <c r="I156" s="52"/>
      <c r="J156" s="52"/>
      <c r="K156" s="52"/>
      <c r="L156" s="52"/>
      <c r="M156" s="52"/>
      <c r="N156" s="90"/>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row>
    <row r="157" spans="1:76" ht="6.75" customHeight="1" thickBot="1">
      <c r="F157" s="138"/>
      <c r="I157" s="28"/>
      <c r="J157" s="52"/>
      <c r="K157" s="52"/>
      <c r="L157" s="52"/>
      <c r="M157" s="52"/>
      <c r="N157" s="90"/>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row>
    <row r="158" spans="1:76" s="98" customFormat="1" ht="23.25" customHeight="1" thickBot="1">
      <c r="A158" s="94"/>
      <c r="B158" s="1178"/>
      <c r="C158" s="1179"/>
      <c r="D158" s="1179"/>
      <c r="E158" s="1180"/>
      <c r="F158" s="95" t="s">
        <v>267</v>
      </c>
      <c r="G158" s="96"/>
      <c r="H158" s="95" t="s">
        <v>268</v>
      </c>
      <c r="I158" s="97"/>
      <c r="J158" s="52"/>
      <c r="K158" s="52"/>
      <c r="L158" s="52"/>
      <c r="M158" s="52"/>
      <c r="N158" s="90"/>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row>
    <row r="159" spans="1:76" ht="42" customHeight="1" thickBot="1">
      <c r="B159" s="99" t="s">
        <v>423</v>
      </c>
      <c r="C159" s="100" t="s">
        <v>424</v>
      </c>
      <c r="D159" s="100"/>
      <c r="E159" s="101"/>
      <c r="F159" s="102">
        <f>E166+E174+E182++E190+E198+E206+E214</f>
        <v>0</v>
      </c>
      <c r="G159" s="103"/>
      <c r="H159" s="104">
        <f>E168+E176+E184+E192+E200+E208+E216</f>
        <v>34</v>
      </c>
      <c r="I159" s="155">
        <f>G165+G173+G181+G189+G197+G205+G213</f>
        <v>0</v>
      </c>
      <c r="J159" s="52"/>
      <c r="K159" s="52"/>
      <c r="L159" s="52"/>
      <c r="M159" s="52"/>
      <c r="N159" s="90"/>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row>
    <row r="160" spans="1:76" ht="6.75" customHeight="1">
      <c r="B160" s="105"/>
      <c r="C160" s="106"/>
      <c r="D160" s="106"/>
      <c r="E160" s="106"/>
      <c r="F160" s="138"/>
      <c r="G160" s="108"/>
      <c r="H160" s="108"/>
      <c r="I160" s="200"/>
      <c r="J160" s="52"/>
      <c r="K160" s="52"/>
      <c r="L160" s="52"/>
      <c r="M160" s="52"/>
      <c r="N160" s="90"/>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row>
    <row r="161" spans="1:76" ht="9" customHeight="1">
      <c r="B161" s="105"/>
      <c r="C161" s="106"/>
      <c r="D161" s="106"/>
      <c r="E161" s="106"/>
      <c r="F161" s="138"/>
      <c r="G161" s="109"/>
      <c r="H161" s="109"/>
      <c r="I161" s="52"/>
      <c r="J161" s="52"/>
      <c r="K161" s="52"/>
      <c r="L161" s="52"/>
      <c r="M161" s="52"/>
      <c r="N161" s="90"/>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row>
    <row r="162" spans="1:76" ht="18" customHeight="1">
      <c r="A162" s="25">
        <v>15</v>
      </c>
      <c r="B162" s="105" t="s">
        <v>295</v>
      </c>
      <c r="C162" s="106"/>
      <c r="D162" s="106"/>
      <c r="E162" s="106"/>
      <c r="F162" s="138"/>
      <c r="G162" s="109"/>
      <c r="H162" s="109"/>
      <c r="I162" s="52"/>
      <c r="J162" s="52"/>
      <c r="K162" s="52"/>
      <c r="L162" s="52"/>
      <c r="M162" s="52"/>
      <c r="N162" s="90"/>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row>
    <row r="163" spans="1:76" ht="35.25" customHeight="1">
      <c r="B163" s="1171" t="s">
        <v>425</v>
      </c>
      <c r="C163" s="1172"/>
      <c r="D163" s="1172"/>
      <c r="E163" s="1173"/>
      <c r="F163" s="138"/>
      <c r="G163" s="109"/>
      <c r="H163" s="109"/>
      <c r="I163" s="52"/>
      <c r="J163" s="52"/>
      <c r="K163" s="52"/>
      <c r="L163" s="52"/>
      <c r="M163" s="52"/>
      <c r="N163" s="90"/>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row>
    <row r="164" spans="1:76" ht="16.5" customHeight="1" thickBot="1">
      <c r="B164" s="105" t="s">
        <v>271</v>
      </c>
      <c r="C164" s="110"/>
      <c r="F164" s="138"/>
      <c r="G164" s="109"/>
      <c r="H164" s="109"/>
      <c r="I164" s="52"/>
      <c r="J164" s="52"/>
      <c r="K164" s="52"/>
      <c r="L164" s="52"/>
      <c r="M164" s="52"/>
      <c r="N164" s="90"/>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row>
    <row r="165" spans="1:76" ht="33.75" customHeight="1" thickBot="1">
      <c r="B165" s="111" t="s">
        <v>272</v>
      </c>
      <c r="C165" s="112" t="s">
        <v>273</v>
      </c>
      <c r="D165" s="112" t="s">
        <v>274</v>
      </c>
      <c r="E165" s="113" t="s">
        <v>275</v>
      </c>
      <c r="F165" s="1156" t="s">
        <v>276</v>
      </c>
      <c r="G165" s="127"/>
      <c r="H165" s="109"/>
      <c r="I165" s="52"/>
      <c r="J165" s="52"/>
      <c r="K165" s="52"/>
      <c r="L165" s="1182" t="s">
        <v>1202</v>
      </c>
      <c r="M165" s="1183"/>
      <c r="N165" s="1183"/>
      <c r="O165" s="1183"/>
      <c r="P165" s="1183"/>
      <c r="Q165" s="1183"/>
      <c r="R165" s="1183"/>
      <c r="S165" s="1184"/>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row>
    <row r="166" spans="1:76" ht="21" customHeight="1">
      <c r="B166" s="115" t="s">
        <v>277</v>
      </c>
      <c r="C166" s="116">
        <v>0</v>
      </c>
      <c r="D166" s="237">
        <v>2</v>
      </c>
      <c r="E166" s="118">
        <v>0</v>
      </c>
      <c r="F166" s="1157"/>
      <c r="G166" s="1238"/>
      <c r="H166" s="1239"/>
      <c r="I166" s="1240"/>
      <c r="J166" s="52"/>
      <c r="K166" s="52"/>
      <c r="L166" s="1185"/>
      <c r="M166" s="1186"/>
      <c r="N166" s="1186"/>
      <c r="O166" s="1186"/>
      <c r="P166" s="1186"/>
      <c r="Q166" s="1186"/>
      <c r="R166" s="1186"/>
      <c r="S166" s="1187"/>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row>
    <row r="167" spans="1:76" ht="20.25" customHeight="1">
      <c r="B167" s="119" t="s">
        <v>278</v>
      </c>
      <c r="C167" s="120">
        <v>1</v>
      </c>
      <c r="D167" s="238">
        <v>2</v>
      </c>
      <c r="E167" s="122">
        <v>2</v>
      </c>
      <c r="F167" s="1157"/>
      <c r="G167" s="1241"/>
      <c r="H167" s="1242"/>
      <c r="I167" s="1243"/>
      <c r="J167" s="52"/>
      <c r="K167" s="52"/>
      <c r="L167" s="1188"/>
      <c r="M167" s="1189"/>
      <c r="N167" s="1189"/>
      <c r="O167" s="1189"/>
      <c r="P167" s="1189"/>
      <c r="Q167" s="1189"/>
      <c r="R167" s="1189"/>
      <c r="S167" s="1190"/>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row>
    <row r="168" spans="1:76" ht="20.25" customHeight="1" thickBot="1">
      <c r="B168" s="123" t="s">
        <v>279</v>
      </c>
      <c r="C168" s="124">
        <v>2</v>
      </c>
      <c r="D168" s="239">
        <v>2</v>
      </c>
      <c r="E168" s="126">
        <v>4</v>
      </c>
      <c r="F168" s="1158"/>
      <c r="G168" s="1244"/>
      <c r="H168" s="1245"/>
      <c r="I168" s="1246"/>
      <c r="J168" s="52"/>
      <c r="K168" s="52"/>
      <c r="L168" s="52"/>
      <c r="M168" s="52"/>
      <c r="N168" s="90"/>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row>
    <row r="169" spans="1:76" ht="9" customHeight="1">
      <c r="B169" s="105"/>
      <c r="C169" s="106"/>
      <c r="D169" s="106"/>
      <c r="E169" s="106"/>
      <c r="F169" s="138"/>
      <c r="G169" s="109"/>
      <c r="H169" s="109"/>
      <c r="I169" s="52"/>
      <c r="J169" s="52"/>
      <c r="K169" s="52"/>
      <c r="L169" s="52"/>
      <c r="M169" s="52"/>
      <c r="N169" s="90"/>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row>
    <row r="170" spans="1:76" ht="18" customHeight="1">
      <c r="A170" s="25">
        <v>16</v>
      </c>
      <c r="B170" s="105" t="s">
        <v>296</v>
      </c>
      <c r="C170" s="106"/>
      <c r="D170" s="106"/>
      <c r="E170" s="106"/>
      <c r="F170" s="138"/>
      <c r="G170" s="109"/>
      <c r="H170" s="109"/>
      <c r="I170" s="52"/>
      <c r="J170" s="52"/>
      <c r="K170" s="52"/>
      <c r="L170" s="52"/>
      <c r="M170" s="52"/>
      <c r="N170" s="90"/>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row>
    <row r="171" spans="1:76" ht="35.25" customHeight="1">
      <c r="B171" s="1153" t="s">
        <v>426</v>
      </c>
      <c r="C171" s="1154"/>
      <c r="D171" s="1154"/>
      <c r="E171" s="1155"/>
      <c r="F171" s="138"/>
      <c r="G171" s="109"/>
      <c r="H171" s="109"/>
      <c r="I171" s="52"/>
      <c r="J171" s="52"/>
      <c r="K171" s="52"/>
      <c r="L171" s="52"/>
      <c r="M171" s="52"/>
      <c r="N171" s="90"/>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row>
    <row r="172" spans="1:76" ht="16.5" customHeight="1" thickBot="1">
      <c r="B172" s="105" t="s">
        <v>271</v>
      </c>
      <c r="C172" s="110"/>
      <c r="F172" s="138"/>
      <c r="G172" s="109"/>
      <c r="H172" s="109"/>
      <c r="I172" s="52"/>
      <c r="J172" s="52"/>
      <c r="K172" s="52"/>
      <c r="L172" s="52"/>
      <c r="M172" s="52"/>
      <c r="N172" s="90"/>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row>
    <row r="173" spans="1:76" ht="33.75" customHeight="1" thickBot="1">
      <c r="B173" s="111" t="s">
        <v>272</v>
      </c>
      <c r="C173" s="112" t="s">
        <v>273</v>
      </c>
      <c r="D173" s="112" t="s">
        <v>274</v>
      </c>
      <c r="E173" s="113" t="s">
        <v>275</v>
      </c>
      <c r="F173" s="1156" t="s">
        <v>276</v>
      </c>
      <c r="G173" s="127"/>
      <c r="H173" s="109"/>
      <c r="I173" s="52"/>
      <c r="J173" s="52"/>
      <c r="K173" s="52"/>
      <c r="L173" s="52"/>
      <c r="M173" s="52"/>
      <c r="N173" s="90"/>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row>
    <row r="174" spans="1:76" ht="21" customHeight="1">
      <c r="B174" s="115" t="s">
        <v>301</v>
      </c>
      <c r="C174" s="116">
        <v>0</v>
      </c>
      <c r="D174" s="117">
        <v>2</v>
      </c>
      <c r="E174" s="118">
        <v>0</v>
      </c>
      <c r="F174" s="1157"/>
      <c r="G174" s="1238"/>
      <c r="H174" s="1239"/>
      <c r="I174" s="1240"/>
      <c r="J174" s="52"/>
      <c r="K174" s="52"/>
      <c r="L174" s="1182" t="s">
        <v>427</v>
      </c>
      <c r="M174" s="1183"/>
      <c r="N174" s="1183"/>
      <c r="O174" s="1183"/>
      <c r="P174" s="1183"/>
      <c r="Q174" s="1183"/>
      <c r="R174" s="1183"/>
      <c r="S174" s="1184"/>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row>
    <row r="175" spans="1:76" ht="50.1" customHeight="1">
      <c r="B175" s="119" t="s">
        <v>302</v>
      </c>
      <c r="C175" s="120">
        <v>1</v>
      </c>
      <c r="D175" s="121">
        <v>2</v>
      </c>
      <c r="E175" s="122">
        <v>2</v>
      </c>
      <c r="F175" s="1157"/>
      <c r="G175" s="1241"/>
      <c r="H175" s="1242"/>
      <c r="I175" s="1243"/>
      <c r="J175" s="52"/>
      <c r="K175" s="52"/>
      <c r="L175" s="1185"/>
      <c r="M175" s="1186"/>
      <c r="N175" s="1186"/>
      <c r="O175" s="1186"/>
      <c r="P175" s="1186"/>
      <c r="Q175" s="1186"/>
      <c r="R175" s="1186"/>
      <c r="S175" s="1187"/>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row>
    <row r="176" spans="1:76" ht="37.5" customHeight="1" thickBot="1">
      <c r="B176" s="123" t="s">
        <v>303</v>
      </c>
      <c r="C176" s="124">
        <v>2</v>
      </c>
      <c r="D176" s="125">
        <v>2</v>
      </c>
      <c r="E176" s="126">
        <v>4</v>
      </c>
      <c r="F176" s="1158"/>
      <c r="G176" s="1244"/>
      <c r="H176" s="1245"/>
      <c r="I176" s="1246"/>
      <c r="J176" s="52"/>
      <c r="K176" s="52"/>
      <c r="L176" s="1188"/>
      <c r="M176" s="1189"/>
      <c r="N176" s="1189"/>
      <c r="O176" s="1189"/>
      <c r="P176" s="1189"/>
      <c r="Q176" s="1189"/>
      <c r="R176" s="1189"/>
      <c r="S176" s="1190"/>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row>
    <row r="177" spans="1:76" ht="9" customHeight="1">
      <c r="B177" s="105"/>
      <c r="C177" s="106"/>
      <c r="D177" s="106"/>
      <c r="E177" s="106"/>
      <c r="F177" s="138"/>
      <c r="G177" s="109"/>
      <c r="H177" s="109"/>
      <c r="I177" s="52"/>
      <c r="J177" s="52"/>
      <c r="K177" s="52"/>
      <c r="L177" s="52"/>
      <c r="M177" s="52"/>
      <c r="N177" s="90"/>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row>
    <row r="178" spans="1:76" ht="18" customHeight="1">
      <c r="A178" s="25">
        <v>17</v>
      </c>
      <c r="B178" s="105" t="s">
        <v>300</v>
      </c>
      <c r="C178" s="106"/>
      <c r="D178" s="106"/>
      <c r="E178" s="106"/>
      <c r="F178" s="138"/>
      <c r="G178" s="109"/>
      <c r="H178" s="109"/>
      <c r="I178" s="52"/>
      <c r="J178" s="52"/>
      <c r="K178" s="52"/>
      <c r="L178" s="52"/>
      <c r="M178" s="52"/>
      <c r="N178" s="90"/>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row>
    <row r="179" spans="1:76" ht="35.25" customHeight="1">
      <c r="B179" s="1171" t="s">
        <v>453</v>
      </c>
      <c r="C179" s="1172"/>
      <c r="D179" s="1172"/>
      <c r="E179" s="1173"/>
      <c r="F179" s="138"/>
      <c r="G179" s="109"/>
      <c r="H179" s="109"/>
      <c r="I179" s="52"/>
      <c r="J179" s="52"/>
      <c r="K179" s="52"/>
      <c r="L179" s="52"/>
      <c r="M179" s="52"/>
      <c r="N179" s="90"/>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row>
    <row r="180" spans="1:76" ht="16.5" customHeight="1" thickBot="1">
      <c r="B180" s="105" t="s">
        <v>271</v>
      </c>
      <c r="C180" s="110"/>
      <c r="F180" s="138"/>
      <c r="G180" s="109"/>
      <c r="H180" s="109"/>
      <c r="I180" s="52"/>
      <c r="J180" s="52"/>
      <c r="K180" s="52"/>
      <c r="L180" s="52"/>
      <c r="M180" s="52"/>
      <c r="N180" s="90"/>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row>
    <row r="181" spans="1:76" ht="33.75" customHeight="1" thickBot="1">
      <c r="B181" s="111" t="s">
        <v>272</v>
      </c>
      <c r="C181" s="112" t="s">
        <v>273</v>
      </c>
      <c r="D181" s="112" t="s">
        <v>274</v>
      </c>
      <c r="E181" s="113" t="s">
        <v>275</v>
      </c>
      <c r="F181" s="1156" t="s">
        <v>276</v>
      </c>
      <c r="G181" s="114"/>
      <c r="H181" s="109"/>
      <c r="I181" s="52"/>
      <c r="J181" s="52"/>
      <c r="K181" s="52"/>
      <c r="L181" s="52"/>
      <c r="M181" s="52"/>
      <c r="N181" s="90"/>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row>
    <row r="182" spans="1:76" ht="52.5" customHeight="1">
      <c r="B182" s="115" t="s">
        <v>320</v>
      </c>
      <c r="C182" s="116">
        <v>0</v>
      </c>
      <c r="D182" s="117">
        <v>2</v>
      </c>
      <c r="E182" s="118">
        <v>0</v>
      </c>
      <c r="F182" s="1157"/>
      <c r="G182" s="1238"/>
      <c r="H182" s="1239"/>
      <c r="I182" s="1240"/>
      <c r="J182" s="52"/>
      <c r="K182" s="52"/>
      <c r="L182" s="1182" t="s">
        <v>428</v>
      </c>
      <c r="M182" s="1183"/>
      <c r="N182" s="1183"/>
      <c r="O182" s="1183"/>
      <c r="P182" s="1183"/>
      <c r="Q182" s="1183"/>
      <c r="R182" s="1183"/>
      <c r="S182" s="1184"/>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row>
    <row r="183" spans="1:76" ht="64.5" customHeight="1">
      <c r="B183" s="119" t="s">
        <v>321</v>
      </c>
      <c r="C183" s="120">
        <v>1</v>
      </c>
      <c r="D183" s="121">
        <v>2</v>
      </c>
      <c r="E183" s="122">
        <v>2</v>
      </c>
      <c r="F183" s="1157"/>
      <c r="G183" s="1241"/>
      <c r="H183" s="1242"/>
      <c r="I183" s="1243"/>
      <c r="J183" s="52"/>
      <c r="K183" s="52"/>
      <c r="L183" s="1185"/>
      <c r="M183" s="1186"/>
      <c r="N183" s="1186"/>
      <c r="O183" s="1186"/>
      <c r="P183" s="1186"/>
      <c r="Q183" s="1186"/>
      <c r="R183" s="1186"/>
      <c r="S183" s="1187"/>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row>
    <row r="184" spans="1:76" ht="46.5" customHeight="1" thickBot="1">
      <c r="B184" s="123" t="s">
        <v>429</v>
      </c>
      <c r="C184" s="124">
        <v>2</v>
      </c>
      <c r="D184" s="125">
        <v>2</v>
      </c>
      <c r="E184" s="126">
        <v>4</v>
      </c>
      <c r="F184" s="1158"/>
      <c r="G184" s="1244"/>
      <c r="H184" s="1245"/>
      <c r="I184" s="1246"/>
      <c r="J184" s="52"/>
      <c r="K184" s="52"/>
      <c r="L184" s="1188"/>
      <c r="M184" s="1189"/>
      <c r="N184" s="1189"/>
      <c r="O184" s="1189"/>
      <c r="P184" s="1189"/>
      <c r="Q184" s="1189"/>
      <c r="R184" s="1189"/>
      <c r="S184" s="1190"/>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row>
    <row r="185" spans="1:76" ht="19.5" customHeight="1">
      <c r="B185" s="162"/>
      <c r="C185" s="162"/>
      <c r="D185" s="162"/>
      <c r="E185" s="162"/>
      <c r="F185" s="138"/>
      <c r="G185" s="109"/>
      <c r="H185" s="109"/>
      <c r="I185" s="52"/>
      <c r="J185" s="52"/>
      <c r="K185" s="52"/>
      <c r="L185" s="52"/>
      <c r="M185" s="52"/>
      <c r="N185" s="90"/>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row>
    <row r="186" spans="1:76" ht="18" customHeight="1">
      <c r="A186" s="25">
        <v>18</v>
      </c>
      <c r="B186" s="105" t="s">
        <v>430</v>
      </c>
      <c r="C186" s="106"/>
      <c r="D186" s="106"/>
      <c r="E186" s="106"/>
      <c r="F186" s="146"/>
      <c r="G186" s="109"/>
      <c r="H186" s="109"/>
      <c r="I186" s="52"/>
      <c r="J186" s="52"/>
      <c r="K186" s="52"/>
      <c r="L186" s="52"/>
      <c r="M186" s="52"/>
      <c r="N186" s="90"/>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row>
    <row r="187" spans="1:76" ht="35.25" customHeight="1">
      <c r="B187" s="1153" t="s">
        <v>431</v>
      </c>
      <c r="C187" s="1154"/>
      <c r="D187" s="1154"/>
      <c r="E187" s="1155"/>
      <c r="F187" s="146"/>
      <c r="G187" s="109"/>
      <c r="H187" s="109"/>
      <c r="I187" s="52"/>
      <c r="J187" s="52"/>
      <c r="K187" s="52"/>
      <c r="L187" s="52"/>
      <c r="M187" s="52"/>
      <c r="N187" s="90"/>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row>
    <row r="188" spans="1:76" ht="16.5" customHeight="1" thickBot="1">
      <c r="B188" s="105" t="s">
        <v>284</v>
      </c>
      <c r="C188" s="110"/>
      <c r="F188" s="146"/>
      <c r="G188" s="109"/>
      <c r="H188" s="109"/>
      <c r="I188" s="52"/>
      <c r="J188" s="52"/>
      <c r="K188" s="52"/>
      <c r="L188" s="52"/>
      <c r="M188" s="52"/>
      <c r="N188" s="90"/>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row>
    <row r="189" spans="1:76" ht="33.75" customHeight="1" thickBot="1">
      <c r="B189" s="111" t="s">
        <v>272</v>
      </c>
      <c r="C189" s="112" t="s">
        <v>273</v>
      </c>
      <c r="D189" s="112" t="s">
        <v>274</v>
      </c>
      <c r="E189" s="113" t="s">
        <v>275</v>
      </c>
      <c r="F189" s="1156" t="s">
        <v>276</v>
      </c>
      <c r="G189" s="127"/>
      <c r="H189" s="109"/>
      <c r="I189" s="52"/>
      <c r="J189" s="52"/>
      <c r="K189" s="52"/>
      <c r="L189" s="52"/>
      <c r="M189" s="52"/>
      <c r="N189" s="90"/>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row>
    <row r="190" spans="1:76" ht="51" customHeight="1">
      <c r="B190" s="115" t="s">
        <v>324</v>
      </c>
      <c r="C190" s="116">
        <v>0</v>
      </c>
      <c r="D190" s="237">
        <v>2</v>
      </c>
      <c r="E190" s="118">
        <v>0</v>
      </c>
      <c r="F190" s="1157"/>
      <c r="G190" s="1238"/>
      <c r="H190" s="1239"/>
      <c r="I190" s="1240"/>
      <c r="J190" s="52"/>
      <c r="K190" s="52"/>
      <c r="L190" s="1182" t="s">
        <v>432</v>
      </c>
      <c r="M190" s="1183"/>
      <c r="N190" s="1183"/>
      <c r="O190" s="1183"/>
      <c r="P190" s="1183"/>
      <c r="Q190" s="1183"/>
      <c r="R190" s="1183"/>
      <c r="S190" s="1184"/>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row>
    <row r="191" spans="1:76" ht="32.25" customHeight="1">
      <c r="B191" s="119" t="s">
        <v>325</v>
      </c>
      <c r="C191" s="120">
        <v>1</v>
      </c>
      <c r="D191" s="238">
        <v>2</v>
      </c>
      <c r="E191" s="122">
        <v>2</v>
      </c>
      <c r="F191" s="1157"/>
      <c r="G191" s="1241"/>
      <c r="H191" s="1242"/>
      <c r="I191" s="1243"/>
      <c r="J191" s="52"/>
      <c r="K191" s="52"/>
      <c r="L191" s="1185"/>
      <c r="M191" s="1186"/>
      <c r="N191" s="1186"/>
      <c r="O191" s="1186"/>
      <c r="P191" s="1186"/>
      <c r="Q191" s="1186"/>
      <c r="R191" s="1186"/>
      <c r="S191" s="1187"/>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row>
    <row r="192" spans="1:76" ht="48.75" customHeight="1" thickBot="1">
      <c r="B192" s="123" t="s">
        <v>326</v>
      </c>
      <c r="C192" s="124">
        <v>2</v>
      </c>
      <c r="D192" s="239">
        <v>2</v>
      </c>
      <c r="E192" s="126">
        <v>4</v>
      </c>
      <c r="F192" s="1158"/>
      <c r="G192" s="1244"/>
      <c r="H192" s="1245"/>
      <c r="I192" s="1246"/>
      <c r="J192" s="52"/>
      <c r="K192" s="52"/>
      <c r="L192" s="1188"/>
      <c r="M192" s="1189"/>
      <c r="N192" s="1189"/>
      <c r="O192" s="1189"/>
      <c r="P192" s="1189"/>
      <c r="Q192" s="1189"/>
      <c r="R192" s="1189"/>
      <c r="S192" s="1190"/>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row>
    <row r="193" spans="1:76" ht="15" customHeight="1">
      <c r="B193" s="162"/>
      <c r="C193" s="162"/>
      <c r="D193" s="162"/>
      <c r="E193" s="162"/>
      <c r="F193" s="138"/>
      <c r="G193" s="109"/>
      <c r="H193" s="109"/>
      <c r="I193" s="52"/>
      <c r="J193" s="52"/>
      <c r="K193" s="52"/>
      <c r="L193" s="52"/>
      <c r="M193" s="52"/>
      <c r="N193" s="90"/>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row>
    <row r="194" spans="1:76" ht="18" customHeight="1">
      <c r="A194" s="25">
        <v>19</v>
      </c>
      <c r="B194" s="105" t="s">
        <v>433</v>
      </c>
      <c r="C194" s="106"/>
      <c r="D194" s="106"/>
      <c r="E194" s="106"/>
      <c r="F194" s="146"/>
      <c r="G194" s="109"/>
      <c r="H194" s="109"/>
      <c r="I194" s="52"/>
      <c r="J194" s="52"/>
      <c r="K194" s="52"/>
      <c r="L194" s="52"/>
      <c r="M194" s="52"/>
      <c r="N194" s="90"/>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row>
    <row r="195" spans="1:76" ht="35.25" customHeight="1">
      <c r="B195" s="1153" t="s">
        <v>434</v>
      </c>
      <c r="C195" s="1154"/>
      <c r="D195" s="1154"/>
      <c r="E195" s="1155"/>
      <c r="F195" s="146"/>
      <c r="G195" s="109"/>
      <c r="H195" s="109"/>
      <c r="I195" s="52"/>
      <c r="J195" s="52"/>
      <c r="K195" s="52"/>
      <c r="L195" s="52"/>
      <c r="M195" s="52"/>
      <c r="N195" s="90"/>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row>
    <row r="196" spans="1:76" ht="16.5" customHeight="1" thickBot="1">
      <c r="B196" s="105" t="s">
        <v>271</v>
      </c>
      <c r="C196" s="110"/>
      <c r="F196" s="146"/>
      <c r="G196" s="109"/>
      <c r="H196" s="109"/>
      <c r="I196" s="52"/>
      <c r="J196" s="52"/>
      <c r="K196" s="52"/>
      <c r="L196" s="52"/>
      <c r="M196" s="52"/>
      <c r="N196" s="90"/>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row>
    <row r="197" spans="1:76" ht="33.75" customHeight="1" thickBot="1">
      <c r="B197" s="111" t="s">
        <v>272</v>
      </c>
      <c r="C197" s="112" t="s">
        <v>273</v>
      </c>
      <c r="D197" s="112" t="s">
        <v>274</v>
      </c>
      <c r="E197" s="113" t="s">
        <v>275</v>
      </c>
      <c r="F197" s="1156" t="s">
        <v>276</v>
      </c>
      <c r="G197" s="127"/>
      <c r="H197" s="109"/>
      <c r="I197" s="52"/>
      <c r="J197" s="52"/>
      <c r="K197" s="52"/>
      <c r="L197" s="1182" t="s">
        <v>435</v>
      </c>
      <c r="M197" s="1183"/>
      <c r="N197" s="1183"/>
      <c r="O197" s="1183"/>
      <c r="P197" s="1183"/>
      <c r="Q197" s="1183"/>
      <c r="R197" s="1183"/>
      <c r="S197" s="1184"/>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row>
    <row r="198" spans="1:76" ht="21" customHeight="1">
      <c r="B198" s="115" t="s">
        <v>277</v>
      </c>
      <c r="C198" s="116">
        <v>0</v>
      </c>
      <c r="D198" s="237">
        <v>2</v>
      </c>
      <c r="E198" s="118">
        <v>0</v>
      </c>
      <c r="F198" s="1157"/>
      <c r="G198" s="1238"/>
      <c r="H198" s="1239"/>
      <c r="I198" s="1240"/>
      <c r="J198" s="52"/>
      <c r="K198" s="52"/>
      <c r="L198" s="1185"/>
      <c r="M198" s="1186"/>
      <c r="N198" s="1186"/>
      <c r="O198" s="1186"/>
      <c r="P198" s="1186"/>
      <c r="Q198" s="1186"/>
      <c r="R198" s="1186"/>
      <c r="S198" s="1187"/>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row>
    <row r="199" spans="1:76" ht="20.25" customHeight="1">
      <c r="B199" s="119" t="s">
        <v>278</v>
      </c>
      <c r="C199" s="120">
        <v>2</v>
      </c>
      <c r="D199" s="238">
        <v>2</v>
      </c>
      <c r="E199" s="122">
        <v>4</v>
      </c>
      <c r="F199" s="1157"/>
      <c r="G199" s="1241"/>
      <c r="H199" s="1242"/>
      <c r="I199" s="1243"/>
      <c r="J199" s="52"/>
      <c r="K199" s="52"/>
      <c r="L199" s="1188"/>
      <c r="M199" s="1189"/>
      <c r="N199" s="1189"/>
      <c r="O199" s="1189"/>
      <c r="P199" s="1189"/>
      <c r="Q199" s="1189"/>
      <c r="R199" s="1189"/>
      <c r="S199" s="1190"/>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row>
    <row r="200" spans="1:76" ht="20.25" customHeight="1" thickBot="1">
      <c r="B200" s="123" t="s">
        <v>279</v>
      </c>
      <c r="C200" s="124">
        <v>4</v>
      </c>
      <c r="D200" s="239">
        <v>2</v>
      </c>
      <c r="E200" s="126">
        <v>8</v>
      </c>
      <c r="F200" s="1158"/>
      <c r="G200" s="1244"/>
      <c r="H200" s="1245"/>
      <c r="I200" s="1246"/>
      <c r="J200" s="52"/>
      <c r="K200" s="52"/>
      <c r="L200" s="52"/>
      <c r="M200" s="52"/>
      <c r="N200" s="90"/>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row>
    <row r="201" spans="1:76" ht="9" customHeight="1">
      <c r="B201" s="105"/>
      <c r="C201" s="106"/>
      <c r="D201" s="106"/>
      <c r="E201" s="106"/>
      <c r="F201" s="146"/>
      <c r="G201" s="109"/>
      <c r="H201" s="109"/>
      <c r="I201" s="52"/>
      <c r="J201" s="52"/>
      <c r="K201" s="52"/>
      <c r="L201" s="52"/>
      <c r="M201" s="52"/>
      <c r="N201" s="90"/>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row>
    <row r="202" spans="1:76" ht="18" customHeight="1">
      <c r="A202" s="25">
        <v>20</v>
      </c>
      <c r="B202" s="105" t="s">
        <v>436</v>
      </c>
      <c r="C202" s="106"/>
      <c r="D202" s="106"/>
      <c r="E202" s="106"/>
      <c r="F202" s="146"/>
      <c r="G202" s="109"/>
      <c r="H202" s="109"/>
      <c r="I202" s="52"/>
      <c r="J202" s="52"/>
      <c r="K202" s="52"/>
      <c r="L202" s="52"/>
      <c r="M202" s="52"/>
      <c r="N202" s="90"/>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row>
    <row r="203" spans="1:76" ht="35.25" customHeight="1">
      <c r="B203" s="1153" t="s">
        <v>437</v>
      </c>
      <c r="C203" s="1154"/>
      <c r="D203" s="1154"/>
      <c r="E203" s="1155"/>
      <c r="F203" s="146"/>
      <c r="G203" s="109"/>
      <c r="H203" s="109"/>
      <c r="I203" s="52"/>
      <c r="J203" s="52"/>
      <c r="K203" s="52"/>
      <c r="L203" s="52"/>
      <c r="M203" s="52"/>
      <c r="N203" s="90"/>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row>
    <row r="204" spans="1:76" ht="16.5" customHeight="1" thickBot="1">
      <c r="B204" s="105" t="s">
        <v>271</v>
      </c>
      <c r="C204" s="110"/>
      <c r="F204" s="146"/>
      <c r="G204" s="109"/>
      <c r="H204" s="109"/>
      <c r="I204" s="52"/>
      <c r="J204" s="52"/>
      <c r="K204" s="52"/>
      <c r="L204" s="52"/>
      <c r="M204" s="52"/>
      <c r="N204" s="90"/>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row>
    <row r="205" spans="1:76" ht="33.75" customHeight="1" thickBot="1">
      <c r="B205" s="111" t="s">
        <v>272</v>
      </c>
      <c r="C205" s="112" t="s">
        <v>273</v>
      </c>
      <c r="D205" s="112" t="s">
        <v>274</v>
      </c>
      <c r="E205" s="113" t="s">
        <v>275</v>
      </c>
      <c r="F205" s="1156" t="s">
        <v>276</v>
      </c>
      <c r="G205" s="127"/>
      <c r="H205" s="109"/>
      <c r="I205" s="52"/>
      <c r="J205" s="52"/>
      <c r="K205" s="52"/>
      <c r="L205" s="1182" t="s">
        <v>438</v>
      </c>
      <c r="M205" s="1183"/>
      <c r="N205" s="1183"/>
      <c r="O205" s="1183"/>
      <c r="P205" s="1183"/>
      <c r="Q205" s="1183"/>
      <c r="R205" s="1183"/>
      <c r="S205" s="1184"/>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row>
    <row r="206" spans="1:76" ht="21" customHeight="1">
      <c r="B206" s="115" t="s">
        <v>277</v>
      </c>
      <c r="C206" s="116">
        <v>0</v>
      </c>
      <c r="D206" s="117">
        <v>3</v>
      </c>
      <c r="E206" s="118">
        <v>0</v>
      </c>
      <c r="F206" s="1157"/>
      <c r="G206" s="1238"/>
      <c r="H206" s="1239"/>
      <c r="I206" s="1240"/>
      <c r="J206" s="52"/>
      <c r="K206" s="52"/>
      <c r="L206" s="1185"/>
      <c r="M206" s="1186"/>
      <c r="N206" s="1186"/>
      <c r="O206" s="1186"/>
      <c r="P206" s="1186"/>
      <c r="Q206" s="1186"/>
      <c r="R206" s="1186"/>
      <c r="S206" s="1187"/>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row>
    <row r="207" spans="1:76" ht="20.25" customHeight="1">
      <c r="B207" s="119" t="s">
        <v>278</v>
      </c>
      <c r="C207" s="120">
        <v>1</v>
      </c>
      <c r="D207" s="121">
        <v>3</v>
      </c>
      <c r="E207" s="122">
        <v>3</v>
      </c>
      <c r="F207" s="1157"/>
      <c r="G207" s="1241"/>
      <c r="H207" s="1242"/>
      <c r="I207" s="1243"/>
      <c r="J207" s="52"/>
      <c r="K207" s="52"/>
      <c r="L207" s="1188"/>
      <c r="M207" s="1189"/>
      <c r="N207" s="1189"/>
      <c r="O207" s="1189"/>
      <c r="P207" s="1189"/>
      <c r="Q207" s="1189"/>
      <c r="R207" s="1189"/>
      <c r="S207" s="1190"/>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row>
    <row r="208" spans="1:76" ht="15.75" thickBot="1">
      <c r="B208" s="123" t="s">
        <v>279</v>
      </c>
      <c r="C208" s="124">
        <v>2</v>
      </c>
      <c r="D208" s="125">
        <v>3</v>
      </c>
      <c r="E208" s="126">
        <v>6</v>
      </c>
      <c r="F208" s="1158"/>
      <c r="G208" s="1244"/>
      <c r="H208" s="1245"/>
      <c r="I208" s="1246"/>
      <c r="J208" s="52"/>
      <c r="K208" s="52"/>
      <c r="L208" s="52"/>
      <c r="M208" s="52"/>
      <c r="N208" s="90"/>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row>
    <row r="209" spans="1:76" ht="20.25" customHeight="1">
      <c r="B209" s="164"/>
      <c r="C209" s="165"/>
      <c r="D209" s="165"/>
      <c r="E209" s="165"/>
      <c r="F209" s="163"/>
      <c r="G209" s="161"/>
      <c r="H209" s="161"/>
      <c r="I209" s="161"/>
      <c r="J209" s="52"/>
      <c r="K209" s="52"/>
      <c r="L209" s="52"/>
      <c r="M209" s="52"/>
      <c r="N209" s="90"/>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row>
    <row r="210" spans="1:76" ht="18" customHeight="1">
      <c r="A210" s="25">
        <v>21</v>
      </c>
      <c r="B210" s="105" t="s">
        <v>439</v>
      </c>
      <c r="C210" s="106"/>
      <c r="D210" s="106"/>
      <c r="E210" s="106"/>
      <c r="F210" s="146"/>
      <c r="G210" s="109"/>
      <c r="H210" s="109"/>
      <c r="I210" s="52"/>
      <c r="J210" s="52"/>
      <c r="K210" s="52"/>
      <c r="L210" s="52"/>
      <c r="M210" s="52"/>
      <c r="N210" s="90"/>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row>
    <row r="211" spans="1:76" ht="35.25" customHeight="1">
      <c r="B211" s="1153" t="s">
        <v>440</v>
      </c>
      <c r="C211" s="1154"/>
      <c r="D211" s="1154"/>
      <c r="E211" s="1155"/>
      <c r="F211" s="146"/>
      <c r="G211" s="109"/>
      <c r="H211" s="109"/>
      <c r="I211" s="52"/>
      <c r="J211" s="52"/>
      <c r="K211" s="52"/>
      <c r="L211" s="52"/>
      <c r="M211" s="52"/>
      <c r="N211" s="90"/>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row>
    <row r="212" spans="1:76" ht="16.5" customHeight="1" thickBot="1">
      <c r="B212" s="105" t="s">
        <v>271</v>
      </c>
      <c r="C212" s="110"/>
      <c r="F212" s="146"/>
      <c r="G212" s="109"/>
      <c r="H212" s="109"/>
      <c r="I212" s="52"/>
      <c r="J212" s="52"/>
      <c r="K212" s="52"/>
      <c r="L212" s="52"/>
      <c r="M212" s="52"/>
      <c r="N212" s="90"/>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row>
    <row r="213" spans="1:76" ht="33.75" customHeight="1" thickBot="1">
      <c r="B213" s="111" t="s">
        <v>272</v>
      </c>
      <c r="C213" s="112" t="s">
        <v>273</v>
      </c>
      <c r="D213" s="112" t="s">
        <v>274</v>
      </c>
      <c r="E213" s="113" t="s">
        <v>275</v>
      </c>
      <c r="F213" s="1156" t="s">
        <v>276</v>
      </c>
      <c r="G213" s="127"/>
      <c r="H213" s="109"/>
      <c r="I213" s="52"/>
      <c r="J213" s="52"/>
      <c r="K213" s="52"/>
      <c r="L213" s="52"/>
      <c r="M213" s="52"/>
      <c r="N213" s="90"/>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row>
    <row r="214" spans="1:76" ht="42" customHeight="1">
      <c r="B214" s="115" t="s">
        <v>310</v>
      </c>
      <c r="C214" s="116">
        <v>0</v>
      </c>
      <c r="D214" s="237">
        <v>2</v>
      </c>
      <c r="E214" s="118">
        <v>0</v>
      </c>
      <c r="F214" s="1157"/>
      <c r="G214" s="1238"/>
      <c r="H214" s="1239"/>
      <c r="I214" s="1240"/>
      <c r="J214" s="52"/>
      <c r="K214" s="52"/>
      <c r="L214" s="1182" t="s">
        <v>441</v>
      </c>
      <c r="M214" s="1183"/>
      <c r="N214" s="1183"/>
      <c r="O214" s="1183"/>
      <c r="P214" s="1183"/>
      <c r="Q214" s="1183"/>
      <c r="R214" s="1183"/>
      <c r="S214" s="1184"/>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row>
    <row r="215" spans="1:76" ht="50.1" customHeight="1">
      <c r="B215" s="119" t="s">
        <v>311</v>
      </c>
      <c r="C215" s="120">
        <v>1</v>
      </c>
      <c r="D215" s="238">
        <v>2</v>
      </c>
      <c r="E215" s="122">
        <v>2</v>
      </c>
      <c r="F215" s="1157"/>
      <c r="G215" s="1241"/>
      <c r="H215" s="1242"/>
      <c r="I215" s="1243"/>
      <c r="J215" s="52"/>
      <c r="K215" s="52"/>
      <c r="L215" s="1185"/>
      <c r="M215" s="1186"/>
      <c r="N215" s="1186"/>
      <c r="O215" s="1186"/>
      <c r="P215" s="1186"/>
      <c r="Q215" s="1186"/>
      <c r="R215" s="1186"/>
      <c r="S215" s="1187"/>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row>
    <row r="216" spans="1:76" ht="50.45" customHeight="1" thickBot="1">
      <c r="B216" s="123" t="s">
        <v>312</v>
      </c>
      <c r="C216" s="124">
        <v>2</v>
      </c>
      <c r="D216" s="239">
        <v>2</v>
      </c>
      <c r="E216" s="126">
        <v>4</v>
      </c>
      <c r="F216" s="1158"/>
      <c r="G216" s="1244"/>
      <c r="H216" s="1245"/>
      <c r="I216" s="1246"/>
      <c r="J216" s="52"/>
      <c r="K216" s="52"/>
      <c r="L216" s="1188"/>
      <c r="M216" s="1189"/>
      <c r="N216" s="1189"/>
      <c r="O216" s="1189"/>
      <c r="P216" s="1189"/>
      <c r="Q216" s="1189"/>
      <c r="R216" s="1189"/>
      <c r="S216" s="1190"/>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row>
    <row r="217" spans="1:76" ht="20.25" customHeight="1">
      <c r="B217" s="158"/>
      <c r="C217" s="140"/>
      <c r="D217" s="140"/>
      <c r="E217" s="140"/>
      <c r="F217" s="163"/>
      <c r="G217" s="161"/>
      <c r="H217" s="161"/>
      <c r="I217" s="161"/>
      <c r="J217" s="52"/>
      <c r="K217" s="52"/>
      <c r="L217" s="52"/>
      <c r="M217" s="52"/>
      <c r="N217" s="90"/>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row>
    <row r="218" spans="1:76" ht="6.75" customHeight="1" thickBot="1">
      <c r="F218" s="146"/>
      <c r="I218" s="28"/>
      <c r="J218" s="52"/>
      <c r="K218" s="52"/>
      <c r="L218" s="52"/>
      <c r="M218" s="52"/>
      <c r="N218" s="90"/>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row>
    <row r="219" spans="1:76" s="98" customFormat="1" ht="23.25" customHeight="1" thickBot="1">
      <c r="A219" s="94"/>
      <c r="B219" s="1178"/>
      <c r="C219" s="1179"/>
      <c r="D219" s="1179"/>
      <c r="E219" s="1180"/>
      <c r="F219" s="95" t="s">
        <v>267</v>
      </c>
      <c r="G219" s="96"/>
      <c r="H219" s="95" t="s">
        <v>268</v>
      </c>
      <c r="I219" s="132"/>
      <c r="J219" s="52"/>
      <c r="K219" s="52"/>
      <c r="L219" s="52"/>
      <c r="M219" s="52"/>
      <c r="N219" s="90"/>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row>
    <row r="220" spans="1:76" ht="45.6" customHeight="1" thickBot="1">
      <c r="B220" s="99" t="s">
        <v>442</v>
      </c>
      <c r="C220" s="100" t="s">
        <v>328</v>
      </c>
      <c r="D220" s="100"/>
      <c r="E220" s="101"/>
      <c r="F220" s="102">
        <f>E227+E235+E243</f>
        <v>0</v>
      </c>
      <c r="G220" s="103"/>
      <c r="H220" s="104">
        <f>E229+E237+E245</f>
        <v>16</v>
      </c>
      <c r="I220" s="155">
        <f>G226+G234+G242</f>
        <v>0</v>
      </c>
      <c r="J220" s="52"/>
      <c r="K220" s="52"/>
      <c r="L220" s="52"/>
      <c r="M220" s="52"/>
      <c r="N220" s="90"/>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row>
    <row r="221" spans="1:76" ht="20.25" customHeight="1">
      <c r="B221" s="105" t="s">
        <v>313</v>
      </c>
      <c r="C221" s="106"/>
      <c r="D221" s="106"/>
      <c r="E221" s="106"/>
      <c r="F221" s="146"/>
      <c r="G221" s="108"/>
      <c r="H221" s="108"/>
      <c r="I221" s="52"/>
      <c r="J221" s="52"/>
      <c r="K221" s="52"/>
      <c r="L221" s="52"/>
      <c r="M221" s="52"/>
      <c r="N221" s="90"/>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row>
    <row r="222" spans="1:76" ht="6.75" customHeight="1">
      <c r="B222" s="105"/>
      <c r="C222" s="106"/>
      <c r="D222" s="106"/>
      <c r="E222" s="106"/>
      <c r="F222" s="146"/>
      <c r="G222" s="108"/>
      <c r="H222" s="108"/>
      <c r="I222" s="52"/>
      <c r="J222" s="52"/>
      <c r="K222" s="52"/>
      <c r="L222" s="52"/>
      <c r="M222" s="52"/>
      <c r="N222" s="90"/>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row>
    <row r="223" spans="1:76" ht="20.25" customHeight="1">
      <c r="A223" s="25">
        <v>22</v>
      </c>
      <c r="B223" s="105" t="s">
        <v>443</v>
      </c>
      <c r="C223" s="140"/>
      <c r="D223" s="140"/>
      <c r="E223" s="140"/>
      <c r="F223" s="163"/>
      <c r="G223" s="161"/>
      <c r="H223" s="161"/>
      <c r="I223" s="161"/>
      <c r="J223" s="52"/>
      <c r="K223" s="52"/>
      <c r="L223" s="52"/>
      <c r="M223" s="52"/>
      <c r="N223" s="90"/>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row>
    <row r="224" spans="1:76" ht="35.25" customHeight="1">
      <c r="B224" s="1153" t="s">
        <v>444</v>
      </c>
      <c r="C224" s="1154"/>
      <c r="D224" s="1154"/>
      <c r="E224" s="1155"/>
      <c r="F224" s="138"/>
      <c r="G224" s="109"/>
      <c r="H224" s="109"/>
      <c r="I224" s="52"/>
      <c r="J224" s="52"/>
      <c r="K224" s="52"/>
      <c r="L224" s="52"/>
      <c r="M224" s="52"/>
      <c r="N224" s="90"/>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row>
    <row r="225" spans="1:76" ht="16.5" customHeight="1" thickBot="1">
      <c r="B225" s="105" t="s">
        <v>304</v>
      </c>
      <c r="C225" s="110"/>
      <c r="F225" s="138"/>
      <c r="G225" s="109"/>
      <c r="H225" s="109"/>
      <c r="I225" s="52"/>
      <c r="J225" s="52"/>
      <c r="K225" s="52"/>
      <c r="L225" s="52"/>
      <c r="M225" s="52"/>
      <c r="N225" s="90"/>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row>
    <row r="226" spans="1:76" ht="33.75" customHeight="1" thickBot="1">
      <c r="B226" s="111" t="s">
        <v>272</v>
      </c>
      <c r="C226" s="112" t="s">
        <v>273</v>
      </c>
      <c r="D226" s="112" t="s">
        <v>274</v>
      </c>
      <c r="E226" s="113" t="s">
        <v>275</v>
      </c>
      <c r="F226" s="1156" t="s">
        <v>276</v>
      </c>
      <c r="G226" s="127"/>
      <c r="H226" s="109"/>
      <c r="I226" s="52"/>
      <c r="J226" s="52"/>
      <c r="K226" s="52"/>
      <c r="L226" s="52"/>
      <c r="M226" s="52"/>
      <c r="N226" s="90"/>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row>
    <row r="227" spans="1:76" ht="24.6" customHeight="1">
      <c r="B227" s="115" t="s">
        <v>277</v>
      </c>
      <c r="C227" s="116">
        <v>0</v>
      </c>
      <c r="D227" s="237">
        <v>3</v>
      </c>
      <c r="E227" s="118">
        <v>0</v>
      </c>
      <c r="F227" s="1157"/>
      <c r="G227" s="1238"/>
      <c r="H227" s="1239"/>
      <c r="I227" s="1240"/>
      <c r="J227" s="52"/>
      <c r="K227" s="52"/>
      <c r="L227" s="1182" t="s">
        <v>445</v>
      </c>
      <c r="M227" s="1183"/>
      <c r="N227" s="1183"/>
      <c r="O227" s="1183"/>
      <c r="P227" s="1183"/>
      <c r="Q227" s="1183"/>
      <c r="R227" s="1183"/>
      <c r="S227" s="1184"/>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row>
    <row r="228" spans="1:76" ht="24.6" customHeight="1">
      <c r="B228" s="119" t="s">
        <v>278</v>
      </c>
      <c r="C228" s="120">
        <v>1</v>
      </c>
      <c r="D228" s="238">
        <v>3</v>
      </c>
      <c r="E228" s="122">
        <v>3</v>
      </c>
      <c r="F228" s="1157"/>
      <c r="G228" s="1241"/>
      <c r="H228" s="1242"/>
      <c r="I228" s="1243"/>
      <c r="J228" s="52"/>
      <c r="K228" s="52"/>
      <c r="L228" s="1185"/>
      <c r="M228" s="1186"/>
      <c r="N228" s="1186"/>
      <c r="O228" s="1186"/>
      <c r="P228" s="1186"/>
      <c r="Q228" s="1186"/>
      <c r="R228" s="1186"/>
      <c r="S228" s="1187"/>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row>
    <row r="229" spans="1:76" ht="24.6" customHeight="1" thickBot="1">
      <c r="B229" s="123" t="s">
        <v>279</v>
      </c>
      <c r="C229" s="124">
        <v>2</v>
      </c>
      <c r="D229" s="239">
        <v>3</v>
      </c>
      <c r="E229" s="126">
        <v>6</v>
      </c>
      <c r="F229" s="1158"/>
      <c r="G229" s="1244"/>
      <c r="H229" s="1245"/>
      <c r="I229" s="1246"/>
      <c r="J229" s="52"/>
      <c r="K229" s="52"/>
      <c r="L229" s="1188"/>
      <c r="M229" s="1189"/>
      <c r="N229" s="1189"/>
      <c r="O229" s="1189"/>
      <c r="P229" s="1189"/>
      <c r="Q229" s="1189"/>
      <c r="R229" s="1189"/>
      <c r="S229" s="1190"/>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row>
    <row r="230" spans="1:76" ht="6.75" customHeight="1">
      <c r="B230" s="158"/>
      <c r="C230" s="159"/>
      <c r="D230" s="160"/>
      <c r="E230" s="140"/>
      <c r="F230" s="163"/>
      <c r="G230" s="161"/>
      <c r="H230" s="161"/>
      <c r="I230" s="161"/>
      <c r="J230" s="52"/>
      <c r="K230" s="52"/>
      <c r="L230" s="52"/>
      <c r="M230" s="52"/>
      <c r="N230" s="90"/>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row>
    <row r="231" spans="1:76" ht="18" customHeight="1">
      <c r="A231" s="25">
        <v>23</v>
      </c>
      <c r="B231" s="105" t="s">
        <v>446</v>
      </c>
      <c r="C231" s="106"/>
      <c r="D231" s="106"/>
      <c r="E231" s="106"/>
      <c r="F231" s="138"/>
      <c r="G231" s="109"/>
      <c r="H231" s="109"/>
      <c r="I231" s="52"/>
      <c r="J231" s="52"/>
      <c r="K231" s="52"/>
      <c r="L231" s="52"/>
      <c r="M231" s="52"/>
      <c r="N231" s="90"/>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row>
    <row r="232" spans="1:76" ht="35.25" customHeight="1">
      <c r="B232" s="1153" t="s">
        <v>447</v>
      </c>
      <c r="C232" s="1154"/>
      <c r="D232" s="1154"/>
      <c r="E232" s="1155"/>
      <c r="F232" s="138"/>
      <c r="G232" s="109"/>
      <c r="H232" s="109"/>
      <c r="I232" s="52"/>
      <c r="J232" s="52"/>
      <c r="K232" s="52"/>
      <c r="L232" s="52"/>
      <c r="M232" s="52"/>
      <c r="N232" s="90"/>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row>
    <row r="233" spans="1:76" ht="16.5" customHeight="1" thickBot="1">
      <c r="B233" s="105" t="s">
        <v>304</v>
      </c>
      <c r="C233" s="110"/>
      <c r="F233" s="138"/>
      <c r="G233" s="109"/>
      <c r="H233" s="109"/>
      <c r="I233" s="52"/>
      <c r="J233" s="52"/>
      <c r="K233" s="52"/>
      <c r="L233" s="52"/>
      <c r="M233" s="52"/>
      <c r="N233" s="90"/>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row>
    <row r="234" spans="1:76" ht="33.75" customHeight="1" thickBot="1">
      <c r="B234" s="111" t="s">
        <v>272</v>
      </c>
      <c r="C234" s="112" t="s">
        <v>273</v>
      </c>
      <c r="D234" s="112" t="s">
        <v>274</v>
      </c>
      <c r="E234" s="113" t="s">
        <v>275</v>
      </c>
      <c r="F234" s="1156" t="s">
        <v>276</v>
      </c>
      <c r="G234" s="127"/>
      <c r="H234" s="109"/>
      <c r="I234" s="52"/>
      <c r="J234" s="52"/>
      <c r="K234" s="52"/>
      <c r="L234" s="1202" t="s">
        <v>448</v>
      </c>
      <c r="M234" s="1202"/>
      <c r="N234" s="1202"/>
      <c r="O234" s="1202"/>
      <c r="P234" s="1202"/>
      <c r="Q234" s="1202"/>
      <c r="R234" s="1202"/>
      <c r="S234" s="120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row>
    <row r="235" spans="1:76" ht="24.6" customHeight="1">
      <c r="B235" s="115" t="s">
        <v>277</v>
      </c>
      <c r="C235" s="116">
        <v>0</v>
      </c>
      <c r="D235" s="117">
        <v>2</v>
      </c>
      <c r="E235" s="118">
        <v>0</v>
      </c>
      <c r="F235" s="1157"/>
      <c r="G235" s="1238"/>
      <c r="H235" s="1239"/>
      <c r="I235" s="1240"/>
      <c r="J235" s="52"/>
      <c r="K235" s="52"/>
      <c r="L235" s="1202"/>
      <c r="M235" s="1202"/>
      <c r="N235" s="1202"/>
      <c r="O235" s="1202"/>
      <c r="P235" s="1202"/>
      <c r="Q235" s="1202"/>
      <c r="R235" s="1202"/>
      <c r="S235" s="120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row>
    <row r="236" spans="1:76" ht="24.6" customHeight="1">
      <c r="B236" s="119" t="s">
        <v>278</v>
      </c>
      <c r="C236" s="120">
        <v>1</v>
      </c>
      <c r="D236" s="121">
        <v>2</v>
      </c>
      <c r="E236" s="122">
        <v>2</v>
      </c>
      <c r="F236" s="1157"/>
      <c r="G236" s="1241"/>
      <c r="H236" s="1242"/>
      <c r="I236" s="1243"/>
      <c r="J236" s="52"/>
      <c r="K236" s="52"/>
      <c r="L236" s="1202"/>
      <c r="M236" s="1202"/>
      <c r="N236" s="1202"/>
      <c r="O236" s="1202"/>
      <c r="P236" s="1202"/>
      <c r="Q236" s="1202"/>
      <c r="R236" s="1202"/>
      <c r="S236" s="120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row>
    <row r="237" spans="1:76" ht="24.6" customHeight="1" thickBot="1">
      <c r="B237" s="123" t="s">
        <v>279</v>
      </c>
      <c r="C237" s="124">
        <v>2</v>
      </c>
      <c r="D237" s="125">
        <v>2</v>
      </c>
      <c r="E237" s="126">
        <v>4</v>
      </c>
      <c r="F237" s="1158"/>
      <c r="G237" s="1244"/>
      <c r="H237" s="1245"/>
      <c r="I237" s="1246"/>
      <c r="J237" s="52"/>
      <c r="K237" s="52"/>
      <c r="L237" s="1205"/>
      <c r="M237" s="1205"/>
      <c r="N237" s="1205"/>
      <c r="O237" s="1205"/>
      <c r="P237" s="1205"/>
      <c r="Q237" s="1205"/>
      <c r="R237" s="1205"/>
      <c r="S237" s="1205"/>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row>
    <row r="238" spans="1:76" ht="9" customHeight="1">
      <c r="B238" s="105"/>
      <c r="C238" s="106"/>
      <c r="D238" s="106"/>
      <c r="E238" s="106"/>
      <c r="F238" s="138"/>
      <c r="G238" s="109"/>
      <c r="H238" s="109"/>
      <c r="I238" s="52"/>
      <c r="J238" s="52"/>
      <c r="K238" s="52"/>
      <c r="L238" s="52"/>
      <c r="M238" s="52"/>
      <c r="N238" s="90"/>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row>
    <row r="239" spans="1:76" ht="18" customHeight="1">
      <c r="A239" s="25">
        <v>24</v>
      </c>
      <c r="B239" s="105" t="s">
        <v>449</v>
      </c>
      <c r="C239" s="106"/>
      <c r="D239" s="106"/>
      <c r="E239" s="106"/>
      <c r="F239" s="146"/>
      <c r="G239" s="109"/>
      <c r="H239" s="109"/>
      <c r="I239" s="52"/>
      <c r="J239" s="52"/>
      <c r="K239" s="52"/>
      <c r="L239" s="52"/>
      <c r="M239" s="52"/>
      <c r="N239" s="90"/>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row>
    <row r="240" spans="1:76" ht="35.25" customHeight="1">
      <c r="B240" s="1153" t="s">
        <v>1242</v>
      </c>
      <c r="C240" s="1154"/>
      <c r="D240" s="1154"/>
      <c r="E240" s="1155"/>
      <c r="F240" s="146"/>
      <c r="G240" s="109"/>
      <c r="H240" s="109"/>
      <c r="I240" s="52"/>
      <c r="J240" s="52"/>
      <c r="K240" s="52"/>
      <c r="L240" s="52"/>
      <c r="M240" s="52"/>
      <c r="N240" s="90"/>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row>
    <row r="241" spans="2:76" ht="16.5" customHeight="1" thickBot="1">
      <c r="B241" s="105" t="s">
        <v>271</v>
      </c>
      <c r="C241" s="110"/>
      <c r="F241" s="146"/>
      <c r="G241" s="109"/>
      <c r="H241" s="109"/>
      <c r="I241" s="52"/>
      <c r="J241" s="52"/>
      <c r="K241" s="52"/>
      <c r="L241" s="52"/>
      <c r="M241" s="52"/>
      <c r="N241" s="90"/>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row>
    <row r="242" spans="2:76" ht="33.75" customHeight="1" thickBot="1">
      <c r="B242" s="111" t="s">
        <v>272</v>
      </c>
      <c r="C242" s="112" t="s">
        <v>273</v>
      </c>
      <c r="D242" s="112" t="s">
        <v>274</v>
      </c>
      <c r="E242" s="113" t="s">
        <v>275</v>
      </c>
      <c r="F242" s="1156" t="s">
        <v>276</v>
      </c>
      <c r="G242" s="127"/>
      <c r="H242" s="109"/>
      <c r="I242" s="52"/>
      <c r="J242" s="52"/>
      <c r="K242" s="52"/>
      <c r="L242" s="52"/>
      <c r="M242" s="52"/>
      <c r="N242" s="90"/>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row>
    <row r="243" spans="2:76" ht="21" customHeight="1">
      <c r="B243" s="115" t="s">
        <v>277</v>
      </c>
      <c r="C243" s="116">
        <v>0</v>
      </c>
      <c r="D243" s="117">
        <v>3</v>
      </c>
      <c r="E243" s="118">
        <v>0</v>
      </c>
      <c r="F243" s="1157"/>
      <c r="G243" s="1238"/>
      <c r="H243" s="1239"/>
      <c r="I243" s="1240"/>
      <c r="J243" s="52"/>
      <c r="K243" s="52"/>
      <c r="L243" s="1182" t="s">
        <v>450</v>
      </c>
      <c r="M243" s="1183"/>
      <c r="N243" s="1183"/>
      <c r="O243" s="1183"/>
      <c r="P243" s="1183"/>
      <c r="Q243" s="1183"/>
      <c r="R243" s="1183"/>
      <c r="S243" s="1184"/>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row>
    <row r="244" spans="2:76" ht="20.25" customHeight="1">
      <c r="B244" s="119" t="s">
        <v>314</v>
      </c>
      <c r="C244" s="120">
        <v>1</v>
      </c>
      <c r="D244" s="121">
        <v>3</v>
      </c>
      <c r="E244" s="122">
        <v>3</v>
      </c>
      <c r="F244" s="1157"/>
      <c r="G244" s="1241"/>
      <c r="H244" s="1242"/>
      <c r="I244" s="1243"/>
      <c r="J244" s="52"/>
      <c r="K244" s="52"/>
      <c r="L244" s="1185"/>
      <c r="M244" s="1186"/>
      <c r="N244" s="1186"/>
      <c r="O244" s="1186"/>
      <c r="P244" s="1186"/>
      <c r="Q244" s="1186"/>
      <c r="R244" s="1186"/>
      <c r="S244" s="1187"/>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row>
    <row r="245" spans="2:76" ht="36.75" customHeight="1" thickBot="1">
      <c r="B245" s="123" t="s">
        <v>1241</v>
      </c>
      <c r="C245" s="124">
        <v>2</v>
      </c>
      <c r="D245" s="125">
        <v>3</v>
      </c>
      <c r="E245" s="126">
        <v>6</v>
      </c>
      <c r="F245" s="1158"/>
      <c r="G245" s="1244"/>
      <c r="H245" s="1245"/>
      <c r="I245" s="1246"/>
      <c r="J245" s="52"/>
      <c r="K245" s="52"/>
      <c r="L245" s="1188"/>
      <c r="M245" s="1189"/>
      <c r="N245" s="1189"/>
      <c r="O245" s="1189"/>
      <c r="P245" s="1189"/>
      <c r="Q245" s="1189"/>
      <c r="R245" s="1189"/>
      <c r="S245" s="1190"/>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row>
    <row r="246" spans="2:76" ht="9" customHeight="1">
      <c r="B246" s="105"/>
      <c r="C246" s="106"/>
      <c r="D246" s="106"/>
      <c r="E246" s="106"/>
      <c r="F246" s="146"/>
      <c r="G246" s="109"/>
      <c r="H246" s="109"/>
      <c r="I246" s="52"/>
      <c r="J246" s="52"/>
      <c r="K246" s="52"/>
      <c r="L246" s="52"/>
      <c r="M246" s="52"/>
      <c r="N246" s="90"/>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row>
    <row r="263" spans="2:76">
      <c r="B263" s="105"/>
      <c r="C263" s="153"/>
      <c r="D263" s="153"/>
      <c r="E263" s="153"/>
      <c r="F263" s="146"/>
      <c r="I263" s="52"/>
      <c r="J263" s="52"/>
      <c r="K263" s="52"/>
      <c r="L263" s="52"/>
      <c r="M263" s="52"/>
      <c r="N263" s="90"/>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row>
    <row r="271" spans="2:76">
      <c r="C271" s="31"/>
      <c r="D271" s="31"/>
      <c r="E271" s="31"/>
      <c r="F271" s="154"/>
      <c r="G271" s="29"/>
    </row>
    <row r="272" spans="2:76">
      <c r="C272" s="31"/>
      <c r="D272" s="31"/>
      <c r="E272" s="31"/>
      <c r="G272" s="29"/>
    </row>
    <row r="273" spans="3:5">
      <c r="C273" s="31"/>
      <c r="D273" s="31"/>
      <c r="E273" s="31"/>
    </row>
  </sheetData>
  <mergeCells count="131">
    <mergeCell ref="B240:E240"/>
    <mergeCell ref="F242:F245"/>
    <mergeCell ref="L243:S245"/>
    <mergeCell ref="G243:I245"/>
    <mergeCell ref="G235:I237"/>
    <mergeCell ref="G227:I229"/>
    <mergeCell ref="B219:E219"/>
    <mergeCell ref="B224:E224"/>
    <mergeCell ref="F226:F229"/>
    <mergeCell ref="L227:S229"/>
    <mergeCell ref="B232:E232"/>
    <mergeCell ref="F234:F237"/>
    <mergeCell ref="L234:S237"/>
    <mergeCell ref="B203:E203"/>
    <mergeCell ref="F205:F208"/>
    <mergeCell ref="L205:S207"/>
    <mergeCell ref="B211:E211"/>
    <mergeCell ref="F213:F216"/>
    <mergeCell ref="L214:S216"/>
    <mergeCell ref="G214:I216"/>
    <mergeCell ref="G206:I208"/>
    <mergeCell ref="B187:E187"/>
    <mergeCell ref="F189:F192"/>
    <mergeCell ref="L190:S192"/>
    <mergeCell ref="B195:E195"/>
    <mergeCell ref="F197:F200"/>
    <mergeCell ref="L197:S199"/>
    <mergeCell ref="G198:I200"/>
    <mergeCell ref="G190:I192"/>
    <mergeCell ref="B171:E171"/>
    <mergeCell ref="F173:F176"/>
    <mergeCell ref="L174:S176"/>
    <mergeCell ref="B179:E179"/>
    <mergeCell ref="F181:F184"/>
    <mergeCell ref="L182:S184"/>
    <mergeCell ref="G182:I184"/>
    <mergeCell ref="G174:I176"/>
    <mergeCell ref="F151:F154"/>
    <mergeCell ref="L152:S154"/>
    <mergeCell ref="B158:E158"/>
    <mergeCell ref="B163:E163"/>
    <mergeCell ref="F165:F168"/>
    <mergeCell ref="L165:S167"/>
    <mergeCell ref="G166:I168"/>
    <mergeCell ref="G152:I154"/>
    <mergeCell ref="F133:F136"/>
    <mergeCell ref="L134:S136"/>
    <mergeCell ref="B139:E139"/>
    <mergeCell ref="F141:F146"/>
    <mergeCell ref="L142:S144"/>
    <mergeCell ref="B149:E149"/>
    <mergeCell ref="G142:I146"/>
    <mergeCell ref="G134:I136"/>
    <mergeCell ref="F117:F120"/>
    <mergeCell ref="L118:S120"/>
    <mergeCell ref="B123:E123"/>
    <mergeCell ref="F125:F128"/>
    <mergeCell ref="L126:S128"/>
    <mergeCell ref="B131:E131"/>
    <mergeCell ref="G126:I128"/>
    <mergeCell ref="G118:I120"/>
    <mergeCell ref="B97:E97"/>
    <mergeCell ref="B101:E101"/>
    <mergeCell ref="F103:F106"/>
    <mergeCell ref="L104:T106"/>
    <mergeCell ref="B110:E110"/>
    <mergeCell ref="B115:E115"/>
    <mergeCell ref="G104:I106"/>
    <mergeCell ref="B84:E84"/>
    <mergeCell ref="B88:E88"/>
    <mergeCell ref="F90:F93"/>
    <mergeCell ref="L90:T90"/>
    <mergeCell ref="L91:S91"/>
    <mergeCell ref="L92:S92"/>
    <mergeCell ref="L93:S93"/>
    <mergeCell ref="G91:I93"/>
    <mergeCell ref="B64:E64"/>
    <mergeCell ref="F66:F68"/>
    <mergeCell ref="C67:D67"/>
    <mergeCell ref="C68:D68"/>
    <mergeCell ref="B71:E71"/>
    <mergeCell ref="F73:F75"/>
    <mergeCell ref="C74:D74"/>
    <mergeCell ref="C75:D75"/>
    <mergeCell ref="B50:E50"/>
    <mergeCell ref="F52:F54"/>
    <mergeCell ref="C53:D53"/>
    <mergeCell ref="C54:D54"/>
    <mergeCell ref="B57:E57"/>
    <mergeCell ref="F59:F61"/>
    <mergeCell ref="C60:D60"/>
    <mergeCell ref="C61:D61"/>
    <mergeCell ref="B36:E36"/>
    <mergeCell ref="F38:F40"/>
    <mergeCell ref="C39:D39"/>
    <mergeCell ref="C40:D40"/>
    <mergeCell ref="B43:E43"/>
    <mergeCell ref="F45:F47"/>
    <mergeCell ref="C46:D46"/>
    <mergeCell ref="C47:D47"/>
    <mergeCell ref="L18:L21"/>
    <mergeCell ref="B24:E24"/>
    <mergeCell ref="B29:E29"/>
    <mergeCell ref="F31:F33"/>
    <mergeCell ref="C32:D32"/>
    <mergeCell ref="C33:D33"/>
    <mergeCell ref="D18:D19"/>
    <mergeCell ref="E18:E19"/>
    <mergeCell ref="F18:F19"/>
    <mergeCell ref="G18:G19"/>
    <mergeCell ref="B16:C16"/>
    <mergeCell ref="D16:I16"/>
    <mergeCell ref="C8:I8"/>
    <mergeCell ref="C9:I9"/>
    <mergeCell ref="C10:I10"/>
    <mergeCell ref="B12:D12"/>
    <mergeCell ref="E12:G12"/>
    <mergeCell ref="H12:I12"/>
    <mergeCell ref="M18:N21"/>
    <mergeCell ref="H18:H19"/>
    <mergeCell ref="I18:I19"/>
    <mergeCell ref="B2:I2"/>
    <mergeCell ref="L2:Q2"/>
    <mergeCell ref="C3:E3"/>
    <mergeCell ref="C5:I5"/>
    <mergeCell ref="C6:I6"/>
    <mergeCell ref="C7:I7"/>
    <mergeCell ref="N12:Q12"/>
    <mergeCell ref="B14:G14"/>
    <mergeCell ref="H14:I14"/>
    <mergeCell ref="N14:Q14"/>
  </mergeCells>
  <conditionalFormatting sqref="B84">
    <cfRule type="expression" dxfId="12" priority="13">
      <formula>$I$85=0</formula>
    </cfRule>
  </conditionalFormatting>
  <conditionalFormatting sqref="B97">
    <cfRule type="expression" dxfId="11" priority="12">
      <formula>$I$85=0</formula>
    </cfRule>
  </conditionalFormatting>
  <conditionalFormatting sqref="B110">
    <cfRule type="expression" dxfId="10" priority="11">
      <formula>$I$85=0</formula>
    </cfRule>
  </conditionalFormatting>
  <conditionalFormatting sqref="B158">
    <cfRule type="expression" dxfId="9" priority="10">
      <formula>$I$85=0</formula>
    </cfRule>
  </conditionalFormatting>
  <conditionalFormatting sqref="B219">
    <cfRule type="expression" dxfId="8" priority="9">
      <formula>$I$85=0</formula>
    </cfRule>
  </conditionalFormatting>
  <conditionalFormatting sqref="N11 Q11 O18">
    <cfRule type="cellIs" dxfId="7" priority="8" operator="equal">
      <formula>$M$11</formula>
    </cfRule>
  </conditionalFormatting>
  <conditionalFormatting sqref="M12">
    <cfRule type="cellIs" dxfId="6" priority="7" operator="equal">
      <formula>$M$11</formula>
    </cfRule>
  </conditionalFormatting>
  <conditionalFormatting sqref="H24:H27 H55">
    <cfRule type="cellIs" dxfId="5" priority="6" operator="equal">
      <formula>$M$11</formula>
    </cfRule>
  </conditionalFormatting>
  <conditionalFormatting sqref="O19:O20">
    <cfRule type="cellIs" dxfId="4" priority="5" operator="equal">
      <formula>$M$11</formula>
    </cfRule>
  </conditionalFormatting>
  <conditionalFormatting sqref="D16">
    <cfRule type="cellIs" dxfId="3" priority="4" operator="equal">
      <formula>$M$11</formula>
    </cfRule>
  </conditionalFormatting>
  <conditionalFormatting sqref="E12">
    <cfRule type="cellIs" dxfId="2" priority="3" operator="equal">
      <formula>$M$11</formula>
    </cfRule>
  </conditionalFormatting>
  <conditionalFormatting sqref="O21">
    <cfRule type="cellIs" dxfId="1" priority="2" operator="equal">
      <formula>$M$11</formula>
    </cfRule>
  </conditionalFormatting>
  <conditionalFormatting sqref="M14">
    <cfRule type="cellIs" dxfId="0" priority="1" operator="equal">
      <formula>$M$11</formula>
    </cfRule>
  </conditionalFormatting>
  <dataValidations count="5">
    <dataValidation type="list" allowBlank="1" showInputMessage="1" showErrorMessage="1" sqref="J12:J15 O22:Q22 D13:I13 D15:I15">
      <formula1>$O$18:$O$20</formula1>
    </dataValidation>
    <dataValidation type="list" allowBlank="1" showErrorMessage="1" errorTitle="HIBA!" error="Nem beírható pontszám!!" sqref="G31 IT31 SP31 ACL31 AMH31 AWD31 BFZ31 BPV31 BZR31 CJN31 CTJ31 DDF31 DNB31 DWX31 EGT31 EQP31 FAL31 FKH31 FUD31 GDZ31 GNV31 GXR31 HHN31 HRJ31 IBF31 ILB31 IUX31 JET31 JOP31 JYL31 KIH31 KSD31 LBZ31 LLV31 LVR31 MFN31 MPJ31 MZF31 NJB31 NSX31 OCT31 OMP31 OWL31 PGH31 PQD31 PZZ31 QJV31 QTR31 RDN31 RNJ31 RXF31 SHB31 SQX31 TAT31 TKP31 TUL31 UEH31 UOD31 UXZ31 VHV31 VRR31 WBN31 WLJ31 WVF31 G65510 JB65510 SX65510 ACT65510 AMP65510 AWL65510 BGH65510 BQD65510 BZZ65510 CJV65510 CTR65510 DDN65510 DNJ65510 DXF65510 EHB65510 EQX65510 FAT65510 FKP65510 FUL65510 GEH65510 GOD65510 GXZ65510 HHV65510 HRR65510 IBN65510 ILJ65510 IVF65510 JFB65510 JOX65510 JYT65510 KIP65510 KSL65510 LCH65510 LMD65510 LVZ65510 MFV65510 MPR65510 MZN65510 NJJ65510 NTF65510 ODB65510 OMX65510 OWT65510 PGP65510 PQL65510 QAH65510 QKD65510 QTZ65510 RDV65510 RNR65510 RXN65510 SHJ65510 SRF65510 TBB65510 TKX65510 TUT65510 UEP65510 UOL65510 UYH65510 VID65510 VRZ65510 WBV65510 WLR65510 WVN65510 G131046 JB131046 SX131046 ACT131046 AMP131046 AWL131046 BGH131046 BQD131046 BZZ131046 CJV131046 CTR131046 DDN131046 DNJ131046 DXF131046 EHB131046 EQX131046 FAT131046 FKP131046 FUL131046 GEH131046 GOD131046 GXZ131046 HHV131046 HRR131046 IBN131046 ILJ131046 IVF131046 JFB131046 JOX131046 JYT131046 KIP131046 KSL131046 LCH131046 LMD131046 LVZ131046 MFV131046 MPR131046 MZN131046 NJJ131046 NTF131046 ODB131046 OMX131046 OWT131046 PGP131046 PQL131046 QAH131046 QKD131046 QTZ131046 RDV131046 RNR131046 RXN131046 SHJ131046 SRF131046 TBB131046 TKX131046 TUT131046 UEP131046 UOL131046 UYH131046 VID131046 VRZ131046 WBV131046 WLR131046 WVN131046 G196582 JB196582 SX196582 ACT196582 AMP196582 AWL196582 BGH196582 BQD196582 BZZ196582 CJV196582 CTR196582 DDN196582 DNJ196582 DXF196582 EHB196582 EQX196582 FAT196582 FKP196582 FUL196582 GEH196582 GOD196582 GXZ196582 HHV196582 HRR196582 IBN196582 ILJ196582 IVF196582 JFB196582 JOX196582 JYT196582 KIP196582 KSL196582 LCH196582 LMD196582 LVZ196582 MFV196582 MPR196582 MZN196582 NJJ196582 NTF196582 ODB196582 OMX196582 OWT196582 PGP196582 PQL196582 QAH196582 QKD196582 QTZ196582 RDV196582 RNR196582 RXN196582 SHJ196582 SRF196582 TBB196582 TKX196582 TUT196582 UEP196582 UOL196582 UYH196582 VID196582 VRZ196582 WBV196582 WLR196582 WVN196582 G262118 JB262118 SX262118 ACT262118 AMP262118 AWL262118 BGH262118 BQD262118 BZZ262118 CJV262118 CTR262118 DDN262118 DNJ262118 DXF262118 EHB262118 EQX262118 FAT262118 FKP262118 FUL262118 GEH262118 GOD262118 GXZ262118 HHV262118 HRR262118 IBN262118 ILJ262118 IVF262118 JFB262118 JOX262118 JYT262118 KIP262118 KSL262118 LCH262118 LMD262118 LVZ262118 MFV262118 MPR262118 MZN262118 NJJ262118 NTF262118 ODB262118 OMX262118 OWT262118 PGP262118 PQL262118 QAH262118 QKD262118 QTZ262118 RDV262118 RNR262118 RXN262118 SHJ262118 SRF262118 TBB262118 TKX262118 TUT262118 UEP262118 UOL262118 UYH262118 VID262118 VRZ262118 WBV262118 WLR262118 WVN262118 G327654 JB327654 SX327654 ACT327654 AMP327654 AWL327654 BGH327654 BQD327654 BZZ327654 CJV327654 CTR327654 DDN327654 DNJ327654 DXF327654 EHB327654 EQX327654 FAT327654 FKP327654 FUL327654 GEH327654 GOD327654 GXZ327654 HHV327654 HRR327654 IBN327654 ILJ327654 IVF327654 JFB327654 JOX327654 JYT327654 KIP327654 KSL327654 LCH327654 LMD327654 LVZ327654 MFV327654 MPR327654 MZN327654 NJJ327654 NTF327654 ODB327654 OMX327654 OWT327654 PGP327654 PQL327654 QAH327654 QKD327654 QTZ327654 RDV327654 RNR327654 RXN327654 SHJ327654 SRF327654 TBB327654 TKX327654 TUT327654 UEP327654 UOL327654 UYH327654 VID327654 VRZ327654 WBV327654 WLR327654 WVN327654 G393190 JB393190 SX393190 ACT393190 AMP393190 AWL393190 BGH393190 BQD393190 BZZ393190 CJV393190 CTR393190 DDN393190 DNJ393190 DXF393190 EHB393190 EQX393190 FAT393190 FKP393190 FUL393190 GEH393190 GOD393190 GXZ393190 HHV393190 HRR393190 IBN393190 ILJ393190 IVF393190 JFB393190 JOX393190 JYT393190 KIP393190 KSL393190 LCH393190 LMD393190 LVZ393190 MFV393190 MPR393190 MZN393190 NJJ393190 NTF393190 ODB393190 OMX393190 OWT393190 PGP393190 PQL393190 QAH393190 QKD393190 QTZ393190 RDV393190 RNR393190 RXN393190 SHJ393190 SRF393190 TBB393190 TKX393190 TUT393190 UEP393190 UOL393190 UYH393190 VID393190 VRZ393190 WBV393190 WLR393190 WVN393190 G458726 JB458726 SX458726 ACT458726 AMP458726 AWL458726 BGH458726 BQD458726 BZZ458726 CJV458726 CTR458726 DDN458726 DNJ458726 DXF458726 EHB458726 EQX458726 FAT458726 FKP458726 FUL458726 GEH458726 GOD458726 GXZ458726 HHV458726 HRR458726 IBN458726 ILJ458726 IVF458726 JFB458726 JOX458726 JYT458726 KIP458726 KSL458726 LCH458726 LMD458726 LVZ458726 MFV458726 MPR458726 MZN458726 NJJ458726 NTF458726 ODB458726 OMX458726 OWT458726 PGP458726 PQL458726 QAH458726 QKD458726 QTZ458726 RDV458726 RNR458726 RXN458726 SHJ458726 SRF458726 TBB458726 TKX458726 TUT458726 UEP458726 UOL458726 UYH458726 VID458726 VRZ458726 WBV458726 WLR458726 WVN458726 G524262 JB524262 SX524262 ACT524262 AMP524262 AWL524262 BGH524262 BQD524262 BZZ524262 CJV524262 CTR524262 DDN524262 DNJ524262 DXF524262 EHB524262 EQX524262 FAT524262 FKP524262 FUL524262 GEH524262 GOD524262 GXZ524262 HHV524262 HRR524262 IBN524262 ILJ524262 IVF524262 JFB524262 JOX524262 JYT524262 KIP524262 KSL524262 LCH524262 LMD524262 LVZ524262 MFV524262 MPR524262 MZN524262 NJJ524262 NTF524262 ODB524262 OMX524262 OWT524262 PGP524262 PQL524262 QAH524262 QKD524262 QTZ524262 RDV524262 RNR524262 RXN524262 SHJ524262 SRF524262 TBB524262 TKX524262 TUT524262 UEP524262 UOL524262 UYH524262 VID524262 VRZ524262 WBV524262 WLR524262 WVN524262 G589798 JB589798 SX589798 ACT589798 AMP589798 AWL589798 BGH589798 BQD589798 BZZ589798 CJV589798 CTR589798 DDN589798 DNJ589798 DXF589798 EHB589798 EQX589798 FAT589798 FKP589798 FUL589798 GEH589798 GOD589798 GXZ589798 HHV589798 HRR589798 IBN589798 ILJ589798 IVF589798 JFB589798 JOX589798 JYT589798 KIP589798 KSL589798 LCH589798 LMD589798 LVZ589798 MFV589798 MPR589798 MZN589798 NJJ589798 NTF589798 ODB589798 OMX589798 OWT589798 PGP589798 PQL589798 QAH589798 QKD589798 QTZ589798 RDV589798 RNR589798 RXN589798 SHJ589798 SRF589798 TBB589798 TKX589798 TUT589798 UEP589798 UOL589798 UYH589798 VID589798 VRZ589798 WBV589798 WLR589798 WVN589798 G655334 JB655334 SX655334 ACT655334 AMP655334 AWL655334 BGH655334 BQD655334 BZZ655334 CJV655334 CTR655334 DDN655334 DNJ655334 DXF655334 EHB655334 EQX655334 FAT655334 FKP655334 FUL655334 GEH655334 GOD655334 GXZ655334 HHV655334 HRR655334 IBN655334 ILJ655334 IVF655334 JFB655334 JOX655334 JYT655334 KIP655334 KSL655334 LCH655334 LMD655334 LVZ655334 MFV655334 MPR655334 MZN655334 NJJ655334 NTF655334 ODB655334 OMX655334 OWT655334 PGP655334 PQL655334 QAH655334 QKD655334 QTZ655334 RDV655334 RNR655334 RXN655334 SHJ655334 SRF655334 TBB655334 TKX655334 TUT655334 UEP655334 UOL655334 UYH655334 VID655334 VRZ655334 WBV655334 WLR655334 WVN655334 G720870 JB720870 SX720870 ACT720870 AMP720870 AWL720870 BGH720870 BQD720870 BZZ720870 CJV720870 CTR720870 DDN720870 DNJ720870 DXF720870 EHB720870 EQX720870 FAT720870 FKP720870 FUL720870 GEH720870 GOD720870 GXZ720870 HHV720870 HRR720870 IBN720870 ILJ720870 IVF720870 JFB720870 JOX720870 JYT720870 KIP720870 KSL720870 LCH720870 LMD720870 LVZ720870 MFV720870 MPR720870 MZN720870 NJJ720870 NTF720870 ODB720870 OMX720870 OWT720870 PGP720870 PQL720870 QAH720870 QKD720870 QTZ720870 RDV720870 RNR720870 RXN720870 SHJ720870 SRF720870 TBB720870 TKX720870 TUT720870 UEP720870 UOL720870 UYH720870 VID720870 VRZ720870 WBV720870 WLR720870 WVN720870 G786406 JB786406 SX786406 ACT786406 AMP786406 AWL786406 BGH786406 BQD786406 BZZ786406 CJV786406 CTR786406 DDN786406 DNJ786406 DXF786406 EHB786406 EQX786406 FAT786406 FKP786406 FUL786406 GEH786406 GOD786406 GXZ786406 HHV786406 HRR786406 IBN786406 ILJ786406 IVF786406 JFB786406 JOX786406 JYT786406 KIP786406 KSL786406 LCH786406 LMD786406 LVZ786406 MFV786406 MPR786406 MZN786406 NJJ786406 NTF786406 ODB786406 OMX786406 OWT786406 PGP786406 PQL786406 QAH786406 QKD786406 QTZ786406 RDV786406 RNR786406 RXN786406 SHJ786406 SRF786406 TBB786406 TKX786406 TUT786406 UEP786406 UOL786406 UYH786406 VID786406 VRZ786406 WBV786406 WLR786406 WVN786406 G851942 JB851942 SX851942 ACT851942 AMP851942 AWL851942 BGH851942 BQD851942 BZZ851942 CJV851942 CTR851942 DDN851942 DNJ851942 DXF851942 EHB851942 EQX851942 FAT851942 FKP851942 FUL851942 GEH851942 GOD851942 GXZ851942 HHV851942 HRR851942 IBN851942 ILJ851942 IVF851942 JFB851942 JOX851942 JYT851942 KIP851942 KSL851942 LCH851942 LMD851942 LVZ851942 MFV851942 MPR851942 MZN851942 NJJ851942 NTF851942 ODB851942 OMX851942 OWT851942 PGP851942 PQL851942 QAH851942 QKD851942 QTZ851942 RDV851942 RNR851942 RXN851942 SHJ851942 SRF851942 TBB851942 TKX851942 TUT851942 UEP851942 UOL851942 UYH851942 VID851942 VRZ851942 WBV851942 WLR851942 WVN851942 G917478 JB917478 SX917478 ACT917478 AMP917478 AWL917478 BGH917478 BQD917478 BZZ917478 CJV917478 CTR917478 DDN917478 DNJ917478 DXF917478 EHB917478 EQX917478 FAT917478 FKP917478 FUL917478 GEH917478 GOD917478 GXZ917478 HHV917478 HRR917478 IBN917478 ILJ917478 IVF917478 JFB917478 JOX917478 JYT917478 KIP917478 KSL917478 LCH917478 LMD917478 LVZ917478 MFV917478 MPR917478 MZN917478 NJJ917478 NTF917478 ODB917478 OMX917478 OWT917478 PGP917478 PQL917478 QAH917478 QKD917478 QTZ917478 RDV917478 RNR917478 RXN917478 SHJ917478 SRF917478 TBB917478 TKX917478 TUT917478 UEP917478 UOL917478 UYH917478 VID917478 VRZ917478 WBV917478 WLR917478 WVN917478 G983014 JB983014 SX983014 ACT983014 AMP983014 AWL983014 BGH983014 BQD983014 BZZ983014 CJV983014 CTR983014 DDN983014 DNJ983014 DXF983014 EHB983014 EQX983014 FAT983014 FKP983014 FUL983014 GEH983014 GOD983014 GXZ983014 HHV983014 HRR983014 IBN983014 ILJ983014 IVF983014 JFB983014 JOX983014 JYT983014 KIP983014 KSL983014 LCH983014 LMD983014 LVZ983014 MFV983014 MPR983014 MZN983014 NJJ983014 NTF983014 ODB983014 OMX983014 OWT983014 PGP983014 PQL983014 QAH983014 QKD983014 QTZ983014 RDV983014 RNR983014 RXN983014 SHJ983014 SRF983014 TBB983014 TKX983014 TUT983014 UEP983014 UOL983014 UYH983014 VID983014 VRZ983014 WBV983014 WLR983014 WVN983014 G45 IT45 SP45 ACL45 AMH45 AWD45 BFZ45 BPV45 BZR45 CJN45 CTJ45 DDF45 DNB45 DWX45 EGT45 EQP45 FAL45 FKH45 FUD45 GDZ45 GNV45 GXR45 HHN45 HRJ45 IBF45 ILB45 IUX45 JET45 JOP45 JYL45 KIH45 KSD45 LBZ45 LLV45 LVR45 MFN45 MPJ45 MZF45 NJB45 NSX45 OCT45 OMP45 OWL45 PGH45 PQD45 PZZ45 QJV45 QTR45 RDN45 RNJ45 RXF45 SHB45 SQX45 TAT45 TKP45 TUL45 UEH45 UOD45 UXZ45 VHV45 VRR45 WBN45 WLJ45 WVF45 G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G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G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G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G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G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G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G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G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G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G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G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G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G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G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52 IT52 SP52 ACL52 AMH52 AWD52 BFZ52 BPV52 BZR52 CJN52 CTJ52 DDF52 DNB52 DWX52 EGT52 EQP52 FAL52 FKH52 FUD52 GDZ52 GNV52 GXR52 HHN52 HRJ52 IBF52 ILB52 IUX52 JET52 JOP52 JYL52 KIH52 KSD52 LBZ52 LLV52 LVR52 MFN52 MPJ52 MZF52 NJB52 NSX52 OCT52 OMP52 OWL52 PGH52 PQD52 PZZ52 QJV52 QTR52 RDN52 RNJ52 RXF52 SHB52 SQX52 TAT52 TKP52 TUL52 UEH52 UOD52 UXZ52 VHV52 VRR52 WBN52 WLJ52 WVF52 G65532 JB65532 SX65532 ACT65532 AMP65532 AWL65532 BGH65532 BQD65532 BZZ65532 CJV65532 CTR65532 DDN65532 DNJ65532 DXF65532 EHB65532 EQX65532 FAT65532 FKP65532 FUL65532 GEH65532 GOD65532 GXZ65532 HHV65532 HRR65532 IBN65532 ILJ65532 IVF65532 JFB65532 JOX65532 JYT65532 KIP65532 KSL65532 LCH65532 LMD65532 LVZ65532 MFV65532 MPR65532 MZN65532 NJJ65532 NTF65532 ODB65532 OMX65532 OWT65532 PGP65532 PQL65532 QAH65532 QKD65532 QTZ65532 RDV65532 RNR65532 RXN65532 SHJ65532 SRF65532 TBB65532 TKX65532 TUT65532 UEP65532 UOL65532 UYH65532 VID65532 VRZ65532 WBV65532 WLR65532 WVN65532 G131068 JB131068 SX131068 ACT131068 AMP131068 AWL131068 BGH131068 BQD131068 BZZ131068 CJV131068 CTR131068 DDN131068 DNJ131068 DXF131068 EHB131068 EQX131068 FAT131068 FKP131068 FUL131068 GEH131068 GOD131068 GXZ131068 HHV131068 HRR131068 IBN131068 ILJ131068 IVF131068 JFB131068 JOX131068 JYT131068 KIP131068 KSL131068 LCH131068 LMD131068 LVZ131068 MFV131068 MPR131068 MZN131068 NJJ131068 NTF131068 ODB131068 OMX131068 OWT131068 PGP131068 PQL131068 QAH131068 QKD131068 QTZ131068 RDV131068 RNR131068 RXN131068 SHJ131068 SRF131068 TBB131068 TKX131068 TUT131068 UEP131068 UOL131068 UYH131068 VID131068 VRZ131068 WBV131068 WLR131068 WVN131068 G196604 JB196604 SX196604 ACT196604 AMP196604 AWL196604 BGH196604 BQD196604 BZZ196604 CJV196604 CTR196604 DDN196604 DNJ196604 DXF196604 EHB196604 EQX196604 FAT196604 FKP196604 FUL196604 GEH196604 GOD196604 GXZ196604 HHV196604 HRR196604 IBN196604 ILJ196604 IVF196604 JFB196604 JOX196604 JYT196604 KIP196604 KSL196604 LCH196604 LMD196604 LVZ196604 MFV196604 MPR196604 MZN196604 NJJ196604 NTF196604 ODB196604 OMX196604 OWT196604 PGP196604 PQL196604 QAH196604 QKD196604 QTZ196604 RDV196604 RNR196604 RXN196604 SHJ196604 SRF196604 TBB196604 TKX196604 TUT196604 UEP196604 UOL196604 UYH196604 VID196604 VRZ196604 WBV196604 WLR196604 WVN196604 G262140 JB262140 SX262140 ACT262140 AMP262140 AWL262140 BGH262140 BQD262140 BZZ262140 CJV262140 CTR262140 DDN262140 DNJ262140 DXF262140 EHB262140 EQX262140 FAT262140 FKP262140 FUL262140 GEH262140 GOD262140 GXZ262140 HHV262140 HRR262140 IBN262140 ILJ262140 IVF262140 JFB262140 JOX262140 JYT262140 KIP262140 KSL262140 LCH262140 LMD262140 LVZ262140 MFV262140 MPR262140 MZN262140 NJJ262140 NTF262140 ODB262140 OMX262140 OWT262140 PGP262140 PQL262140 QAH262140 QKD262140 QTZ262140 RDV262140 RNR262140 RXN262140 SHJ262140 SRF262140 TBB262140 TKX262140 TUT262140 UEP262140 UOL262140 UYH262140 VID262140 VRZ262140 WBV262140 WLR262140 WVN262140 G327676 JB327676 SX327676 ACT327676 AMP327676 AWL327676 BGH327676 BQD327676 BZZ327676 CJV327676 CTR327676 DDN327676 DNJ327676 DXF327676 EHB327676 EQX327676 FAT327676 FKP327676 FUL327676 GEH327676 GOD327676 GXZ327676 HHV327676 HRR327676 IBN327676 ILJ327676 IVF327676 JFB327676 JOX327676 JYT327676 KIP327676 KSL327676 LCH327676 LMD327676 LVZ327676 MFV327676 MPR327676 MZN327676 NJJ327676 NTF327676 ODB327676 OMX327676 OWT327676 PGP327676 PQL327676 QAH327676 QKD327676 QTZ327676 RDV327676 RNR327676 RXN327676 SHJ327676 SRF327676 TBB327676 TKX327676 TUT327676 UEP327676 UOL327676 UYH327676 VID327676 VRZ327676 WBV327676 WLR327676 WVN327676 G393212 JB393212 SX393212 ACT393212 AMP393212 AWL393212 BGH393212 BQD393212 BZZ393212 CJV393212 CTR393212 DDN393212 DNJ393212 DXF393212 EHB393212 EQX393212 FAT393212 FKP393212 FUL393212 GEH393212 GOD393212 GXZ393212 HHV393212 HRR393212 IBN393212 ILJ393212 IVF393212 JFB393212 JOX393212 JYT393212 KIP393212 KSL393212 LCH393212 LMD393212 LVZ393212 MFV393212 MPR393212 MZN393212 NJJ393212 NTF393212 ODB393212 OMX393212 OWT393212 PGP393212 PQL393212 QAH393212 QKD393212 QTZ393212 RDV393212 RNR393212 RXN393212 SHJ393212 SRF393212 TBB393212 TKX393212 TUT393212 UEP393212 UOL393212 UYH393212 VID393212 VRZ393212 WBV393212 WLR393212 WVN393212 G458748 JB458748 SX458748 ACT458748 AMP458748 AWL458748 BGH458748 BQD458748 BZZ458748 CJV458748 CTR458748 DDN458748 DNJ458748 DXF458748 EHB458748 EQX458748 FAT458748 FKP458748 FUL458748 GEH458748 GOD458748 GXZ458748 HHV458748 HRR458748 IBN458748 ILJ458748 IVF458748 JFB458748 JOX458748 JYT458748 KIP458748 KSL458748 LCH458748 LMD458748 LVZ458748 MFV458748 MPR458748 MZN458748 NJJ458748 NTF458748 ODB458748 OMX458748 OWT458748 PGP458748 PQL458748 QAH458748 QKD458748 QTZ458748 RDV458748 RNR458748 RXN458748 SHJ458748 SRF458748 TBB458748 TKX458748 TUT458748 UEP458748 UOL458748 UYH458748 VID458748 VRZ458748 WBV458748 WLR458748 WVN458748 G524284 JB524284 SX524284 ACT524284 AMP524284 AWL524284 BGH524284 BQD524284 BZZ524284 CJV524284 CTR524284 DDN524284 DNJ524284 DXF524284 EHB524284 EQX524284 FAT524284 FKP524284 FUL524284 GEH524284 GOD524284 GXZ524284 HHV524284 HRR524284 IBN524284 ILJ524284 IVF524284 JFB524284 JOX524284 JYT524284 KIP524284 KSL524284 LCH524284 LMD524284 LVZ524284 MFV524284 MPR524284 MZN524284 NJJ524284 NTF524284 ODB524284 OMX524284 OWT524284 PGP524284 PQL524284 QAH524284 QKD524284 QTZ524284 RDV524284 RNR524284 RXN524284 SHJ524284 SRF524284 TBB524284 TKX524284 TUT524284 UEP524284 UOL524284 UYH524284 VID524284 VRZ524284 WBV524284 WLR524284 WVN524284 G589820 JB589820 SX589820 ACT589820 AMP589820 AWL589820 BGH589820 BQD589820 BZZ589820 CJV589820 CTR589820 DDN589820 DNJ589820 DXF589820 EHB589820 EQX589820 FAT589820 FKP589820 FUL589820 GEH589820 GOD589820 GXZ589820 HHV589820 HRR589820 IBN589820 ILJ589820 IVF589820 JFB589820 JOX589820 JYT589820 KIP589820 KSL589820 LCH589820 LMD589820 LVZ589820 MFV589820 MPR589820 MZN589820 NJJ589820 NTF589820 ODB589820 OMX589820 OWT589820 PGP589820 PQL589820 QAH589820 QKD589820 QTZ589820 RDV589820 RNR589820 RXN589820 SHJ589820 SRF589820 TBB589820 TKX589820 TUT589820 UEP589820 UOL589820 UYH589820 VID589820 VRZ589820 WBV589820 WLR589820 WVN589820 G655356 JB655356 SX655356 ACT655356 AMP655356 AWL655356 BGH655356 BQD655356 BZZ655356 CJV655356 CTR655356 DDN655356 DNJ655356 DXF655356 EHB655356 EQX655356 FAT655356 FKP655356 FUL655356 GEH655356 GOD655356 GXZ655356 HHV655356 HRR655356 IBN655356 ILJ655356 IVF655356 JFB655356 JOX655356 JYT655356 KIP655356 KSL655356 LCH655356 LMD655356 LVZ655356 MFV655356 MPR655356 MZN655356 NJJ655356 NTF655356 ODB655356 OMX655356 OWT655356 PGP655356 PQL655356 QAH655356 QKD655356 QTZ655356 RDV655356 RNR655356 RXN655356 SHJ655356 SRF655356 TBB655356 TKX655356 TUT655356 UEP655356 UOL655356 UYH655356 VID655356 VRZ655356 WBV655356 WLR655356 WVN655356 G720892 JB720892 SX720892 ACT720892 AMP720892 AWL720892 BGH720892 BQD720892 BZZ720892 CJV720892 CTR720892 DDN720892 DNJ720892 DXF720892 EHB720892 EQX720892 FAT720892 FKP720892 FUL720892 GEH720892 GOD720892 GXZ720892 HHV720892 HRR720892 IBN720892 ILJ720892 IVF720892 JFB720892 JOX720892 JYT720892 KIP720892 KSL720892 LCH720892 LMD720892 LVZ720892 MFV720892 MPR720892 MZN720892 NJJ720892 NTF720892 ODB720892 OMX720892 OWT720892 PGP720892 PQL720892 QAH720892 QKD720892 QTZ720892 RDV720892 RNR720892 RXN720892 SHJ720892 SRF720892 TBB720892 TKX720892 TUT720892 UEP720892 UOL720892 UYH720892 VID720892 VRZ720892 WBV720892 WLR720892 WVN720892 G786428 JB786428 SX786428 ACT786428 AMP786428 AWL786428 BGH786428 BQD786428 BZZ786428 CJV786428 CTR786428 DDN786428 DNJ786428 DXF786428 EHB786428 EQX786428 FAT786428 FKP786428 FUL786428 GEH786428 GOD786428 GXZ786428 HHV786428 HRR786428 IBN786428 ILJ786428 IVF786428 JFB786428 JOX786428 JYT786428 KIP786428 KSL786428 LCH786428 LMD786428 LVZ786428 MFV786428 MPR786428 MZN786428 NJJ786428 NTF786428 ODB786428 OMX786428 OWT786428 PGP786428 PQL786428 QAH786428 QKD786428 QTZ786428 RDV786428 RNR786428 RXN786428 SHJ786428 SRF786428 TBB786428 TKX786428 TUT786428 UEP786428 UOL786428 UYH786428 VID786428 VRZ786428 WBV786428 WLR786428 WVN786428 G851964 JB851964 SX851964 ACT851964 AMP851964 AWL851964 BGH851964 BQD851964 BZZ851964 CJV851964 CTR851964 DDN851964 DNJ851964 DXF851964 EHB851964 EQX851964 FAT851964 FKP851964 FUL851964 GEH851964 GOD851964 GXZ851964 HHV851964 HRR851964 IBN851964 ILJ851964 IVF851964 JFB851964 JOX851964 JYT851964 KIP851964 KSL851964 LCH851964 LMD851964 LVZ851964 MFV851964 MPR851964 MZN851964 NJJ851964 NTF851964 ODB851964 OMX851964 OWT851964 PGP851964 PQL851964 QAH851964 QKD851964 QTZ851964 RDV851964 RNR851964 RXN851964 SHJ851964 SRF851964 TBB851964 TKX851964 TUT851964 UEP851964 UOL851964 UYH851964 VID851964 VRZ851964 WBV851964 WLR851964 WVN851964 G917500 JB917500 SX917500 ACT917500 AMP917500 AWL917500 BGH917500 BQD917500 BZZ917500 CJV917500 CTR917500 DDN917500 DNJ917500 DXF917500 EHB917500 EQX917500 FAT917500 FKP917500 FUL917500 GEH917500 GOD917500 GXZ917500 HHV917500 HRR917500 IBN917500 ILJ917500 IVF917500 JFB917500 JOX917500 JYT917500 KIP917500 KSL917500 LCH917500 LMD917500 LVZ917500 MFV917500 MPR917500 MZN917500 NJJ917500 NTF917500 ODB917500 OMX917500 OWT917500 PGP917500 PQL917500 QAH917500 QKD917500 QTZ917500 RDV917500 RNR917500 RXN917500 SHJ917500 SRF917500 TBB917500 TKX917500 TUT917500 UEP917500 UOL917500 UYH917500 VID917500 VRZ917500 WBV917500 WLR917500 WVN917500 G983036 JB983036 SX983036 ACT983036 AMP983036 AWL983036 BGH983036 BQD983036 BZZ983036 CJV983036 CTR983036 DDN983036 DNJ983036 DXF983036 EHB983036 EQX983036 FAT983036 FKP983036 FUL983036 GEH983036 GOD983036 GXZ983036 HHV983036 HRR983036 IBN983036 ILJ983036 IVF983036 JFB983036 JOX983036 JYT983036 KIP983036 KSL983036 LCH983036 LMD983036 LVZ983036 MFV983036 MPR983036 MZN983036 NJJ983036 NTF983036 ODB983036 OMX983036 OWT983036 PGP983036 PQL983036 QAH983036 QKD983036 QTZ983036 RDV983036 RNR983036 RXN983036 SHJ983036 SRF983036 TBB983036 TKX983036 TUT983036 UEP983036 UOL983036 UYH983036 VID983036 VRZ983036 WBV983036 WLR983036 WVN983036 G65682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G131218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G196754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G262290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G327826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G393362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G458898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G524434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G589970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G655506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G721042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G786578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G852114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G917650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G983186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G59 IT59 SP59 ACL59 AMH59 AWD59 BFZ59 BPV59 BZR59 CJN59 CTJ59 DDF59 DNB59 DWX59 EGT59 EQP59 FAL59 FKH59 FUD59 GDZ59 GNV59 GXR59 HHN59 HRJ59 IBF59 ILB59 IUX59 JET59 JOP59 JYL59 KIH59 KSD59 LBZ59 LLV59 LVR59 MFN59 MPJ59 MZF59 NJB59 NSX59 OCT59 OMP59 OWL59 PGH59 PQD59 PZZ59 QJV59 QTR59 RDN59 RNJ59 RXF59 SHB59 SQX59 TAT59 TKP59 TUL59 UEH59 UOD59 UXZ59 VHV59 VRR59 WBN59 WLJ59 WVF59 G65795 JB65795 SX65795 ACT65795 AMP65795 AWL65795 BGH65795 BQD65795 BZZ65795 CJV65795 CTR65795 DDN65795 DNJ65795 DXF65795 EHB65795 EQX65795 FAT65795 FKP65795 FUL65795 GEH65795 GOD65795 GXZ65795 HHV65795 HRR65795 IBN65795 ILJ65795 IVF65795 JFB65795 JOX65795 JYT65795 KIP65795 KSL65795 LCH65795 LMD65795 LVZ65795 MFV65795 MPR65795 MZN65795 NJJ65795 NTF65795 ODB65795 OMX65795 OWT65795 PGP65795 PQL65795 QAH65795 QKD65795 QTZ65795 RDV65795 RNR65795 RXN65795 SHJ65795 SRF65795 TBB65795 TKX65795 TUT65795 UEP65795 UOL65795 UYH65795 VID65795 VRZ65795 WBV65795 WLR65795 WVN65795 G131331 JB131331 SX131331 ACT131331 AMP131331 AWL131331 BGH131331 BQD131331 BZZ131331 CJV131331 CTR131331 DDN131331 DNJ131331 DXF131331 EHB131331 EQX131331 FAT131331 FKP131331 FUL131331 GEH131331 GOD131331 GXZ131331 HHV131331 HRR131331 IBN131331 ILJ131331 IVF131331 JFB131331 JOX131331 JYT131331 KIP131331 KSL131331 LCH131331 LMD131331 LVZ131331 MFV131331 MPR131331 MZN131331 NJJ131331 NTF131331 ODB131331 OMX131331 OWT131331 PGP131331 PQL131331 QAH131331 QKD131331 QTZ131331 RDV131331 RNR131331 RXN131331 SHJ131331 SRF131331 TBB131331 TKX131331 TUT131331 UEP131331 UOL131331 UYH131331 VID131331 VRZ131331 WBV131331 WLR131331 WVN131331 G196867 JB196867 SX196867 ACT196867 AMP196867 AWL196867 BGH196867 BQD196867 BZZ196867 CJV196867 CTR196867 DDN196867 DNJ196867 DXF196867 EHB196867 EQX196867 FAT196867 FKP196867 FUL196867 GEH196867 GOD196867 GXZ196867 HHV196867 HRR196867 IBN196867 ILJ196867 IVF196867 JFB196867 JOX196867 JYT196867 KIP196867 KSL196867 LCH196867 LMD196867 LVZ196867 MFV196867 MPR196867 MZN196867 NJJ196867 NTF196867 ODB196867 OMX196867 OWT196867 PGP196867 PQL196867 QAH196867 QKD196867 QTZ196867 RDV196867 RNR196867 RXN196867 SHJ196867 SRF196867 TBB196867 TKX196867 TUT196867 UEP196867 UOL196867 UYH196867 VID196867 VRZ196867 WBV196867 WLR196867 WVN196867 G262403 JB262403 SX262403 ACT262403 AMP262403 AWL262403 BGH262403 BQD262403 BZZ262403 CJV262403 CTR262403 DDN262403 DNJ262403 DXF262403 EHB262403 EQX262403 FAT262403 FKP262403 FUL262403 GEH262403 GOD262403 GXZ262403 HHV262403 HRR262403 IBN262403 ILJ262403 IVF262403 JFB262403 JOX262403 JYT262403 KIP262403 KSL262403 LCH262403 LMD262403 LVZ262403 MFV262403 MPR262403 MZN262403 NJJ262403 NTF262403 ODB262403 OMX262403 OWT262403 PGP262403 PQL262403 QAH262403 QKD262403 QTZ262403 RDV262403 RNR262403 RXN262403 SHJ262403 SRF262403 TBB262403 TKX262403 TUT262403 UEP262403 UOL262403 UYH262403 VID262403 VRZ262403 WBV262403 WLR262403 WVN262403 G327939 JB327939 SX327939 ACT327939 AMP327939 AWL327939 BGH327939 BQD327939 BZZ327939 CJV327939 CTR327939 DDN327939 DNJ327939 DXF327939 EHB327939 EQX327939 FAT327939 FKP327939 FUL327939 GEH327939 GOD327939 GXZ327939 HHV327939 HRR327939 IBN327939 ILJ327939 IVF327939 JFB327939 JOX327939 JYT327939 KIP327939 KSL327939 LCH327939 LMD327939 LVZ327939 MFV327939 MPR327939 MZN327939 NJJ327939 NTF327939 ODB327939 OMX327939 OWT327939 PGP327939 PQL327939 QAH327939 QKD327939 QTZ327939 RDV327939 RNR327939 RXN327939 SHJ327939 SRF327939 TBB327939 TKX327939 TUT327939 UEP327939 UOL327939 UYH327939 VID327939 VRZ327939 WBV327939 WLR327939 WVN327939 G393475 JB393475 SX393475 ACT393475 AMP393475 AWL393475 BGH393475 BQD393475 BZZ393475 CJV393475 CTR393475 DDN393475 DNJ393475 DXF393475 EHB393475 EQX393475 FAT393475 FKP393475 FUL393475 GEH393475 GOD393475 GXZ393475 HHV393475 HRR393475 IBN393475 ILJ393475 IVF393475 JFB393475 JOX393475 JYT393475 KIP393475 KSL393475 LCH393475 LMD393475 LVZ393475 MFV393475 MPR393475 MZN393475 NJJ393475 NTF393475 ODB393475 OMX393475 OWT393475 PGP393475 PQL393475 QAH393475 QKD393475 QTZ393475 RDV393475 RNR393475 RXN393475 SHJ393475 SRF393475 TBB393475 TKX393475 TUT393475 UEP393475 UOL393475 UYH393475 VID393475 VRZ393475 WBV393475 WLR393475 WVN393475 G459011 JB459011 SX459011 ACT459011 AMP459011 AWL459011 BGH459011 BQD459011 BZZ459011 CJV459011 CTR459011 DDN459011 DNJ459011 DXF459011 EHB459011 EQX459011 FAT459011 FKP459011 FUL459011 GEH459011 GOD459011 GXZ459011 HHV459011 HRR459011 IBN459011 ILJ459011 IVF459011 JFB459011 JOX459011 JYT459011 KIP459011 KSL459011 LCH459011 LMD459011 LVZ459011 MFV459011 MPR459011 MZN459011 NJJ459011 NTF459011 ODB459011 OMX459011 OWT459011 PGP459011 PQL459011 QAH459011 QKD459011 QTZ459011 RDV459011 RNR459011 RXN459011 SHJ459011 SRF459011 TBB459011 TKX459011 TUT459011 UEP459011 UOL459011 UYH459011 VID459011 VRZ459011 WBV459011 WLR459011 WVN459011 G524547 JB524547 SX524547 ACT524547 AMP524547 AWL524547 BGH524547 BQD524547 BZZ524547 CJV524547 CTR524547 DDN524547 DNJ524547 DXF524547 EHB524547 EQX524547 FAT524547 FKP524547 FUL524547 GEH524547 GOD524547 GXZ524547 HHV524547 HRR524547 IBN524547 ILJ524547 IVF524547 JFB524547 JOX524547 JYT524547 KIP524547 KSL524547 LCH524547 LMD524547 LVZ524547 MFV524547 MPR524547 MZN524547 NJJ524547 NTF524547 ODB524547 OMX524547 OWT524547 PGP524547 PQL524547 QAH524547 QKD524547 QTZ524547 RDV524547 RNR524547 RXN524547 SHJ524547 SRF524547 TBB524547 TKX524547 TUT524547 UEP524547 UOL524547 UYH524547 VID524547 VRZ524547 WBV524547 WLR524547 WVN524547 G590083 JB590083 SX590083 ACT590083 AMP590083 AWL590083 BGH590083 BQD590083 BZZ590083 CJV590083 CTR590083 DDN590083 DNJ590083 DXF590083 EHB590083 EQX590083 FAT590083 FKP590083 FUL590083 GEH590083 GOD590083 GXZ590083 HHV590083 HRR590083 IBN590083 ILJ590083 IVF590083 JFB590083 JOX590083 JYT590083 KIP590083 KSL590083 LCH590083 LMD590083 LVZ590083 MFV590083 MPR590083 MZN590083 NJJ590083 NTF590083 ODB590083 OMX590083 OWT590083 PGP590083 PQL590083 QAH590083 QKD590083 QTZ590083 RDV590083 RNR590083 RXN590083 SHJ590083 SRF590083 TBB590083 TKX590083 TUT590083 UEP590083 UOL590083 UYH590083 VID590083 VRZ590083 WBV590083 WLR590083 WVN590083 G655619 JB655619 SX655619 ACT655619 AMP655619 AWL655619 BGH655619 BQD655619 BZZ655619 CJV655619 CTR655619 DDN655619 DNJ655619 DXF655619 EHB655619 EQX655619 FAT655619 FKP655619 FUL655619 GEH655619 GOD655619 GXZ655619 HHV655619 HRR655619 IBN655619 ILJ655619 IVF655619 JFB655619 JOX655619 JYT655619 KIP655619 KSL655619 LCH655619 LMD655619 LVZ655619 MFV655619 MPR655619 MZN655619 NJJ655619 NTF655619 ODB655619 OMX655619 OWT655619 PGP655619 PQL655619 QAH655619 QKD655619 QTZ655619 RDV655619 RNR655619 RXN655619 SHJ655619 SRF655619 TBB655619 TKX655619 TUT655619 UEP655619 UOL655619 UYH655619 VID655619 VRZ655619 WBV655619 WLR655619 WVN655619 G721155 JB721155 SX721155 ACT721155 AMP721155 AWL721155 BGH721155 BQD721155 BZZ721155 CJV721155 CTR721155 DDN721155 DNJ721155 DXF721155 EHB721155 EQX721155 FAT721155 FKP721155 FUL721155 GEH721155 GOD721155 GXZ721155 HHV721155 HRR721155 IBN721155 ILJ721155 IVF721155 JFB721155 JOX721155 JYT721155 KIP721155 KSL721155 LCH721155 LMD721155 LVZ721155 MFV721155 MPR721155 MZN721155 NJJ721155 NTF721155 ODB721155 OMX721155 OWT721155 PGP721155 PQL721155 QAH721155 QKD721155 QTZ721155 RDV721155 RNR721155 RXN721155 SHJ721155 SRF721155 TBB721155 TKX721155 TUT721155 UEP721155 UOL721155 UYH721155 VID721155 VRZ721155 WBV721155 WLR721155 WVN721155 G786691 JB786691 SX786691 ACT786691 AMP786691 AWL786691 BGH786691 BQD786691 BZZ786691 CJV786691 CTR786691 DDN786691 DNJ786691 DXF786691 EHB786691 EQX786691 FAT786691 FKP786691 FUL786691 GEH786691 GOD786691 GXZ786691 HHV786691 HRR786691 IBN786691 ILJ786691 IVF786691 JFB786691 JOX786691 JYT786691 KIP786691 KSL786691 LCH786691 LMD786691 LVZ786691 MFV786691 MPR786691 MZN786691 NJJ786691 NTF786691 ODB786691 OMX786691 OWT786691 PGP786691 PQL786691 QAH786691 QKD786691 QTZ786691 RDV786691 RNR786691 RXN786691 SHJ786691 SRF786691 TBB786691 TKX786691 TUT786691 UEP786691 UOL786691 UYH786691 VID786691 VRZ786691 WBV786691 WLR786691 WVN786691 G852227 JB852227 SX852227 ACT852227 AMP852227 AWL852227 BGH852227 BQD852227 BZZ852227 CJV852227 CTR852227 DDN852227 DNJ852227 DXF852227 EHB852227 EQX852227 FAT852227 FKP852227 FUL852227 GEH852227 GOD852227 GXZ852227 HHV852227 HRR852227 IBN852227 ILJ852227 IVF852227 JFB852227 JOX852227 JYT852227 KIP852227 KSL852227 LCH852227 LMD852227 LVZ852227 MFV852227 MPR852227 MZN852227 NJJ852227 NTF852227 ODB852227 OMX852227 OWT852227 PGP852227 PQL852227 QAH852227 QKD852227 QTZ852227 RDV852227 RNR852227 RXN852227 SHJ852227 SRF852227 TBB852227 TKX852227 TUT852227 UEP852227 UOL852227 UYH852227 VID852227 VRZ852227 WBV852227 WLR852227 WVN852227 G917763 JB917763 SX917763 ACT917763 AMP917763 AWL917763 BGH917763 BQD917763 BZZ917763 CJV917763 CTR917763 DDN917763 DNJ917763 DXF917763 EHB917763 EQX917763 FAT917763 FKP917763 FUL917763 GEH917763 GOD917763 GXZ917763 HHV917763 HRR917763 IBN917763 ILJ917763 IVF917763 JFB917763 JOX917763 JYT917763 KIP917763 KSL917763 LCH917763 LMD917763 LVZ917763 MFV917763 MPR917763 MZN917763 NJJ917763 NTF917763 ODB917763 OMX917763 OWT917763 PGP917763 PQL917763 QAH917763 QKD917763 QTZ917763 RDV917763 RNR917763 RXN917763 SHJ917763 SRF917763 TBB917763 TKX917763 TUT917763 UEP917763 UOL917763 UYH917763 VID917763 VRZ917763 WBV917763 WLR917763 WVN917763 G983299 JB983299 SX983299 ACT983299 AMP983299 AWL983299 BGH983299 BQD983299 BZZ983299 CJV983299 CTR983299 DDN983299 DNJ983299 DXF983299 EHB983299 EQX983299 FAT983299 FKP983299 FUL983299 GEH983299 GOD983299 GXZ983299 HHV983299 HRR983299 IBN983299 ILJ983299 IVF983299 JFB983299 JOX983299 JYT983299 KIP983299 KSL983299 LCH983299 LMD983299 LVZ983299 MFV983299 MPR983299 MZN983299 NJJ983299 NTF983299 ODB983299 OMX983299 OWT983299 PGP983299 PQL983299 QAH983299 QKD983299 QTZ983299 RDV983299 RNR983299 RXN983299 SHJ983299 SRF983299 TBB983299 TKX983299 TUT983299 UEP983299 UOL983299 UYH983299 VID983299 VRZ983299 WBV983299 WLR983299 WVN983299 G38 IT38 SP38 ACL38 AMH38 AWD38 BFZ38 BPV38 BZR38 CJN38 CTJ38 DDF38 DNB38 DWX38 EGT38 EQP38 FAL38 FKH38 FUD38 GDZ38 GNV38 GXR38 HHN38 HRJ38 IBF38 ILB38 IUX38 JET38 JOP38 JYL38 KIH38 KSD38 LBZ38 LLV38 LVR38 MFN38 MPJ38 MZF38 NJB38 NSX38 OCT38 OMP38 OWL38 PGH38 PQD38 PZZ38 QJV38 QTR38 RDN38 RNJ38 RXF38 SHB38 SQX38 TAT38 TKP38 TUL38 UEH38 UOD38 UXZ38 VHV38 VRR38 WBN38 WLJ38 WVF38 WVF66 WLJ66 WBN66 VRR66 VHV66 UXZ66 UOD66 UEH66 TUL66 TKP66 TAT66 SQX66 SHB66 RXF66 RNJ66 RDN66 QTR66 QJV66 PZZ66 PQD66 PGH66 OWL66 OMP66 OCT66 NSX66 NJB66 MZF66 MPJ66 MFN66 LVR66 LLV66 LBZ66 KSD66 KIH66 JYL66 JOP66 JET66 IUX66 ILB66 IBF66 HRJ66 HHN66 GXR66 GNV66 GDZ66 FUD66 FKH66 FAL66 EQP66 EGT66 DWX66 DNB66 DDF66 CTJ66 CJN66 BZR66 BPV66 BFZ66 AWD66 AMH66 ACL66 SP66 IT66 G66 WVF73 WLJ73 WBN73 VRR73 VHV73 UXZ73 UOD73 UEH73 TUL73 TKP73 TAT73 SQX73 SHB73 RXF73 RNJ73 RDN73 QTR73 QJV73 PZZ73 PQD73 PGH73 OWL73 OMP73 OCT73 NSX73 NJB73 MZF73 MPJ73 MFN73 LVR73 LLV73 LBZ73 KSD73 KIH73 JYL73 JOP73 JET73 IUX73 ILB73 IBF73 HRJ73 HHN73 GXR73 GNV73 GDZ73 FUD73 FKH73 FAL73 EQP73 EGT73 DWX73 DNB73 DDF73 CTJ73 CJN73 BZR73 BPV73 BFZ73 AWD73 AMH73 ACL73 SP73 IT73 G73">
      <formula1>E32:E33</formula1>
    </dataValidation>
    <dataValidation type="list" allowBlank="1" showErrorMessage="1" errorTitle="HIBA!" error="Nem beírható pontszám!!" sqref="G983282 JB983282 SX983282 ACT983282 AMP983282 AWL983282 BGH983282 BQD983282 BZZ983282 CJV983282 CTR983282 DDN983282 DNJ983282 DXF983282 EHB983282 EQX983282 FAT983282 FKP983282 FUL983282 GEH983282 GOD983282 GXZ983282 HHV983282 HRR983282 IBN983282 ILJ983282 IVF983282 JFB983282 JOX983282 JYT983282 KIP983282 KSL983282 LCH983282 LMD983282 LVZ983282 MFV983282 MPR983282 MZN983282 NJJ983282 NTF983282 ODB983282 OMX983282 OWT983282 PGP983282 PQL983282 QAH983282 QKD983282 QTZ983282 RDV983282 RNR983282 RXN983282 SHJ983282 SRF983282 TBB983282 TKX983282 TUT983282 UEP983282 UOL983282 UYH983282 VID983282 VRZ983282 WBV983282 WLR983282 WVN983282 G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G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G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G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G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G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G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G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G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G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G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G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G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G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G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G65778 JB65778 SX65778 ACT65778 AMP65778 AWL65778 BGH65778 BQD65778 BZZ65778 CJV65778 CTR65778 DDN65778 DNJ65778 DXF65778 EHB65778 EQX65778 FAT65778 FKP65778 FUL65778 GEH65778 GOD65778 GXZ65778 HHV65778 HRR65778 IBN65778 ILJ65778 IVF65778 JFB65778 JOX65778 JYT65778 KIP65778 KSL65778 LCH65778 LMD65778 LVZ65778 MFV65778 MPR65778 MZN65778 NJJ65778 NTF65778 ODB65778 OMX65778 OWT65778 PGP65778 PQL65778 QAH65778 QKD65778 QTZ65778 RDV65778 RNR65778 RXN65778 SHJ65778 SRF65778 TBB65778 TKX65778 TUT65778 UEP65778 UOL65778 UYH65778 VID65778 VRZ65778 WBV65778 WLR65778 WVN65778 G131314 JB131314 SX131314 ACT131314 AMP131314 AWL131314 BGH131314 BQD131314 BZZ131314 CJV131314 CTR131314 DDN131314 DNJ131314 DXF131314 EHB131314 EQX131314 FAT131314 FKP131314 FUL131314 GEH131314 GOD131314 GXZ131314 HHV131314 HRR131314 IBN131314 ILJ131314 IVF131314 JFB131314 JOX131314 JYT131314 KIP131314 KSL131314 LCH131314 LMD131314 LVZ131314 MFV131314 MPR131314 MZN131314 NJJ131314 NTF131314 ODB131314 OMX131314 OWT131314 PGP131314 PQL131314 QAH131314 QKD131314 QTZ131314 RDV131314 RNR131314 RXN131314 SHJ131314 SRF131314 TBB131314 TKX131314 TUT131314 UEP131314 UOL131314 UYH131314 VID131314 VRZ131314 WBV131314 WLR131314 WVN131314 G196850 JB196850 SX196850 ACT196850 AMP196850 AWL196850 BGH196850 BQD196850 BZZ196850 CJV196850 CTR196850 DDN196850 DNJ196850 DXF196850 EHB196850 EQX196850 FAT196850 FKP196850 FUL196850 GEH196850 GOD196850 GXZ196850 HHV196850 HRR196850 IBN196850 ILJ196850 IVF196850 JFB196850 JOX196850 JYT196850 KIP196850 KSL196850 LCH196850 LMD196850 LVZ196850 MFV196850 MPR196850 MZN196850 NJJ196850 NTF196850 ODB196850 OMX196850 OWT196850 PGP196850 PQL196850 QAH196850 QKD196850 QTZ196850 RDV196850 RNR196850 RXN196850 SHJ196850 SRF196850 TBB196850 TKX196850 TUT196850 UEP196850 UOL196850 UYH196850 VID196850 VRZ196850 WBV196850 WLR196850 WVN196850 G262386 JB262386 SX262386 ACT262386 AMP262386 AWL262386 BGH262386 BQD262386 BZZ262386 CJV262386 CTR262386 DDN262386 DNJ262386 DXF262386 EHB262386 EQX262386 FAT262386 FKP262386 FUL262386 GEH262386 GOD262386 GXZ262386 HHV262386 HRR262386 IBN262386 ILJ262386 IVF262386 JFB262386 JOX262386 JYT262386 KIP262386 KSL262386 LCH262386 LMD262386 LVZ262386 MFV262386 MPR262386 MZN262386 NJJ262386 NTF262386 ODB262386 OMX262386 OWT262386 PGP262386 PQL262386 QAH262386 QKD262386 QTZ262386 RDV262386 RNR262386 RXN262386 SHJ262386 SRF262386 TBB262386 TKX262386 TUT262386 UEP262386 UOL262386 UYH262386 VID262386 VRZ262386 WBV262386 WLR262386 WVN262386 G327922 JB327922 SX327922 ACT327922 AMP327922 AWL327922 BGH327922 BQD327922 BZZ327922 CJV327922 CTR327922 DDN327922 DNJ327922 DXF327922 EHB327922 EQX327922 FAT327922 FKP327922 FUL327922 GEH327922 GOD327922 GXZ327922 HHV327922 HRR327922 IBN327922 ILJ327922 IVF327922 JFB327922 JOX327922 JYT327922 KIP327922 KSL327922 LCH327922 LMD327922 LVZ327922 MFV327922 MPR327922 MZN327922 NJJ327922 NTF327922 ODB327922 OMX327922 OWT327922 PGP327922 PQL327922 QAH327922 QKD327922 QTZ327922 RDV327922 RNR327922 RXN327922 SHJ327922 SRF327922 TBB327922 TKX327922 TUT327922 UEP327922 UOL327922 UYH327922 VID327922 VRZ327922 WBV327922 WLR327922 WVN327922 G393458 JB393458 SX393458 ACT393458 AMP393458 AWL393458 BGH393458 BQD393458 BZZ393458 CJV393458 CTR393458 DDN393458 DNJ393458 DXF393458 EHB393458 EQX393458 FAT393458 FKP393458 FUL393458 GEH393458 GOD393458 GXZ393458 HHV393458 HRR393458 IBN393458 ILJ393458 IVF393458 JFB393458 JOX393458 JYT393458 KIP393458 KSL393458 LCH393458 LMD393458 LVZ393458 MFV393458 MPR393458 MZN393458 NJJ393458 NTF393458 ODB393458 OMX393458 OWT393458 PGP393458 PQL393458 QAH393458 QKD393458 QTZ393458 RDV393458 RNR393458 RXN393458 SHJ393458 SRF393458 TBB393458 TKX393458 TUT393458 UEP393458 UOL393458 UYH393458 VID393458 VRZ393458 WBV393458 WLR393458 WVN393458 G458994 JB458994 SX458994 ACT458994 AMP458994 AWL458994 BGH458994 BQD458994 BZZ458994 CJV458994 CTR458994 DDN458994 DNJ458994 DXF458994 EHB458994 EQX458994 FAT458994 FKP458994 FUL458994 GEH458994 GOD458994 GXZ458994 HHV458994 HRR458994 IBN458994 ILJ458994 IVF458994 JFB458994 JOX458994 JYT458994 KIP458994 KSL458994 LCH458994 LMD458994 LVZ458994 MFV458994 MPR458994 MZN458994 NJJ458994 NTF458994 ODB458994 OMX458994 OWT458994 PGP458994 PQL458994 QAH458994 QKD458994 QTZ458994 RDV458994 RNR458994 RXN458994 SHJ458994 SRF458994 TBB458994 TKX458994 TUT458994 UEP458994 UOL458994 UYH458994 VID458994 VRZ458994 WBV458994 WLR458994 WVN458994 G524530 JB524530 SX524530 ACT524530 AMP524530 AWL524530 BGH524530 BQD524530 BZZ524530 CJV524530 CTR524530 DDN524530 DNJ524530 DXF524530 EHB524530 EQX524530 FAT524530 FKP524530 FUL524530 GEH524530 GOD524530 GXZ524530 HHV524530 HRR524530 IBN524530 ILJ524530 IVF524530 JFB524530 JOX524530 JYT524530 KIP524530 KSL524530 LCH524530 LMD524530 LVZ524530 MFV524530 MPR524530 MZN524530 NJJ524530 NTF524530 ODB524530 OMX524530 OWT524530 PGP524530 PQL524530 QAH524530 QKD524530 QTZ524530 RDV524530 RNR524530 RXN524530 SHJ524530 SRF524530 TBB524530 TKX524530 TUT524530 UEP524530 UOL524530 UYH524530 VID524530 VRZ524530 WBV524530 WLR524530 WVN524530 G590066 JB590066 SX590066 ACT590066 AMP590066 AWL590066 BGH590066 BQD590066 BZZ590066 CJV590066 CTR590066 DDN590066 DNJ590066 DXF590066 EHB590066 EQX590066 FAT590066 FKP590066 FUL590066 GEH590066 GOD590066 GXZ590066 HHV590066 HRR590066 IBN590066 ILJ590066 IVF590066 JFB590066 JOX590066 JYT590066 KIP590066 KSL590066 LCH590066 LMD590066 LVZ590066 MFV590066 MPR590066 MZN590066 NJJ590066 NTF590066 ODB590066 OMX590066 OWT590066 PGP590066 PQL590066 QAH590066 QKD590066 QTZ590066 RDV590066 RNR590066 RXN590066 SHJ590066 SRF590066 TBB590066 TKX590066 TUT590066 UEP590066 UOL590066 UYH590066 VID590066 VRZ590066 WBV590066 WLR590066 WVN590066 G655602 JB655602 SX655602 ACT655602 AMP655602 AWL655602 BGH655602 BQD655602 BZZ655602 CJV655602 CTR655602 DDN655602 DNJ655602 DXF655602 EHB655602 EQX655602 FAT655602 FKP655602 FUL655602 GEH655602 GOD655602 GXZ655602 HHV655602 HRR655602 IBN655602 ILJ655602 IVF655602 JFB655602 JOX655602 JYT655602 KIP655602 KSL655602 LCH655602 LMD655602 LVZ655602 MFV655602 MPR655602 MZN655602 NJJ655602 NTF655602 ODB655602 OMX655602 OWT655602 PGP655602 PQL655602 QAH655602 QKD655602 QTZ655602 RDV655602 RNR655602 RXN655602 SHJ655602 SRF655602 TBB655602 TKX655602 TUT655602 UEP655602 UOL655602 UYH655602 VID655602 VRZ655602 WBV655602 WLR655602 WVN655602 G721138 JB721138 SX721138 ACT721138 AMP721138 AWL721138 BGH721138 BQD721138 BZZ721138 CJV721138 CTR721138 DDN721138 DNJ721138 DXF721138 EHB721138 EQX721138 FAT721138 FKP721138 FUL721138 GEH721138 GOD721138 GXZ721138 HHV721138 HRR721138 IBN721138 ILJ721138 IVF721138 JFB721138 JOX721138 JYT721138 KIP721138 KSL721138 LCH721138 LMD721138 LVZ721138 MFV721138 MPR721138 MZN721138 NJJ721138 NTF721138 ODB721138 OMX721138 OWT721138 PGP721138 PQL721138 QAH721138 QKD721138 QTZ721138 RDV721138 RNR721138 RXN721138 SHJ721138 SRF721138 TBB721138 TKX721138 TUT721138 UEP721138 UOL721138 UYH721138 VID721138 VRZ721138 WBV721138 WLR721138 WVN721138 G786674 JB786674 SX786674 ACT786674 AMP786674 AWL786674 BGH786674 BQD786674 BZZ786674 CJV786674 CTR786674 DDN786674 DNJ786674 DXF786674 EHB786674 EQX786674 FAT786674 FKP786674 FUL786674 GEH786674 GOD786674 GXZ786674 HHV786674 HRR786674 IBN786674 ILJ786674 IVF786674 JFB786674 JOX786674 JYT786674 KIP786674 KSL786674 LCH786674 LMD786674 LVZ786674 MFV786674 MPR786674 MZN786674 NJJ786674 NTF786674 ODB786674 OMX786674 OWT786674 PGP786674 PQL786674 QAH786674 QKD786674 QTZ786674 RDV786674 RNR786674 RXN786674 SHJ786674 SRF786674 TBB786674 TKX786674 TUT786674 UEP786674 UOL786674 UYH786674 VID786674 VRZ786674 WBV786674 WLR786674 WVN786674 G852210 JB852210 SX852210 ACT852210 AMP852210 AWL852210 BGH852210 BQD852210 BZZ852210 CJV852210 CTR852210 DDN852210 DNJ852210 DXF852210 EHB852210 EQX852210 FAT852210 FKP852210 FUL852210 GEH852210 GOD852210 GXZ852210 HHV852210 HRR852210 IBN852210 ILJ852210 IVF852210 JFB852210 JOX852210 JYT852210 KIP852210 KSL852210 LCH852210 LMD852210 LVZ852210 MFV852210 MPR852210 MZN852210 NJJ852210 NTF852210 ODB852210 OMX852210 OWT852210 PGP852210 PQL852210 QAH852210 QKD852210 QTZ852210 RDV852210 RNR852210 RXN852210 SHJ852210 SRF852210 TBB852210 TKX852210 TUT852210 UEP852210 UOL852210 UYH852210 VID852210 VRZ852210 WBV852210 WLR852210 WVN852210 G917746 JB917746 SX917746 ACT917746 AMP917746 AWL917746 BGH917746 BQD917746 BZZ917746 CJV917746 CTR917746 DDN917746 DNJ917746 DXF917746 EHB917746 EQX917746 FAT917746 FKP917746 FUL917746 GEH917746 GOD917746 GXZ917746 HHV917746 HRR917746 IBN917746 ILJ917746 IVF917746 JFB917746 JOX917746 JYT917746 KIP917746 KSL917746 LCH917746 LMD917746 LVZ917746 MFV917746 MPR917746 MZN917746 NJJ917746 NTF917746 ODB917746 OMX917746 OWT917746 PGP917746 PQL917746 QAH917746 QKD917746 QTZ917746 RDV917746 RNR917746 RXN917746 SHJ917746 SRF917746 TBB917746 TKX917746 TUT917746 UEP917746 UOL917746 UYH917746 VID917746 VRZ917746 WBV917746 WLR917746 WVN917746">
      <formula1>E65633:E65636</formula1>
    </dataValidation>
    <dataValidation type="list" allowBlank="1" showErrorMessage="1" errorTitle="HIBA!" error="Nem beírható pontszám!!" sqref="G65622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G131158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G196694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G262230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G327766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G393302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G458838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G524374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G589910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G655446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G720982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G786518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G852054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G917590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G983126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G65697 JB65697 SX65697 ACT65697 AMP65697 AWL65697 BGH65697 BQD65697 BZZ65697 CJV65697 CTR65697 DDN65697 DNJ65697 DXF65697 EHB65697 EQX65697 FAT65697 FKP65697 FUL65697 GEH65697 GOD65697 GXZ65697 HHV65697 HRR65697 IBN65697 ILJ65697 IVF65697 JFB65697 JOX65697 JYT65697 KIP65697 KSL65697 LCH65697 LMD65697 LVZ65697 MFV65697 MPR65697 MZN65697 NJJ65697 NTF65697 ODB65697 OMX65697 OWT65697 PGP65697 PQL65697 QAH65697 QKD65697 QTZ65697 RDV65697 RNR65697 RXN65697 SHJ65697 SRF65697 TBB65697 TKX65697 TUT65697 UEP65697 UOL65697 UYH65697 VID65697 VRZ65697 WBV65697 WLR65697 WVN65697 G131233 JB131233 SX131233 ACT131233 AMP131233 AWL131233 BGH131233 BQD131233 BZZ131233 CJV131233 CTR131233 DDN131233 DNJ131233 DXF131233 EHB131233 EQX131233 FAT131233 FKP131233 FUL131233 GEH131233 GOD131233 GXZ131233 HHV131233 HRR131233 IBN131233 ILJ131233 IVF131233 JFB131233 JOX131233 JYT131233 KIP131233 KSL131233 LCH131233 LMD131233 LVZ131233 MFV131233 MPR131233 MZN131233 NJJ131233 NTF131233 ODB131233 OMX131233 OWT131233 PGP131233 PQL131233 QAH131233 QKD131233 QTZ131233 RDV131233 RNR131233 RXN131233 SHJ131233 SRF131233 TBB131233 TKX131233 TUT131233 UEP131233 UOL131233 UYH131233 VID131233 VRZ131233 WBV131233 WLR131233 WVN131233 G196769 JB196769 SX196769 ACT196769 AMP196769 AWL196769 BGH196769 BQD196769 BZZ196769 CJV196769 CTR196769 DDN196769 DNJ196769 DXF196769 EHB196769 EQX196769 FAT196769 FKP196769 FUL196769 GEH196769 GOD196769 GXZ196769 HHV196769 HRR196769 IBN196769 ILJ196769 IVF196769 JFB196769 JOX196769 JYT196769 KIP196769 KSL196769 LCH196769 LMD196769 LVZ196769 MFV196769 MPR196769 MZN196769 NJJ196769 NTF196769 ODB196769 OMX196769 OWT196769 PGP196769 PQL196769 QAH196769 QKD196769 QTZ196769 RDV196769 RNR196769 RXN196769 SHJ196769 SRF196769 TBB196769 TKX196769 TUT196769 UEP196769 UOL196769 UYH196769 VID196769 VRZ196769 WBV196769 WLR196769 WVN196769 G262305 JB262305 SX262305 ACT262305 AMP262305 AWL262305 BGH262305 BQD262305 BZZ262305 CJV262305 CTR262305 DDN262305 DNJ262305 DXF262305 EHB262305 EQX262305 FAT262305 FKP262305 FUL262305 GEH262305 GOD262305 GXZ262305 HHV262305 HRR262305 IBN262305 ILJ262305 IVF262305 JFB262305 JOX262305 JYT262305 KIP262305 KSL262305 LCH262305 LMD262305 LVZ262305 MFV262305 MPR262305 MZN262305 NJJ262305 NTF262305 ODB262305 OMX262305 OWT262305 PGP262305 PQL262305 QAH262305 QKD262305 QTZ262305 RDV262305 RNR262305 RXN262305 SHJ262305 SRF262305 TBB262305 TKX262305 TUT262305 UEP262305 UOL262305 UYH262305 VID262305 VRZ262305 WBV262305 WLR262305 WVN262305 G327841 JB327841 SX327841 ACT327841 AMP327841 AWL327841 BGH327841 BQD327841 BZZ327841 CJV327841 CTR327841 DDN327841 DNJ327841 DXF327841 EHB327841 EQX327841 FAT327841 FKP327841 FUL327841 GEH327841 GOD327841 GXZ327841 HHV327841 HRR327841 IBN327841 ILJ327841 IVF327841 JFB327841 JOX327841 JYT327841 KIP327841 KSL327841 LCH327841 LMD327841 LVZ327841 MFV327841 MPR327841 MZN327841 NJJ327841 NTF327841 ODB327841 OMX327841 OWT327841 PGP327841 PQL327841 QAH327841 QKD327841 QTZ327841 RDV327841 RNR327841 RXN327841 SHJ327841 SRF327841 TBB327841 TKX327841 TUT327841 UEP327841 UOL327841 UYH327841 VID327841 VRZ327841 WBV327841 WLR327841 WVN327841 G393377 JB393377 SX393377 ACT393377 AMP393377 AWL393377 BGH393377 BQD393377 BZZ393377 CJV393377 CTR393377 DDN393377 DNJ393377 DXF393377 EHB393377 EQX393377 FAT393377 FKP393377 FUL393377 GEH393377 GOD393377 GXZ393377 HHV393377 HRR393377 IBN393377 ILJ393377 IVF393377 JFB393377 JOX393377 JYT393377 KIP393377 KSL393377 LCH393377 LMD393377 LVZ393377 MFV393377 MPR393377 MZN393377 NJJ393377 NTF393377 ODB393377 OMX393377 OWT393377 PGP393377 PQL393377 QAH393377 QKD393377 QTZ393377 RDV393377 RNR393377 RXN393377 SHJ393377 SRF393377 TBB393377 TKX393377 TUT393377 UEP393377 UOL393377 UYH393377 VID393377 VRZ393377 WBV393377 WLR393377 WVN393377 G458913 JB458913 SX458913 ACT458913 AMP458913 AWL458913 BGH458913 BQD458913 BZZ458913 CJV458913 CTR458913 DDN458913 DNJ458913 DXF458913 EHB458913 EQX458913 FAT458913 FKP458913 FUL458913 GEH458913 GOD458913 GXZ458913 HHV458913 HRR458913 IBN458913 ILJ458913 IVF458913 JFB458913 JOX458913 JYT458913 KIP458913 KSL458913 LCH458913 LMD458913 LVZ458913 MFV458913 MPR458913 MZN458913 NJJ458913 NTF458913 ODB458913 OMX458913 OWT458913 PGP458913 PQL458913 QAH458913 QKD458913 QTZ458913 RDV458913 RNR458913 RXN458913 SHJ458913 SRF458913 TBB458913 TKX458913 TUT458913 UEP458913 UOL458913 UYH458913 VID458913 VRZ458913 WBV458913 WLR458913 WVN458913 G524449 JB524449 SX524449 ACT524449 AMP524449 AWL524449 BGH524449 BQD524449 BZZ524449 CJV524449 CTR524449 DDN524449 DNJ524449 DXF524449 EHB524449 EQX524449 FAT524449 FKP524449 FUL524449 GEH524449 GOD524449 GXZ524449 HHV524449 HRR524449 IBN524449 ILJ524449 IVF524449 JFB524449 JOX524449 JYT524449 KIP524449 KSL524449 LCH524449 LMD524449 LVZ524449 MFV524449 MPR524449 MZN524449 NJJ524449 NTF524449 ODB524449 OMX524449 OWT524449 PGP524449 PQL524449 QAH524449 QKD524449 QTZ524449 RDV524449 RNR524449 RXN524449 SHJ524449 SRF524449 TBB524449 TKX524449 TUT524449 UEP524449 UOL524449 UYH524449 VID524449 VRZ524449 WBV524449 WLR524449 WVN524449 G589985 JB589985 SX589985 ACT589985 AMP589985 AWL589985 BGH589985 BQD589985 BZZ589985 CJV589985 CTR589985 DDN589985 DNJ589985 DXF589985 EHB589985 EQX589985 FAT589985 FKP589985 FUL589985 GEH589985 GOD589985 GXZ589985 HHV589985 HRR589985 IBN589985 ILJ589985 IVF589985 JFB589985 JOX589985 JYT589985 KIP589985 KSL589985 LCH589985 LMD589985 LVZ589985 MFV589985 MPR589985 MZN589985 NJJ589985 NTF589985 ODB589985 OMX589985 OWT589985 PGP589985 PQL589985 QAH589985 QKD589985 QTZ589985 RDV589985 RNR589985 RXN589985 SHJ589985 SRF589985 TBB589985 TKX589985 TUT589985 UEP589985 UOL589985 UYH589985 VID589985 VRZ589985 WBV589985 WLR589985 WVN589985 G655521 JB655521 SX655521 ACT655521 AMP655521 AWL655521 BGH655521 BQD655521 BZZ655521 CJV655521 CTR655521 DDN655521 DNJ655521 DXF655521 EHB655521 EQX655521 FAT655521 FKP655521 FUL655521 GEH655521 GOD655521 GXZ655521 HHV655521 HRR655521 IBN655521 ILJ655521 IVF655521 JFB655521 JOX655521 JYT655521 KIP655521 KSL655521 LCH655521 LMD655521 LVZ655521 MFV655521 MPR655521 MZN655521 NJJ655521 NTF655521 ODB655521 OMX655521 OWT655521 PGP655521 PQL655521 QAH655521 QKD655521 QTZ655521 RDV655521 RNR655521 RXN655521 SHJ655521 SRF655521 TBB655521 TKX655521 TUT655521 UEP655521 UOL655521 UYH655521 VID655521 VRZ655521 WBV655521 WLR655521 WVN655521 G721057 JB721057 SX721057 ACT721057 AMP721057 AWL721057 BGH721057 BQD721057 BZZ721057 CJV721057 CTR721057 DDN721057 DNJ721057 DXF721057 EHB721057 EQX721057 FAT721057 FKP721057 FUL721057 GEH721057 GOD721057 GXZ721057 HHV721057 HRR721057 IBN721057 ILJ721057 IVF721057 JFB721057 JOX721057 JYT721057 KIP721057 KSL721057 LCH721057 LMD721057 LVZ721057 MFV721057 MPR721057 MZN721057 NJJ721057 NTF721057 ODB721057 OMX721057 OWT721057 PGP721057 PQL721057 QAH721057 QKD721057 QTZ721057 RDV721057 RNR721057 RXN721057 SHJ721057 SRF721057 TBB721057 TKX721057 TUT721057 UEP721057 UOL721057 UYH721057 VID721057 VRZ721057 WBV721057 WLR721057 WVN721057 G786593 JB786593 SX786593 ACT786593 AMP786593 AWL786593 BGH786593 BQD786593 BZZ786593 CJV786593 CTR786593 DDN786593 DNJ786593 DXF786593 EHB786593 EQX786593 FAT786593 FKP786593 FUL786593 GEH786593 GOD786593 GXZ786593 HHV786593 HRR786593 IBN786593 ILJ786593 IVF786593 JFB786593 JOX786593 JYT786593 KIP786593 KSL786593 LCH786593 LMD786593 LVZ786593 MFV786593 MPR786593 MZN786593 NJJ786593 NTF786593 ODB786593 OMX786593 OWT786593 PGP786593 PQL786593 QAH786593 QKD786593 QTZ786593 RDV786593 RNR786593 RXN786593 SHJ786593 SRF786593 TBB786593 TKX786593 TUT786593 UEP786593 UOL786593 UYH786593 VID786593 VRZ786593 WBV786593 WLR786593 WVN786593 G852129 JB852129 SX852129 ACT852129 AMP852129 AWL852129 BGH852129 BQD852129 BZZ852129 CJV852129 CTR852129 DDN852129 DNJ852129 DXF852129 EHB852129 EQX852129 FAT852129 FKP852129 FUL852129 GEH852129 GOD852129 GXZ852129 HHV852129 HRR852129 IBN852129 ILJ852129 IVF852129 JFB852129 JOX852129 JYT852129 KIP852129 KSL852129 LCH852129 LMD852129 LVZ852129 MFV852129 MPR852129 MZN852129 NJJ852129 NTF852129 ODB852129 OMX852129 OWT852129 PGP852129 PQL852129 QAH852129 QKD852129 QTZ852129 RDV852129 RNR852129 RXN852129 SHJ852129 SRF852129 TBB852129 TKX852129 TUT852129 UEP852129 UOL852129 UYH852129 VID852129 VRZ852129 WBV852129 WLR852129 WVN852129 G917665 JB917665 SX917665 ACT917665 AMP917665 AWL917665 BGH917665 BQD917665 BZZ917665 CJV917665 CTR917665 DDN917665 DNJ917665 DXF917665 EHB917665 EQX917665 FAT917665 FKP917665 FUL917665 GEH917665 GOD917665 GXZ917665 HHV917665 HRR917665 IBN917665 ILJ917665 IVF917665 JFB917665 JOX917665 JYT917665 KIP917665 KSL917665 LCH917665 LMD917665 LVZ917665 MFV917665 MPR917665 MZN917665 NJJ917665 NTF917665 ODB917665 OMX917665 OWT917665 PGP917665 PQL917665 QAH917665 QKD917665 QTZ917665 RDV917665 RNR917665 RXN917665 SHJ917665 SRF917665 TBB917665 TKX917665 TUT917665 UEP917665 UOL917665 UYH917665 VID917665 VRZ917665 WBV917665 WLR917665 WVN917665 G983201 JB983201 SX983201 ACT983201 AMP983201 AWL983201 BGH983201 BQD983201 BZZ983201 CJV983201 CTR983201 DDN983201 DNJ983201 DXF983201 EHB983201 EQX983201 FAT983201 FKP983201 FUL983201 GEH983201 GOD983201 GXZ983201 HHV983201 HRR983201 IBN983201 ILJ983201 IVF983201 JFB983201 JOX983201 JYT983201 KIP983201 KSL983201 LCH983201 LMD983201 LVZ983201 MFV983201 MPR983201 MZN983201 NJJ983201 NTF983201 ODB983201 OMX983201 OWT983201 PGP983201 PQL983201 QAH983201 QKD983201 QTZ983201 RDV983201 RNR983201 RXN983201 SHJ983201 SRF983201 TBB983201 TKX983201 TUT983201 UEP983201 UOL983201 UYH983201 VID983201 VRZ983201 WBV983201 WLR983201 WVN983201 G141 JB141 SX141 ACT141 AMP141 AWL141 BGH141 BQD141 BZZ141 CJV141 CTR141 DDN141 DNJ141 DXF141 EHB141 EQX141 FAT141 FKP141 FUL141 GEH141 GOD141 GXZ141 HHV141 HRR141 IBN141 ILJ141 IVF141 JFB141 JOX141 JYT141 KIP141 KSL141 LCH141 LMD141 LVZ141 MFV141 MPR141 MZN141 NJJ141 NTF141 ODB141 OMX141 OWT141 PGP141 PQL141 QAH141 QKD141 QTZ141 RDV141 RNR141 RXN141 SHJ141 SRF141 TBB141 TKX141 TUT141 UEP141 UOL141 UYH141 VID141 VRZ141 WBV141 WLR141 WVN141">
      <formula1>E142:E146</formula1>
    </dataValidation>
    <dataValidation type="whole" allowBlank="1" showInputMessage="1" showErrorMessage="1" sqref="H14:I14">
      <formula1>60</formula1>
      <formula2>200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E91:E93</xm:f>
          </x14:formula1>
          <xm:sqref>G90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G65454 JB65454 SX65454 ACT65454 AMP65454 AWL65454 BGH65454 BQD65454 BZZ65454 CJV65454 CTR65454 DDN65454 DNJ65454 DXF65454 EHB65454 EQX65454 FAT65454 FKP65454 FUL65454 GEH65454 GOD65454 GXZ65454 HHV65454 HRR65454 IBN65454 ILJ65454 IVF65454 JFB65454 JOX65454 JYT65454 KIP65454 KSL65454 LCH65454 LMD65454 LVZ65454 MFV65454 MPR65454 MZN65454 NJJ65454 NTF65454 ODB65454 OMX65454 OWT65454 PGP65454 PQL65454 QAH65454 QKD65454 QTZ65454 RDV65454 RNR65454 RXN65454 SHJ65454 SRF65454 TBB65454 TKX65454 TUT65454 UEP65454 UOL65454 UYH65454 VID65454 VRZ65454 WBV65454 WLR65454 WVN65454 G130990 JB130990 SX130990 ACT130990 AMP130990 AWL130990 BGH130990 BQD130990 BZZ130990 CJV130990 CTR130990 DDN130990 DNJ130990 DXF130990 EHB130990 EQX130990 FAT130990 FKP130990 FUL130990 GEH130990 GOD130990 GXZ130990 HHV130990 HRR130990 IBN130990 ILJ130990 IVF130990 JFB130990 JOX130990 JYT130990 KIP130990 KSL130990 LCH130990 LMD130990 LVZ130990 MFV130990 MPR130990 MZN130990 NJJ130990 NTF130990 ODB130990 OMX130990 OWT130990 PGP130990 PQL130990 QAH130990 QKD130990 QTZ130990 RDV130990 RNR130990 RXN130990 SHJ130990 SRF130990 TBB130990 TKX130990 TUT130990 UEP130990 UOL130990 UYH130990 VID130990 VRZ130990 WBV130990 WLR130990 WVN130990 G196526 JB196526 SX196526 ACT196526 AMP196526 AWL196526 BGH196526 BQD196526 BZZ196526 CJV196526 CTR196526 DDN196526 DNJ196526 DXF196526 EHB196526 EQX196526 FAT196526 FKP196526 FUL196526 GEH196526 GOD196526 GXZ196526 HHV196526 HRR196526 IBN196526 ILJ196526 IVF196526 JFB196526 JOX196526 JYT196526 KIP196526 KSL196526 LCH196526 LMD196526 LVZ196526 MFV196526 MPR196526 MZN196526 NJJ196526 NTF196526 ODB196526 OMX196526 OWT196526 PGP196526 PQL196526 QAH196526 QKD196526 QTZ196526 RDV196526 RNR196526 RXN196526 SHJ196526 SRF196526 TBB196526 TKX196526 TUT196526 UEP196526 UOL196526 UYH196526 VID196526 VRZ196526 WBV196526 WLR196526 WVN196526 G262062 JB262062 SX262062 ACT262062 AMP262062 AWL262062 BGH262062 BQD262062 BZZ262062 CJV262062 CTR262062 DDN262062 DNJ262062 DXF262062 EHB262062 EQX262062 FAT262062 FKP262062 FUL262062 GEH262062 GOD262062 GXZ262062 HHV262062 HRR262062 IBN262062 ILJ262062 IVF262062 JFB262062 JOX262062 JYT262062 KIP262062 KSL262062 LCH262062 LMD262062 LVZ262062 MFV262062 MPR262062 MZN262062 NJJ262062 NTF262062 ODB262062 OMX262062 OWT262062 PGP262062 PQL262062 QAH262062 QKD262062 QTZ262062 RDV262062 RNR262062 RXN262062 SHJ262062 SRF262062 TBB262062 TKX262062 TUT262062 UEP262062 UOL262062 UYH262062 VID262062 VRZ262062 WBV262062 WLR262062 WVN262062 G327598 JB327598 SX327598 ACT327598 AMP327598 AWL327598 BGH327598 BQD327598 BZZ327598 CJV327598 CTR327598 DDN327598 DNJ327598 DXF327598 EHB327598 EQX327598 FAT327598 FKP327598 FUL327598 GEH327598 GOD327598 GXZ327598 HHV327598 HRR327598 IBN327598 ILJ327598 IVF327598 JFB327598 JOX327598 JYT327598 KIP327598 KSL327598 LCH327598 LMD327598 LVZ327598 MFV327598 MPR327598 MZN327598 NJJ327598 NTF327598 ODB327598 OMX327598 OWT327598 PGP327598 PQL327598 QAH327598 QKD327598 QTZ327598 RDV327598 RNR327598 RXN327598 SHJ327598 SRF327598 TBB327598 TKX327598 TUT327598 UEP327598 UOL327598 UYH327598 VID327598 VRZ327598 WBV327598 WLR327598 WVN327598 G393134 JB393134 SX393134 ACT393134 AMP393134 AWL393134 BGH393134 BQD393134 BZZ393134 CJV393134 CTR393134 DDN393134 DNJ393134 DXF393134 EHB393134 EQX393134 FAT393134 FKP393134 FUL393134 GEH393134 GOD393134 GXZ393134 HHV393134 HRR393134 IBN393134 ILJ393134 IVF393134 JFB393134 JOX393134 JYT393134 KIP393134 KSL393134 LCH393134 LMD393134 LVZ393134 MFV393134 MPR393134 MZN393134 NJJ393134 NTF393134 ODB393134 OMX393134 OWT393134 PGP393134 PQL393134 QAH393134 QKD393134 QTZ393134 RDV393134 RNR393134 RXN393134 SHJ393134 SRF393134 TBB393134 TKX393134 TUT393134 UEP393134 UOL393134 UYH393134 VID393134 VRZ393134 WBV393134 WLR393134 WVN393134 G458670 JB458670 SX458670 ACT458670 AMP458670 AWL458670 BGH458670 BQD458670 BZZ458670 CJV458670 CTR458670 DDN458670 DNJ458670 DXF458670 EHB458670 EQX458670 FAT458670 FKP458670 FUL458670 GEH458670 GOD458670 GXZ458670 HHV458670 HRR458670 IBN458670 ILJ458670 IVF458670 JFB458670 JOX458670 JYT458670 KIP458670 KSL458670 LCH458670 LMD458670 LVZ458670 MFV458670 MPR458670 MZN458670 NJJ458670 NTF458670 ODB458670 OMX458670 OWT458670 PGP458670 PQL458670 QAH458670 QKD458670 QTZ458670 RDV458670 RNR458670 RXN458670 SHJ458670 SRF458670 TBB458670 TKX458670 TUT458670 UEP458670 UOL458670 UYH458670 VID458670 VRZ458670 WBV458670 WLR458670 WVN458670 G524206 JB524206 SX524206 ACT524206 AMP524206 AWL524206 BGH524206 BQD524206 BZZ524206 CJV524206 CTR524206 DDN524206 DNJ524206 DXF524206 EHB524206 EQX524206 FAT524206 FKP524206 FUL524206 GEH524206 GOD524206 GXZ524206 HHV524206 HRR524206 IBN524206 ILJ524206 IVF524206 JFB524206 JOX524206 JYT524206 KIP524206 KSL524206 LCH524206 LMD524206 LVZ524206 MFV524206 MPR524206 MZN524206 NJJ524206 NTF524206 ODB524206 OMX524206 OWT524206 PGP524206 PQL524206 QAH524206 QKD524206 QTZ524206 RDV524206 RNR524206 RXN524206 SHJ524206 SRF524206 TBB524206 TKX524206 TUT524206 UEP524206 UOL524206 UYH524206 VID524206 VRZ524206 WBV524206 WLR524206 WVN524206 G589742 JB589742 SX589742 ACT589742 AMP589742 AWL589742 BGH589742 BQD589742 BZZ589742 CJV589742 CTR589742 DDN589742 DNJ589742 DXF589742 EHB589742 EQX589742 FAT589742 FKP589742 FUL589742 GEH589742 GOD589742 GXZ589742 HHV589742 HRR589742 IBN589742 ILJ589742 IVF589742 JFB589742 JOX589742 JYT589742 KIP589742 KSL589742 LCH589742 LMD589742 LVZ589742 MFV589742 MPR589742 MZN589742 NJJ589742 NTF589742 ODB589742 OMX589742 OWT589742 PGP589742 PQL589742 QAH589742 QKD589742 QTZ589742 RDV589742 RNR589742 RXN589742 SHJ589742 SRF589742 TBB589742 TKX589742 TUT589742 UEP589742 UOL589742 UYH589742 VID589742 VRZ589742 WBV589742 WLR589742 WVN589742 G655278 JB655278 SX655278 ACT655278 AMP655278 AWL655278 BGH655278 BQD655278 BZZ655278 CJV655278 CTR655278 DDN655278 DNJ655278 DXF655278 EHB655278 EQX655278 FAT655278 FKP655278 FUL655278 GEH655278 GOD655278 GXZ655278 HHV655278 HRR655278 IBN655278 ILJ655278 IVF655278 JFB655278 JOX655278 JYT655278 KIP655278 KSL655278 LCH655278 LMD655278 LVZ655278 MFV655278 MPR655278 MZN655278 NJJ655278 NTF655278 ODB655278 OMX655278 OWT655278 PGP655278 PQL655278 QAH655278 QKD655278 QTZ655278 RDV655278 RNR655278 RXN655278 SHJ655278 SRF655278 TBB655278 TKX655278 TUT655278 UEP655278 UOL655278 UYH655278 VID655278 VRZ655278 WBV655278 WLR655278 WVN655278 G720814 JB720814 SX720814 ACT720814 AMP720814 AWL720814 BGH720814 BQD720814 BZZ720814 CJV720814 CTR720814 DDN720814 DNJ720814 DXF720814 EHB720814 EQX720814 FAT720814 FKP720814 FUL720814 GEH720814 GOD720814 GXZ720814 HHV720814 HRR720814 IBN720814 ILJ720814 IVF720814 JFB720814 JOX720814 JYT720814 KIP720814 KSL720814 LCH720814 LMD720814 LVZ720814 MFV720814 MPR720814 MZN720814 NJJ720814 NTF720814 ODB720814 OMX720814 OWT720814 PGP720814 PQL720814 QAH720814 QKD720814 QTZ720814 RDV720814 RNR720814 RXN720814 SHJ720814 SRF720814 TBB720814 TKX720814 TUT720814 UEP720814 UOL720814 UYH720814 VID720814 VRZ720814 WBV720814 WLR720814 WVN720814 G786350 JB786350 SX786350 ACT786350 AMP786350 AWL786350 BGH786350 BQD786350 BZZ786350 CJV786350 CTR786350 DDN786350 DNJ786350 DXF786350 EHB786350 EQX786350 FAT786350 FKP786350 FUL786350 GEH786350 GOD786350 GXZ786350 HHV786350 HRR786350 IBN786350 ILJ786350 IVF786350 JFB786350 JOX786350 JYT786350 KIP786350 KSL786350 LCH786350 LMD786350 LVZ786350 MFV786350 MPR786350 MZN786350 NJJ786350 NTF786350 ODB786350 OMX786350 OWT786350 PGP786350 PQL786350 QAH786350 QKD786350 QTZ786350 RDV786350 RNR786350 RXN786350 SHJ786350 SRF786350 TBB786350 TKX786350 TUT786350 UEP786350 UOL786350 UYH786350 VID786350 VRZ786350 WBV786350 WLR786350 WVN786350 G851886 JB851886 SX851886 ACT851886 AMP851886 AWL851886 BGH851886 BQD851886 BZZ851886 CJV851886 CTR851886 DDN851886 DNJ851886 DXF851886 EHB851886 EQX851886 FAT851886 FKP851886 FUL851886 GEH851886 GOD851886 GXZ851886 HHV851886 HRR851886 IBN851886 ILJ851886 IVF851886 JFB851886 JOX851886 JYT851886 KIP851886 KSL851886 LCH851886 LMD851886 LVZ851886 MFV851886 MPR851886 MZN851886 NJJ851886 NTF851886 ODB851886 OMX851886 OWT851886 PGP851886 PQL851886 QAH851886 QKD851886 QTZ851886 RDV851886 RNR851886 RXN851886 SHJ851886 SRF851886 TBB851886 TKX851886 TUT851886 UEP851886 UOL851886 UYH851886 VID851886 VRZ851886 WBV851886 WLR851886 WVN851886 G917422 JB917422 SX917422 ACT917422 AMP917422 AWL917422 BGH917422 BQD917422 BZZ917422 CJV917422 CTR917422 DDN917422 DNJ917422 DXF917422 EHB917422 EQX917422 FAT917422 FKP917422 FUL917422 GEH917422 GOD917422 GXZ917422 HHV917422 HRR917422 IBN917422 ILJ917422 IVF917422 JFB917422 JOX917422 JYT917422 KIP917422 KSL917422 LCH917422 LMD917422 LVZ917422 MFV917422 MPR917422 MZN917422 NJJ917422 NTF917422 ODB917422 OMX917422 OWT917422 PGP917422 PQL917422 QAH917422 QKD917422 QTZ917422 RDV917422 RNR917422 RXN917422 SHJ917422 SRF917422 TBB917422 TKX917422 TUT917422 UEP917422 UOL917422 UYH917422 VID917422 VRZ917422 WBV917422 WLR917422 WVN917422 G982958 JB982958 SX982958 ACT982958 AMP982958 AWL982958 BGH982958 BQD982958 BZZ982958 CJV982958 CTR982958 DDN982958 DNJ982958 DXF982958 EHB982958 EQX982958 FAT982958 FKP982958 FUL982958 GEH982958 GOD982958 GXZ982958 HHV982958 HRR982958 IBN982958 ILJ982958 IVF982958 JFB982958 JOX982958 JYT982958 KIP982958 KSL982958 LCH982958 LMD982958 LVZ982958 MFV982958 MPR982958 MZN982958 NJJ982958 NTF982958 ODB982958 OMX982958 OWT982958 PGP982958 PQL982958 QAH982958 QKD982958 QTZ982958 RDV982958 RNR982958 RXN982958 SHJ982958 SRF982958 TBB982958 TKX982958 TUT982958 UEP982958 UOL982958 UYH982958 VID982958 VRZ982958 WBV982958 WLR982958 WVN982958 G65462 JB65462 SX65462 ACT65462 AMP65462 AWL65462 BGH65462 BQD65462 BZZ65462 CJV65462 CTR65462 DDN65462 DNJ65462 DXF65462 EHB65462 EQX65462 FAT65462 FKP65462 FUL65462 GEH65462 GOD65462 GXZ65462 HHV65462 HRR65462 IBN65462 ILJ65462 IVF65462 JFB65462 JOX65462 JYT65462 KIP65462 KSL65462 LCH65462 LMD65462 LVZ65462 MFV65462 MPR65462 MZN65462 NJJ65462 NTF65462 ODB65462 OMX65462 OWT65462 PGP65462 PQL65462 QAH65462 QKD65462 QTZ65462 RDV65462 RNR65462 RXN65462 SHJ65462 SRF65462 TBB65462 TKX65462 TUT65462 UEP65462 UOL65462 UYH65462 VID65462 VRZ65462 WBV65462 WLR65462 WVN65462 G130998 JB130998 SX130998 ACT130998 AMP130998 AWL130998 BGH130998 BQD130998 BZZ130998 CJV130998 CTR130998 DDN130998 DNJ130998 DXF130998 EHB130998 EQX130998 FAT130998 FKP130998 FUL130998 GEH130998 GOD130998 GXZ130998 HHV130998 HRR130998 IBN130998 ILJ130998 IVF130998 JFB130998 JOX130998 JYT130998 KIP130998 KSL130998 LCH130998 LMD130998 LVZ130998 MFV130998 MPR130998 MZN130998 NJJ130998 NTF130998 ODB130998 OMX130998 OWT130998 PGP130998 PQL130998 QAH130998 QKD130998 QTZ130998 RDV130998 RNR130998 RXN130998 SHJ130998 SRF130998 TBB130998 TKX130998 TUT130998 UEP130998 UOL130998 UYH130998 VID130998 VRZ130998 WBV130998 WLR130998 WVN130998 G196534 JB196534 SX196534 ACT196534 AMP196534 AWL196534 BGH196534 BQD196534 BZZ196534 CJV196534 CTR196534 DDN196534 DNJ196534 DXF196534 EHB196534 EQX196534 FAT196534 FKP196534 FUL196534 GEH196534 GOD196534 GXZ196534 HHV196534 HRR196534 IBN196534 ILJ196534 IVF196534 JFB196534 JOX196534 JYT196534 KIP196534 KSL196534 LCH196534 LMD196534 LVZ196534 MFV196534 MPR196534 MZN196534 NJJ196534 NTF196534 ODB196534 OMX196534 OWT196534 PGP196534 PQL196534 QAH196534 QKD196534 QTZ196534 RDV196534 RNR196534 RXN196534 SHJ196534 SRF196534 TBB196534 TKX196534 TUT196534 UEP196534 UOL196534 UYH196534 VID196534 VRZ196534 WBV196534 WLR196534 WVN196534 G262070 JB262070 SX262070 ACT262070 AMP262070 AWL262070 BGH262070 BQD262070 BZZ262070 CJV262070 CTR262070 DDN262070 DNJ262070 DXF262070 EHB262070 EQX262070 FAT262070 FKP262070 FUL262070 GEH262070 GOD262070 GXZ262070 HHV262070 HRR262070 IBN262070 ILJ262070 IVF262070 JFB262070 JOX262070 JYT262070 KIP262070 KSL262070 LCH262070 LMD262070 LVZ262070 MFV262070 MPR262070 MZN262070 NJJ262070 NTF262070 ODB262070 OMX262070 OWT262070 PGP262070 PQL262070 QAH262070 QKD262070 QTZ262070 RDV262070 RNR262070 RXN262070 SHJ262070 SRF262070 TBB262070 TKX262070 TUT262070 UEP262070 UOL262070 UYH262070 VID262070 VRZ262070 WBV262070 WLR262070 WVN262070 G327606 JB327606 SX327606 ACT327606 AMP327606 AWL327606 BGH327606 BQD327606 BZZ327606 CJV327606 CTR327606 DDN327606 DNJ327606 DXF327606 EHB327606 EQX327606 FAT327606 FKP327606 FUL327606 GEH327606 GOD327606 GXZ327606 HHV327606 HRR327606 IBN327606 ILJ327606 IVF327606 JFB327606 JOX327606 JYT327606 KIP327606 KSL327606 LCH327606 LMD327606 LVZ327606 MFV327606 MPR327606 MZN327606 NJJ327606 NTF327606 ODB327606 OMX327606 OWT327606 PGP327606 PQL327606 QAH327606 QKD327606 QTZ327606 RDV327606 RNR327606 RXN327606 SHJ327606 SRF327606 TBB327606 TKX327606 TUT327606 UEP327606 UOL327606 UYH327606 VID327606 VRZ327606 WBV327606 WLR327606 WVN327606 G393142 JB393142 SX393142 ACT393142 AMP393142 AWL393142 BGH393142 BQD393142 BZZ393142 CJV393142 CTR393142 DDN393142 DNJ393142 DXF393142 EHB393142 EQX393142 FAT393142 FKP393142 FUL393142 GEH393142 GOD393142 GXZ393142 HHV393142 HRR393142 IBN393142 ILJ393142 IVF393142 JFB393142 JOX393142 JYT393142 KIP393142 KSL393142 LCH393142 LMD393142 LVZ393142 MFV393142 MPR393142 MZN393142 NJJ393142 NTF393142 ODB393142 OMX393142 OWT393142 PGP393142 PQL393142 QAH393142 QKD393142 QTZ393142 RDV393142 RNR393142 RXN393142 SHJ393142 SRF393142 TBB393142 TKX393142 TUT393142 UEP393142 UOL393142 UYH393142 VID393142 VRZ393142 WBV393142 WLR393142 WVN393142 G458678 JB458678 SX458678 ACT458678 AMP458678 AWL458678 BGH458678 BQD458678 BZZ458678 CJV458678 CTR458678 DDN458678 DNJ458678 DXF458678 EHB458678 EQX458678 FAT458678 FKP458678 FUL458678 GEH458678 GOD458678 GXZ458678 HHV458678 HRR458678 IBN458678 ILJ458678 IVF458678 JFB458678 JOX458678 JYT458678 KIP458678 KSL458678 LCH458678 LMD458678 LVZ458678 MFV458678 MPR458678 MZN458678 NJJ458678 NTF458678 ODB458678 OMX458678 OWT458678 PGP458678 PQL458678 QAH458678 QKD458678 QTZ458678 RDV458678 RNR458678 RXN458678 SHJ458678 SRF458678 TBB458678 TKX458678 TUT458678 UEP458678 UOL458678 UYH458678 VID458678 VRZ458678 WBV458678 WLR458678 WVN458678 G524214 JB524214 SX524214 ACT524214 AMP524214 AWL524214 BGH524214 BQD524214 BZZ524214 CJV524214 CTR524214 DDN524214 DNJ524214 DXF524214 EHB524214 EQX524214 FAT524214 FKP524214 FUL524214 GEH524214 GOD524214 GXZ524214 HHV524214 HRR524214 IBN524214 ILJ524214 IVF524214 JFB524214 JOX524214 JYT524214 KIP524214 KSL524214 LCH524214 LMD524214 LVZ524214 MFV524214 MPR524214 MZN524214 NJJ524214 NTF524214 ODB524214 OMX524214 OWT524214 PGP524214 PQL524214 QAH524214 QKD524214 QTZ524214 RDV524214 RNR524214 RXN524214 SHJ524214 SRF524214 TBB524214 TKX524214 TUT524214 UEP524214 UOL524214 UYH524214 VID524214 VRZ524214 WBV524214 WLR524214 WVN524214 G589750 JB589750 SX589750 ACT589750 AMP589750 AWL589750 BGH589750 BQD589750 BZZ589750 CJV589750 CTR589750 DDN589750 DNJ589750 DXF589750 EHB589750 EQX589750 FAT589750 FKP589750 FUL589750 GEH589750 GOD589750 GXZ589750 HHV589750 HRR589750 IBN589750 ILJ589750 IVF589750 JFB589750 JOX589750 JYT589750 KIP589750 KSL589750 LCH589750 LMD589750 LVZ589750 MFV589750 MPR589750 MZN589750 NJJ589750 NTF589750 ODB589750 OMX589750 OWT589750 PGP589750 PQL589750 QAH589750 QKD589750 QTZ589750 RDV589750 RNR589750 RXN589750 SHJ589750 SRF589750 TBB589750 TKX589750 TUT589750 UEP589750 UOL589750 UYH589750 VID589750 VRZ589750 WBV589750 WLR589750 WVN589750 G655286 JB655286 SX655286 ACT655286 AMP655286 AWL655286 BGH655286 BQD655286 BZZ655286 CJV655286 CTR655286 DDN655286 DNJ655286 DXF655286 EHB655286 EQX655286 FAT655286 FKP655286 FUL655286 GEH655286 GOD655286 GXZ655286 HHV655286 HRR655286 IBN655286 ILJ655286 IVF655286 JFB655286 JOX655286 JYT655286 KIP655286 KSL655286 LCH655286 LMD655286 LVZ655286 MFV655286 MPR655286 MZN655286 NJJ655286 NTF655286 ODB655286 OMX655286 OWT655286 PGP655286 PQL655286 QAH655286 QKD655286 QTZ655286 RDV655286 RNR655286 RXN655286 SHJ655286 SRF655286 TBB655286 TKX655286 TUT655286 UEP655286 UOL655286 UYH655286 VID655286 VRZ655286 WBV655286 WLR655286 WVN655286 G720822 JB720822 SX720822 ACT720822 AMP720822 AWL720822 BGH720822 BQD720822 BZZ720822 CJV720822 CTR720822 DDN720822 DNJ720822 DXF720822 EHB720822 EQX720822 FAT720822 FKP720822 FUL720822 GEH720822 GOD720822 GXZ720822 HHV720822 HRR720822 IBN720822 ILJ720822 IVF720822 JFB720822 JOX720822 JYT720822 KIP720822 KSL720822 LCH720822 LMD720822 LVZ720822 MFV720822 MPR720822 MZN720822 NJJ720822 NTF720822 ODB720822 OMX720822 OWT720822 PGP720822 PQL720822 QAH720822 QKD720822 QTZ720822 RDV720822 RNR720822 RXN720822 SHJ720822 SRF720822 TBB720822 TKX720822 TUT720822 UEP720822 UOL720822 UYH720822 VID720822 VRZ720822 WBV720822 WLR720822 WVN720822 G786358 JB786358 SX786358 ACT786358 AMP786358 AWL786358 BGH786358 BQD786358 BZZ786358 CJV786358 CTR786358 DDN786358 DNJ786358 DXF786358 EHB786358 EQX786358 FAT786358 FKP786358 FUL786358 GEH786358 GOD786358 GXZ786358 HHV786358 HRR786358 IBN786358 ILJ786358 IVF786358 JFB786358 JOX786358 JYT786358 KIP786358 KSL786358 LCH786358 LMD786358 LVZ786358 MFV786358 MPR786358 MZN786358 NJJ786358 NTF786358 ODB786358 OMX786358 OWT786358 PGP786358 PQL786358 QAH786358 QKD786358 QTZ786358 RDV786358 RNR786358 RXN786358 SHJ786358 SRF786358 TBB786358 TKX786358 TUT786358 UEP786358 UOL786358 UYH786358 VID786358 VRZ786358 WBV786358 WLR786358 WVN786358 G851894 JB851894 SX851894 ACT851894 AMP851894 AWL851894 BGH851894 BQD851894 BZZ851894 CJV851894 CTR851894 DDN851894 DNJ851894 DXF851894 EHB851894 EQX851894 FAT851894 FKP851894 FUL851894 GEH851894 GOD851894 GXZ851894 HHV851894 HRR851894 IBN851894 ILJ851894 IVF851894 JFB851894 JOX851894 JYT851894 KIP851894 KSL851894 LCH851894 LMD851894 LVZ851894 MFV851894 MPR851894 MZN851894 NJJ851894 NTF851894 ODB851894 OMX851894 OWT851894 PGP851894 PQL851894 QAH851894 QKD851894 QTZ851894 RDV851894 RNR851894 RXN851894 SHJ851894 SRF851894 TBB851894 TKX851894 TUT851894 UEP851894 UOL851894 UYH851894 VID851894 VRZ851894 WBV851894 WLR851894 WVN851894 G917430 JB917430 SX917430 ACT917430 AMP917430 AWL917430 BGH917430 BQD917430 BZZ917430 CJV917430 CTR917430 DDN917430 DNJ917430 DXF917430 EHB917430 EQX917430 FAT917430 FKP917430 FUL917430 GEH917430 GOD917430 GXZ917430 HHV917430 HRR917430 IBN917430 ILJ917430 IVF917430 JFB917430 JOX917430 JYT917430 KIP917430 KSL917430 LCH917430 LMD917430 LVZ917430 MFV917430 MPR917430 MZN917430 NJJ917430 NTF917430 ODB917430 OMX917430 OWT917430 PGP917430 PQL917430 QAH917430 QKD917430 QTZ917430 RDV917430 RNR917430 RXN917430 SHJ917430 SRF917430 TBB917430 TKX917430 TUT917430 UEP917430 UOL917430 UYH917430 VID917430 VRZ917430 WBV917430 WLR917430 WVN917430 G982966 JB982966 SX982966 ACT982966 AMP982966 AWL982966 BGH982966 BQD982966 BZZ982966 CJV982966 CTR982966 DDN982966 DNJ982966 DXF982966 EHB982966 EQX982966 FAT982966 FKP982966 FUL982966 GEH982966 GOD982966 GXZ982966 HHV982966 HRR982966 IBN982966 ILJ982966 IVF982966 JFB982966 JOX982966 JYT982966 KIP982966 KSL982966 LCH982966 LMD982966 LVZ982966 MFV982966 MPR982966 MZN982966 NJJ982966 NTF982966 ODB982966 OMX982966 OWT982966 PGP982966 PQL982966 QAH982966 QKD982966 QTZ982966 RDV982966 RNR982966 RXN982966 SHJ982966 SRF982966 TBB982966 TKX982966 TUT982966 UEP982966 UOL982966 UYH982966 VID982966 VRZ982966 WBV982966 WLR982966 WVN982966 G103 JB103 SX103 ACT103 AMP103 AWL103 BGH103 BQD103 BZZ103 CJV103 CTR103 DDN103 DNJ103 DXF103 EHB103 EQX103 FAT103 FKP103 FUL103 GEH103 GOD103 GXZ103 HHV103 HRR103 IBN103 ILJ103 IVF103 JFB103 JOX103 JYT103 KIP103 KSL103 LCH103 LMD103 LVZ103 MFV103 MPR103 MZN103 NJJ103 NTF103 ODB103 OMX103 OWT103 PGP103 PQL103 QAH103 QKD103 QTZ103 RDV103 RNR103 RXN103 SHJ103 SRF103 TBB103 TKX103 TUT103 UEP103 UOL103 UYH103 VID103 VRZ103 WBV103 WLR103 WVN103 G65474 JB65474 SX65474 ACT65474 AMP65474 AWL65474 BGH65474 BQD65474 BZZ65474 CJV65474 CTR65474 DDN65474 DNJ65474 DXF65474 EHB65474 EQX65474 FAT65474 FKP65474 FUL65474 GEH65474 GOD65474 GXZ65474 HHV65474 HRR65474 IBN65474 ILJ65474 IVF65474 JFB65474 JOX65474 JYT65474 KIP65474 KSL65474 LCH65474 LMD65474 LVZ65474 MFV65474 MPR65474 MZN65474 NJJ65474 NTF65474 ODB65474 OMX65474 OWT65474 PGP65474 PQL65474 QAH65474 QKD65474 QTZ65474 RDV65474 RNR65474 RXN65474 SHJ65474 SRF65474 TBB65474 TKX65474 TUT65474 UEP65474 UOL65474 UYH65474 VID65474 VRZ65474 WBV65474 WLR65474 WVN65474 G131010 JB131010 SX131010 ACT131010 AMP131010 AWL131010 BGH131010 BQD131010 BZZ131010 CJV131010 CTR131010 DDN131010 DNJ131010 DXF131010 EHB131010 EQX131010 FAT131010 FKP131010 FUL131010 GEH131010 GOD131010 GXZ131010 HHV131010 HRR131010 IBN131010 ILJ131010 IVF131010 JFB131010 JOX131010 JYT131010 KIP131010 KSL131010 LCH131010 LMD131010 LVZ131010 MFV131010 MPR131010 MZN131010 NJJ131010 NTF131010 ODB131010 OMX131010 OWT131010 PGP131010 PQL131010 QAH131010 QKD131010 QTZ131010 RDV131010 RNR131010 RXN131010 SHJ131010 SRF131010 TBB131010 TKX131010 TUT131010 UEP131010 UOL131010 UYH131010 VID131010 VRZ131010 WBV131010 WLR131010 WVN131010 G196546 JB196546 SX196546 ACT196546 AMP196546 AWL196546 BGH196546 BQD196546 BZZ196546 CJV196546 CTR196546 DDN196546 DNJ196546 DXF196546 EHB196546 EQX196546 FAT196546 FKP196546 FUL196546 GEH196546 GOD196546 GXZ196546 HHV196546 HRR196546 IBN196546 ILJ196546 IVF196546 JFB196546 JOX196546 JYT196546 KIP196546 KSL196546 LCH196546 LMD196546 LVZ196546 MFV196546 MPR196546 MZN196546 NJJ196546 NTF196546 ODB196546 OMX196546 OWT196546 PGP196546 PQL196546 QAH196546 QKD196546 QTZ196546 RDV196546 RNR196546 RXN196546 SHJ196546 SRF196546 TBB196546 TKX196546 TUT196546 UEP196546 UOL196546 UYH196546 VID196546 VRZ196546 WBV196546 WLR196546 WVN196546 G262082 JB262082 SX262082 ACT262082 AMP262082 AWL262082 BGH262082 BQD262082 BZZ262082 CJV262082 CTR262082 DDN262082 DNJ262082 DXF262082 EHB262082 EQX262082 FAT262082 FKP262082 FUL262082 GEH262082 GOD262082 GXZ262082 HHV262082 HRR262082 IBN262082 ILJ262082 IVF262082 JFB262082 JOX262082 JYT262082 KIP262082 KSL262082 LCH262082 LMD262082 LVZ262082 MFV262082 MPR262082 MZN262082 NJJ262082 NTF262082 ODB262082 OMX262082 OWT262082 PGP262082 PQL262082 QAH262082 QKD262082 QTZ262082 RDV262082 RNR262082 RXN262082 SHJ262082 SRF262082 TBB262082 TKX262082 TUT262082 UEP262082 UOL262082 UYH262082 VID262082 VRZ262082 WBV262082 WLR262082 WVN262082 G327618 JB327618 SX327618 ACT327618 AMP327618 AWL327618 BGH327618 BQD327618 BZZ327618 CJV327618 CTR327618 DDN327618 DNJ327618 DXF327618 EHB327618 EQX327618 FAT327618 FKP327618 FUL327618 GEH327618 GOD327618 GXZ327618 HHV327618 HRR327618 IBN327618 ILJ327618 IVF327618 JFB327618 JOX327618 JYT327618 KIP327618 KSL327618 LCH327618 LMD327618 LVZ327618 MFV327618 MPR327618 MZN327618 NJJ327618 NTF327618 ODB327618 OMX327618 OWT327618 PGP327618 PQL327618 QAH327618 QKD327618 QTZ327618 RDV327618 RNR327618 RXN327618 SHJ327618 SRF327618 TBB327618 TKX327618 TUT327618 UEP327618 UOL327618 UYH327618 VID327618 VRZ327618 WBV327618 WLR327618 WVN327618 G393154 JB393154 SX393154 ACT393154 AMP393154 AWL393154 BGH393154 BQD393154 BZZ393154 CJV393154 CTR393154 DDN393154 DNJ393154 DXF393154 EHB393154 EQX393154 FAT393154 FKP393154 FUL393154 GEH393154 GOD393154 GXZ393154 HHV393154 HRR393154 IBN393154 ILJ393154 IVF393154 JFB393154 JOX393154 JYT393154 KIP393154 KSL393154 LCH393154 LMD393154 LVZ393154 MFV393154 MPR393154 MZN393154 NJJ393154 NTF393154 ODB393154 OMX393154 OWT393154 PGP393154 PQL393154 QAH393154 QKD393154 QTZ393154 RDV393154 RNR393154 RXN393154 SHJ393154 SRF393154 TBB393154 TKX393154 TUT393154 UEP393154 UOL393154 UYH393154 VID393154 VRZ393154 WBV393154 WLR393154 WVN393154 G458690 JB458690 SX458690 ACT458690 AMP458690 AWL458690 BGH458690 BQD458690 BZZ458690 CJV458690 CTR458690 DDN458690 DNJ458690 DXF458690 EHB458690 EQX458690 FAT458690 FKP458690 FUL458690 GEH458690 GOD458690 GXZ458690 HHV458690 HRR458690 IBN458690 ILJ458690 IVF458690 JFB458690 JOX458690 JYT458690 KIP458690 KSL458690 LCH458690 LMD458690 LVZ458690 MFV458690 MPR458690 MZN458690 NJJ458690 NTF458690 ODB458690 OMX458690 OWT458690 PGP458690 PQL458690 QAH458690 QKD458690 QTZ458690 RDV458690 RNR458690 RXN458690 SHJ458690 SRF458690 TBB458690 TKX458690 TUT458690 UEP458690 UOL458690 UYH458690 VID458690 VRZ458690 WBV458690 WLR458690 WVN458690 G524226 JB524226 SX524226 ACT524226 AMP524226 AWL524226 BGH524226 BQD524226 BZZ524226 CJV524226 CTR524226 DDN524226 DNJ524226 DXF524226 EHB524226 EQX524226 FAT524226 FKP524226 FUL524226 GEH524226 GOD524226 GXZ524226 HHV524226 HRR524226 IBN524226 ILJ524226 IVF524226 JFB524226 JOX524226 JYT524226 KIP524226 KSL524226 LCH524226 LMD524226 LVZ524226 MFV524226 MPR524226 MZN524226 NJJ524226 NTF524226 ODB524226 OMX524226 OWT524226 PGP524226 PQL524226 QAH524226 QKD524226 QTZ524226 RDV524226 RNR524226 RXN524226 SHJ524226 SRF524226 TBB524226 TKX524226 TUT524226 UEP524226 UOL524226 UYH524226 VID524226 VRZ524226 WBV524226 WLR524226 WVN524226 G589762 JB589762 SX589762 ACT589762 AMP589762 AWL589762 BGH589762 BQD589762 BZZ589762 CJV589762 CTR589762 DDN589762 DNJ589762 DXF589762 EHB589762 EQX589762 FAT589762 FKP589762 FUL589762 GEH589762 GOD589762 GXZ589762 HHV589762 HRR589762 IBN589762 ILJ589762 IVF589762 JFB589762 JOX589762 JYT589762 KIP589762 KSL589762 LCH589762 LMD589762 LVZ589762 MFV589762 MPR589762 MZN589762 NJJ589762 NTF589762 ODB589762 OMX589762 OWT589762 PGP589762 PQL589762 QAH589762 QKD589762 QTZ589762 RDV589762 RNR589762 RXN589762 SHJ589762 SRF589762 TBB589762 TKX589762 TUT589762 UEP589762 UOL589762 UYH589762 VID589762 VRZ589762 WBV589762 WLR589762 WVN589762 G655298 JB655298 SX655298 ACT655298 AMP655298 AWL655298 BGH655298 BQD655298 BZZ655298 CJV655298 CTR655298 DDN655298 DNJ655298 DXF655298 EHB655298 EQX655298 FAT655298 FKP655298 FUL655298 GEH655298 GOD655298 GXZ655298 HHV655298 HRR655298 IBN655298 ILJ655298 IVF655298 JFB655298 JOX655298 JYT655298 KIP655298 KSL655298 LCH655298 LMD655298 LVZ655298 MFV655298 MPR655298 MZN655298 NJJ655298 NTF655298 ODB655298 OMX655298 OWT655298 PGP655298 PQL655298 QAH655298 QKD655298 QTZ655298 RDV655298 RNR655298 RXN655298 SHJ655298 SRF655298 TBB655298 TKX655298 TUT655298 UEP655298 UOL655298 UYH655298 VID655298 VRZ655298 WBV655298 WLR655298 WVN655298 G720834 JB720834 SX720834 ACT720834 AMP720834 AWL720834 BGH720834 BQD720834 BZZ720834 CJV720834 CTR720834 DDN720834 DNJ720834 DXF720834 EHB720834 EQX720834 FAT720834 FKP720834 FUL720834 GEH720834 GOD720834 GXZ720834 HHV720834 HRR720834 IBN720834 ILJ720834 IVF720834 JFB720834 JOX720834 JYT720834 KIP720834 KSL720834 LCH720834 LMD720834 LVZ720834 MFV720834 MPR720834 MZN720834 NJJ720834 NTF720834 ODB720834 OMX720834 OWT720834 PGP720834 PQL720834 QAH720834 QKD720834 QTZ720834 RDV720834 RNR720834 RXN720834 SHJ720834 SRF720834 TBB720834 TKX720834 TUT720834 UEP720834 UOL720834 UYH720834 VID720834 VRZ720834 WBV720834 WLR720834 WVN720834 G786370 JB786370 SX786370 ACT786370 AMP786370 AWL786370 BGH786370 BQD786370 BZZ786370 CJV786370 CTR786370 DDN786370 DNJ786370 DXF786370 EHB786370 EQX786370 FAT786370 FKP786370 FUL786370 GEH786370 GOD786370 GXZ786370 HHV786370 HRR786370 IBN786370 ILJ786370 IVF786370 JFB786370 JOX786370 JYT786370 KIP786370 KSL786370 LCH786370 LMD786370 LVZ786370 MFV786370 MPR786370 MZN786370 NJJ786370 NTF786370 ODB786370 OMX786370 OWT786370 PGP786370 PQL786370 QAH786370 QKD786370 QTZ786370 RDV786370 RNR786370 RXN786370 SHJ786370 SRF786370 TBB786370 TKX786370 TUT786370 UEP786370 UOL786370 UYH786370 VID786370 VRZ786370 WBV786370 WLR786370 WVN786370 G851906 JB851906 SX851906 ACT851906 AMP851906 AWL851906 BGH851906 BQD851906 BZZ851906 CJV851906 CTR851906 DDN851906 DNJ851906 DXF851906 EHB851906 EQX851906 FAT851906 FKP851906 FUL851906 GEH851906 GOD851906 GXZ851906 HHV851906 HRR851906 IBN851906 ILJ851906 IVF851906 JFB851906 JOX851906 JYT851906 KIP851906 KSL851906 LCH851906 LMD851906 LVZ851906 MFV851906 MPR851906 MZN851906 NJJ851906 NTF851906 ODB851906 OMX851906 OWT851906 PGP851906 PQL851906 QAH851906 QKD851906 QTZ851906 RDV851906 RNR851906 RXN851906 SHJ851906 SRF851906 TBB851906 TKX851906 TUT851906 UEP851906 UOL851906 UYH851906 VID851906 VRZ851906 WBV851906 WLR851906 WVN851906 G917442 JB917442 SX917442 ACT917442 AMP917442 AWL917442 BGH917442 BQD917442 BZZ917442 CJV917442 CTR917442 DDN917442 DNJ917442 DXF917442 EHB917442 EQX917442 FAT917442 FKP917442 FUL917442 GEH917442 GOD917442 GXZ917442 HHV917442 HRR917442 IBN917442 ILJ917442 IVF917442 JFB917442 JOX917442 JYT917442 KIP917442 KSL917442 LCH917442 LMD917442 LVZ917442 MFV917442 MPR917442 MZN917442 NJJ917442 NTF917442 ODB917442 OMX917442 OWT917442 PGP917442 PQL917442 QAH917442 QKD917442 QTZ917442 RDV917442 RNR917442 RXN917442 SHJ917442 SRF917442 TBB917442 TKX917442 TUT917442 UEP917442 UOL917442 UYH917442 VID917442 VRZ917442 WBV917442 WLR917442 WVN917442 G982978 JB982978 SX982978 ACT982978 AMP982978 AWL982978 BGH982978 BQD982978 BZZ982978 CJV982978 CTR982978 DDN982978 DNJ982978 DXF982978 EHB982978 EQX982978 FAT982978 FKP982978 FUL982978 GEH982978 GOD982978 GXZ982978 HHV982978 HRR982978 IBN982978 ILJ982978 IVF982978 JFB982978 JOX982978 JYT982978 KIP982978 KSL982978 LCH982978 LMD982978 LVZ982978 MFV982978 MPR982978 MZN982978 NJJ982978 NTF982978 ODB982978 OMX982978 OWT982978 PGP982978 PQL982978 QAH982978 QKD982978 QTZ982978 RDV982978 RNR982978 RXN982978 SHJ982978 SRF982978 TBB982978 TKX982978 TUT982978 UEP982978 UOL982978 UYH982978 VID982978 VRZ982978 WBV982978 WLR982978 WVN982978 G65482 JB65482 SX65482 ACT65482 AMP65482 AWL65482 BGH65482 BQD65482 BZZ65482 CJV65482 CTR65482 DDN65482 DNJ65482 DXF65482 EHB65482 EQX65482 FAT65482 FKP65482 FUL65482 GEH65482 GOD65482 GXZ65482 HHV65482 HRR65482 IBN65482 ILJ65482 IVF65482 JFB65482 JOX65482 JYT65482 KIP65482 KSL65482 LCH65482 LMD65482 LVZ65482 MFV65482 MPR65482 MZN65482 NJJ65482 NTF65482 ODB65482 OMX65482 OWT65482 PGP65482 PQL65482 QAH65482 QKD65482 QTZ65482 RDV65482 RNR65482 RXN65482 SHJ65482 SRF65482 TBB65482 TKX65482 TUT65482 UEP65482 UOL65482 UYH65482 VID65482 VRZ65482 WBV65482 WLR65482 WVN65482 G131018 JB131018 SX131018 ACT131018 AMP131018 AWL131018 BGH131018 BQD131018 BZZ131018 CJV131018 CTR131018 DDN131018 DNJ131018 DXF131018 EHB131018 EQX131018 FAT131018 FKP131018 FUL131018 GEH131018 GOD131018 GXZ131018 HHV131018 HRR131018 IBN131018 ILJ131018 IVF131018 JFB131018 JOX131018 JYT131018 KIP131018 KSL131018 LCH131018 LMD131018 LVZ131018 MFV131018 MPR131018 MZN131018 NJJ131018 NTF131018 ODB131018 OMX131018 OWT131018 PGP131018 PQL131018 QAH131018 QKD131018 QTZ131018 RDV131018 RNR131018 RXN131018 SHJ131018 SRF131018 TBB131018 TKX131018 TUT131018 UEP131018 UOL131018 UYH131018 VID131018 VRZ131018 WBV131018 WLR131018 WVN131018 G196554 JB196554 SX196554 ACT196554 AMP196554 AWL196554 BGH196554 BQD196554 BZZ196554 CJV196554 CTR196554 DDN196554 DNJ196554 DXF196554 EHB196554 EQX196554 FAT196554 FKP196554 FUL196554 GEH196554 GOD196554 GXZ196554 HHV196554 HRR196554 IBN196554 ILJ196554 IVF196554 JFB196554 JOX196554 JYT196554 KIP196554 KSL196554 LCH196554 LMD196554 LVZ196554 MFV196554 MPR196554 MZN196554 NJJ196554 NTF196554 ODB196554 OMX196554 OWT196554 PGP196554 PQL196554 QAH196554 QKD196554 QTZ196554 RDV196554 RNR196554 RXN196554 SHJ196554 SRF196554 TBB196554 TKX196554 TUT196554 UEP196554 UOL196554 UYH196554 VID196554 VRZ196554 WBV196554 WLR196554 WVN196554 G262090 JB262090 SX262090 ACT262090 AMP262090 AWL262090 BGH262090 BQD262090 BZZ262090 CJV262090 CTR262090 DDN262090 DNJ262090 DXF262090 EHB262090 EQX262090 FAT262090 FKP262090 FUL262090 GEH262090 GOD262090 GXZ262090 HHV262090 HRR262090 IBN262090 ILJ262090 IVF262090 JFB262090 JOX262090 JYT262090 KIP262090 KSL262090 LCH262090 LMD262090 LVZ262090 MFV262090 MPR262090 MZN262090 NJJ262090 NTF262090 ODB262090 OMX262090 OWT262090 PGP262090 PQL262090 QAH262090 QKD262090 QTZ262090 RDV262090 RNR262090 RXN262090 SHJ262090 SRF262090 TBB262090 TKX262090 TUT262090 UEP262090 UOL262090 UYH262090 VID262090 VRZ262090 WBV262090 WLR262090 WVN262090 G327626 JB327626 SX327626 ACT327626 AMP327626 AWL327626 BGH327626 BQD327626 BZZ327626 CJV327626 CTR327626 DDN327626 DNJ327626 DXF327626 EHB327626 EQX327626 FAT327626 FKP327626 FUL327626 GEH327626 GOD327626 GXZ327626 HHV327626 HRR327626 IBN327626 ILJ327626 IVF327626 JFB327626 JOX327626 JYT327626 KIP327626 KSL327626 LCH327626 LMD327626 LVZ327626 MFV327626 MPR327626 MZN327626 NJJ327626 NTF327626 ODB327626 OMX327626 OWT327626 PGP327626 PQL327626 QAH327626 QKD327626 QTZ327626 RDV327626 RNR327626 RXN327626 SHJ327626 SRF327626 TBB327626 TKX327626 TUT327626 UEP327626 UOL327626 UYH327626 VID327626 VRZ327626 WBV327626 WLR327626 WVN327626 G393162 JB393162 SX393162 ACT393162 AMP393162 AWL393162 BGH393162 BQD393162 BZZ393162 CJV393162 CTR393162 DDN393162 DNJ393162 DXF393162 EHB393162 EQX393162 FAT393162 FKP393162 FUL393162 GEH393162 GOD393162 GXZ393162 HHV393162 HRR393162 IBN393162 ILJ393162 IVF393162 JFB393162 JOX393162 JYT393162 KIP393162 KSL393162 LCH393162 LMD393162 LVZ393162 MFV393162 MPR393162 MZN393162 NJJ393162 NTF393162 ODB393162 OMX393162 OWT393162 PGP393162 PQL393162 QAH393162 QKD393162 QTZ393162 RDV393162 RNR393162 RXN393162 SHJ393162 SRF393162 TBB393162 TKX393162 TUT393162 UEP393162 UOL393162 UYH393162 VID393162 VRZ393162 WBV393162 WLR393162 WVN393162 G458698 JB458698 SX458698 ACT458698 AMP458698 AWL458698 BGH458698 BQD458698 BZZ458698 CJV458698 CTR458698 DDN458698 DNJ458698 DXF458698 EHB458698 EQX458698 FAT458698 FKP458698 FUL458698 GEH458698 GOD458698 GXZ458698 HHV458698 HRR458698 IBN458698 ILJ458698 IVF458698 JFB458698 JOX458698 JYT458698 KIP458698 KSL458698 LCH458698 LMD458698 LVZ458698 MFV458698 MPR458698 MZN458698 NJJ458698 NTF458698 ODB458698 OMX458698 OWT458698 PGP458698 PQL458698 QAH458698 QKD458698 QTZ458698 RDV458698 RNR458698 RXN458698 SHJ458698 SRF458698 TBB458698 TKX458698 TUT458698 UEP458698 UOL458698 UYH458698 VID458698 VRZ458698 WBV458698 WLR458698 WVN458698 G524234 JB524234 SX524234 ACT524234 AMP524234 AWL524234 BGH524234 BQD524234 BZZ524234 CJV524234 CTR524234 DDN524234 DNJ524234 DXF524234 EHB524234 EQX524234 FAT524234 FKP524234 FUL524234 GEH524234 GOD524234 GXZ524234 HHV524234 HRR524234 IBN524234 ILJ524234 IVF524234 JFB524234 JOX524234 JYT524234 KIP524234 KSL524234 LCH524234 LMD524234 LVZ524234 MFV524234 MPR524234 MZN524234 NJJ524234 NTF524234 ODB524234 OMX524234 OWT524234 PGP524234 PQL524234 QAH524234 QKD524234 QTZ524234 RDV524234 RNR524234 RXN524234 SHJ524234 SRF524234 TBB524234 TKX524234 TUT524234 UEP524234 UOL524234 UYH524234 VID524234 VRZ524234 WBV524234 WLR524234 WVN524234 G589770 JB589770 SX589770 ACT589770 AMP589770 AWL589770 BGH589770 BQD589770 BZZ589770 CJV589770 CTR589770 DDN589770 DNJ589770 DXF589770 EHB589770 EQX589770 FAT589770 FKP589770 FUL589770 GEH589770 GOD589770 GXZ589770 HHV589770 HRR589770 IBN589770 ILJ589770 IVF589770 JFB589770 JOX589770 JYT589770 KIP589770 KSL589770 LCH589770 LMD589770 LVZ589770 MFV589770 MPR589770 MZN589770 NJJ589770 NTF589770 ODB589770 OMX589770 OWT589770 PGP589770 PQL589770 QAH589770 QKD589770 QTZ589770 RDV589770 RNR589770 RXN589770 SHJ589770 SRF589770 TBB589770 TKX589770 TUT589770 UEP589770 UOL589770 UYH589770 VID589770 VRZ589770 WBV589770 WLR589770 WVN589770 G655306 JB655306 SX655306 ACT655306 AMP655306 AWL655306 BGH655306 BQD655306 BZZ655306 CJV655306 CTR655306 DDN655306 DNJ655306 DXF655306 EHB655306 EQX655306 FAT655306 FKP655306 FUL655306 GEH655306 GOD655306 GXZ655306 HHV655306 HRR655306 IBN655306 ILJ655306 IVF655306 JFB655306 JOX655306 JYT655306 KIP655306 KSL655306 LCH655306 LMD655306 LVZ655306 MFV655306 MPR655306 MZN655306 NJJ655306 NTF655306 ODB655306 OMX655306 OWT655306 PGP655306 PQL655306 QAH655306 QKD655306 QTZ655306 RDV655306 RNR655306 RXN655306 SHJ655306 SRF655306 TBB655306 TKX655306 TUT655306 UEP655306 UOL655306 UYH655306 VID655306 VRZ655306 WBV655306 WLR655306 WVN655306 G720842 JB720842 SX720842 ACT720842 AMP720842 AWL720842 BGH720842 BQD720842 BZZ720842 CJV720842 CTR720842 DDN720842 DNJ720842 DXF720842 EHB720842 EQX720842 FAT720842 FKP720842 FUL720842 GEH720842 GOD720842 GXZ720842 HHV720842 HRR720842 IBN720842 ILJ720842 IVF720842 JFB720842 JOX720842 JYT720842 KIP720842 KSL720842 LCH720842 LMD720842 LVZ720842 MFV720842 MPR720842 MZN720842 NJJ720842 NTF720842 ODB720842 OMX720842 OWT720842 PGP720842 PQL720842 QAH720842 QKD720842 QTZ720842 RDV720842 RNR720842 RXN720842 SHJ720842 SRF720842 TBB720842 TKX720842 TUT720842 UEP720842 UOL720842 UYH720842 VID720842 VRZ720842 WBV720842 WLR720842 WVN720842 G786378 JB786378 SX786378 ACT786378 AMP786378 AWL786378 BGH786378 BQD786378 BZZ786378 CJV786378 CTR786378 DDN786378 DNJ786378 DXF786378 EHB786378 EQX786378 FAT786378 FKP786378 FUL786378 GEH786378 GOD786378 GXZ786378 HHV786378 HRR786378 IBN786378 ILJ786378 IVF786378 JFB786378 JOX786378 JYT786378 KIP786378 KSL786378 LCH786378 LMD786378 LVZ786378 MFV786378 MPR786378 MZN786378 NJJ786378 NTF786378 ODB786378 OMX786378 OWT786378 PGP786378 PQL786378 QAH786378 QKD786378 QTZ786378 RDV786378 RNR786378 RXN786378 SHJ786378 SRF786378 TBB786378 TKX786378 TUT786378 UEP786378 UOL786378 UYH786378 VID786378 VRZ786378 WBV786378 WLR786378 WVN786378 G851914 JB851914 SX851914 ACT851914 AMP851914 AWL851914 BGH851914 BQD851914 BZZ851914 CJV851914 CTR851914 DDN851914 DNJ851914 DXF851914 EHB851914 EQX851914 FAT851914 FKP851914 FUL851914 GEH851914 GOD851914 GXZ851914 HHV851914 HRR851914 IBN851914 ILJ851914 IVF851914 JFB851914 JOX851914 JYT851914 KIP851914 KSL851914 LCH851914 LMD851914 LVZ851914 MFV851914 MPR851914 MZN851914 NJJ851914 NTF851914 ODB851914 OMX851914 OWT851914 PGP851914 PQL851914 QAH851914 QKD851914 QTZ851914 RDV851914 RNR851914 RXN851914 SHJ851914 SRF851914 TBB851914 TKX851914 TUT851914 UEP851914 UOL851914 UYH851914 VID851914 VRZ851914 WBV851914 WLR851914 WVN851914 G917450 JB917450 SX917450 ACT917450 AMP917450 AWL917450 BGH917450 BQD917450 BZZ917450 CJV917450 CTR917450 DDN917450 DNJ917450 DXF917450 EHB917450 EQX917450 FAT917450 FKP917450 FUL917450 GEH917450 GOD917450 GXZ917450 HHV917450 HRR917450 IBN917450 ILJ917450 IVF917450 JFB917450 JOX917450 JYT917450 KIP917450 KSL917450 LCH917450 LMD917450 LVZ917450 MFV917450 MPR917450 MZN917450 NJJ917450 NTF917450 ODB917450 OMX917450 OWT917450 PGP917450 PQL917450 QAH917450 QKD917450 QTZ917450 RDV917450 RNR917450 RXN917450 SHJ917450 SRF917450 TBB917450 TKX917450 TUT917450 UEP917450 UOL917450 UYH917450 VID917450 VRZ917450 WBV917450 WLR917450 WVN917450 G982986 JB982986 SX982986 ACT982986 AMP982986 AWL982986 BGH982986 BQD982986 BZZ982986 CJV982986 CTR982986 DDN982986 DNJ982986 DXF982986 EHB982986 EQX982986 FAT982986 FKP982986 FUL982986 GEH982986 GOD982986 GXZ982986 HHV982986 HRR982986 IBN982986 ILJ982986 IVF982986 JFB982986 JOX982986 JYT982986 KIP982986 KSL982986 LCH982986 LMD982986 LVZ982986 MFV982986 MPR982986 MZN982986 NJJ982986 NTF982986 ODB982986 OMX982986 OWT982986 PGP982986 PQL982986 QAH982986 QKD982986 QTZ982986 RDV982986 RNR982986 RXN982986 SHJ982986 SRF982986 TBB982986 TKX982986 TUT982986 UEP982986 UOL982986 UYH982986 VID982986 VRZ982986 WBV982986 WLR982986 WVN982986 G65490 JB65490 SX65490 ACT65490 AMP65490 AWL65490 BGH65490 BQD65490 BZZ65490 CJV65490 CTR65490 DDN65490 DNJ65490 DXF65490 EHB65490 EQX65490 FAT65490 FKP65490 FUL65490 GEH65490 GOD65490 GXZ65490 HHV65490 HRR65490 IBN65490 ILJ65490 IVF65490 JFB65490 JOX65490 JYT65490 KIP65490 KSL65490 LCH65490 LMD65490 LVZ65490 MFV65490 MPR65490 MZN65490 NJJ65490 NTF65490 ODB65490 OMX65490 OWT65490 PGP65490 PQL65490 QAH65490 QKD65490 QTZ65490 RDV65490 RNR65490 RXN65490 SHJ65490 SRF65490 TBB65490 TKX65490 TUT65490 UEP65490 UOL65490 UYH65490 VID65490 VRZ65490 WBV65490 WLR65490 WVN65490 G131026 JB131026 SX131026 ACT131026 AMP131026 AWL131026 BGH131026 BQD131026 BZZ131026 CJV131026 CTR131026 DDN131026 DNJ131026 DXF131026 EHB131026 EQX131026 FAT131026 FKP131026 FUL131026 GEH131026 GOD131026 GXZ131026 HHV131026 HRR131026 IBN131026 ILJ131026 IVF131026 JFB131026 JOX131026 JYT131026 KIP131026 KSL131026 LCH131026 LMD131026 LVZ131026 MFV131026 MPR131026 MZN131026 NJJ131026 NTF131026 ODB131026 OMX131026 OWT131026 PGP131026 PQL131026 QAH131026 QKD131026 QTZ131026 RDV131026 RNR131026 RXN131026 SHJ131026 SRF131026 TBB131026 TKX131026 TUT131026 UEP131026 UOL131026 UYH131026 VID131026 VRZ131026 WBV131026 WLR131026 WVN131026 G196562 JB196562 SX196562 ACT196562 AMP196562 AWL196562 BGH196562 BQD196562 BZZ196562 CJV196562 CTR196562 DDN196562 DNJ196562 DXF196562 EHB196562 EQX196562 FAT196562 FKP196562 FUL196562 GEH196562 GOD196562 GXZ196562 HHV196562 HRR196562 IBN196562 ILJ196562 IVF196562 JFB196562 JOX196562 JYT196562 KIP196562 KSL196562 LCH196562 LMD196562 LVZ196562 MFV196562 MPR196562 MZN196562 NJJ196562 NTF196562 ODB196562 OMX196562 OWT196562 PGP196562 PQL196562 QAH196562 QKD196562 QTZ196562 RDV196562 RNR196562 RXN196562 SHJ196562 SRF196562 TBB196562 TKX196562 TUT196562 UEP196562 UOL196562 UYH196562 VID196562 VRZ196562 WBV196562 WLR196562 WVN196562 G262098 JB262098 SX262098 ACT262098 AMP262098 AWL262098 BGH262098 BQD262098 BZZ262098 CJV262098 CTR262098 DDN262098 DNJ262098 DXF262098 EHB262098 EQX262098 FAT262098 FKP262098 FUL262098 GEH262098 GOD262098 GXZ262098 HHV262098 HRR262098 IBN262098 ILJ262098 IVF262098 JFB262098 JOX262098 JYT262098 KIP262098 KSL262098 LCH262098 LMD262098 LVZ262098 MFV262098 MPR262098 MZN262098 NJJ262098 NTF262098 ODB262098 OMX262098 OWT262098 PGP262098 PQL262098 QAH262098 QKD262098 QTZ262098 RDV262098 RNR262098 RXN262098 SHJ262098 SRF262098 TBB262098 TKX262098 TUT262098 UEP262098 UOL262098 UYH262098 VID262098 VRZ262098 WBV262098 WLR262098 WVN262098 G327634 JB327634 SX327634 ACT327634 AMP327634 AWL327634 BGH327634 BQD327634 BZZ327634 CJV327634 CTR327634 DDN327634 DNJ327634 DXF327634 EHB327634 EQX327634 FAT327634 FKP327634 FUL327634 GEH327634 GOD327634 GXZ327634 HHV327634 HRR327634 IBN327634 ILJ327634 IVF327634 JFB327634 JOX327634 JYT327634 KIP327634 KSL327634 LCH327634 LMD327634 LVZ327634 MFV327634 MPR327634 MZN327634 NJJ327634 NTF327634 ODB327634 OMX327634 OWT327634 PGP327634 PQL327634 QAH327634 QKD327634 QTZ327634 RDV327634 RNR327634 RXN327634 SHJ327634 SRF327634 TBB327634 TKX327634 TUT327634 UEP327634 UOL327634 UYH327634 VID327634 VRZ327634 WBV327634 WLR327634 WVN327634 G393170 JB393170 SX393170 ACT393170 AMP393170 AWL393170 BGH393170 BQD393170 BZZ393170 CJV393170 CTR393170 DDN393170 DNJ393170 DXF393170 EHB393170 EQX393170 FAT393170 FKP393170 FUL393170 GEH393170 GOD393170 GXZ393170 HHV393170 HRR393170 IBN393170 ILJ393170 IVF393170 JFB393170 JOX393170 JYT393170 KIP393170 KSL393170 LCH393170 LMD393170 LVZ393170 MFV393170 MPR393170 MZN393170 NJJ393170 NTF393170 ODB393170 OMX393170 OWT393170 PGP393170 PQL393170 QAH393170 QKD393170 QTZ393170 RDV393170 RNR393170 RXN393170 SHJ393170 SRF393170 TBB393170 TKX393170 TUT393170 UEP393170 UOL393170 UYH393170 VID393170 VRZ393170 WBV393170 WLR393170 WVN393170 G458706 JB458706 SX458706 ACT458706 AMP458706 AWL458706 BGH458706 BQD458706 BZZ458706 CJV458706 CTR458706 DDN458706 DNJ458706 DXF458706 EHB458706 EQX458706 FAT458706 FKP458706 FUL458706 GEH458706 GOD458706 GXZ458706 HHV458706 HRR458706 IBN458706 ILJ458706 IVF458706 JFB458706 JOX458706 JYT458706 KIP458706 KSL458706 LCH458706 LMD458706 LVZ458706 MFV458706 MPR458706 MZN458706 NJJ458706 NTF458706 ODB458706 OMX458706 OWT458706 PGP458706 PQL458706 QAH458706 QKD458706 QTZ458706 RDV458706 RNR458706 RXN458706 SHJ458706 SRF458706 TBB458706 TKX458706 TUT458706 UEP458706 UOL458706 UYH458706 VID458706 VRZ458706 WBV458706 WLR458706 WVN458706 G524242 JB524242 SX524242 ACT524242 AMP524242 AWL524242 BGH524242 BQD524242 BZZ524242 CJV524242 CTR524242 DDN524242 DNJ524242 DXF524242 EHB524242 EQX524242 FAT524242 FKP524242 FUL524242 GEH524242 GOD524242 GXZ524242 HHV524242 HRR524242 IBN524242 ILJ524242 IVF524242 JFB524242 JOX524242 JYT524242 KIP524242 KSL524242 LCH524242 LMD524242 LVZ524242 MFV524242 MPR524242 MZN524242 NJJ524242 NTF524242 ODB524242 OMX524242 OWT524242 PGP524242 PQL524242 QAH524242 QKD524242 QTZ524242 RDV524242 RNR524242 RXN524242 SHJ524242 SRF524242 TBB524242 TKX524242 TUT524242 UEP524242 UOL524242 UYH524242 VID524242 VRZ524242 WBV524242 WLR524242 WVN524242 G589778 JB589778 SX589778 ACT589778 AMP589778 AWL589778 BGH589778 BQD589778 BZZ589778 CJV589778 CTR589778 DDN589778 DNJ589778 DXF589778 EHB589778 EQX589778 FAT589778 FKP589778 FUL589778 GEH589778 GOD589778 GXZ589778 HHV589778 HRR589778 IBN589778 ILJ589778 IVF589778 JFB589778 JOX589778 JYT589778 KIP589778 KSL589778 LCH589778 LMD589778 LVZ589778 MFV589778 MPR589778 MZN589778 NJJ589778 NTF589778 ODB589778 OMX589778 OWT589778 PGP589778 PQL589778 QAH589778 QKD589778 QTZ589778 RDV589778 RNR589778 RXN589778 SHJ589778 SRF589778 TBB589778 TKX589778 TUT589778 UEP589778 UOL589778 UYH589778 VID589778 VRZ589778 WBV589778 WLR589778 WVN589778 G655314 JB655314 SX655314 ACT655314 AMP655314 AWL655314 BGH655314 BQD655314 BZZ655314 CJV655314 CTR655314 DDN655314 DNJ655314 DXF655314 EHB655314 EQX655314 FAT655314 FKP655314 FUL655314 GEH655314 GOD655314 GXZ655314 HHV655314 HRR655314 IBN655314 ILJ655314 IVF655314 JFB655314 JOX655314 JYT655314 KIP655314 KSL655314 LCH655314 LMD655314 LVZ655314 MFV655314 MPR655314 MZN655314 NJJ655314 NTF655314 ODB655314 OMX655314 OWT655314 PGP655314 PQL655314 QAH655314 QKD655314 QTZ655314 RDV655314 RNR655314 RXN655314 SHJ655314 SRF655314 TBB655314 TKX655314 TUT655314 UEP655314 UOL655314 UYH655314 VID655314 VRZ655314 WBV655314 WLR655314 WVN655314 G720850 JB720850 SX720850 ACT720850 AMP720850 AWL720850 BGH720850 BQD720850 BZZ720850 CJV720850 CTR720850 DDN720850 DNJ720850 DXF720850 EHB720850 EQX720850 FAT720850 FKP720850 FUL720850 GEH720850 GOD720850 GXZ720850 HHV720850 HRR720850 IBN720850 ILJ720850 IVF720850 JFB720850 JOX720850 JYT720850 KIP720850 KSL720850 LCH720850 LMD720850 LVZ720850 MFV720850 MPR720850 MZN720850 NJJ720850 NTF720850 ODB720850 OMX720850 OWT720850 PGP720850 PQL720850 QAH720850 QKD720850 QTZ720850 RDV720850 RNR720850 RXN720850 SHJ720850 SRF720850 TBB720850 TKX720850 TUT720850 UEP720850 UOL720850 UYH720850 VID720850 VRZ720850 WBV720850 WLR720850 WVN720850 G786386 JB786386 SX786386 ACT786386 AMP786386 AWL786386 BGH786386 BQD786386 BZZ786386 CJV786386 CTR786386 DDN786386 DNJ786386 DXF786386 EHB786386 EQX786386 FAT786386 FKP786386 FUL786386 GEH786386 GOD786386 GXZ786386 HHV786386 HRR786386 IBN786386 ILJ786386 IVF786386 JFB786386 JOX786386 JYT786386 KIP786386 KSL786386 LCH786386 LMD786386 LVZ786386 MFV786386 MPR786386 MZN786386 NJJ786386 NTF786386 ODB786386 OMX786386 OWT786386 PGP786386 PQL786386 QAH786386 QKD786386 QTZ786386 RDV786386 RNR786386 RXN786386 SHJ786386 SRF786386 TBB786386 TKX786386 TUT786386 UEP786386 UOL786386 UYH786386 VID786386 VRZ786386 WBV786386 WLR786386 WVN786386 G851922 JB851922 SX851922 ACT851922 AMP851922 AWL851922 BGH851922 BQD851922 BZZ851922 CJV851922 CTR851922 DDN851922 DNJ851922 DXF851922 EHB851922 EQX851922 FAT851922 FKP851922 FUL851922 GEH851922 GOD851922 GXZ851922 HHV851922 HRR851922 IBN851922 ILJ851922 IVF851922 JFB851922 JOX851922 JYT851922 KIP851922 KSL851922 LCH851922 LMD851922 LVZ851922 MFV851922 MPR851922 MZN851922 NJJ851922 NTF851922 ODB851922 OMX851922 OWT851922 PGP851922 PQL851922 QAH851922 QKD851922 QTZ851922 RDV851922 RNR851922 RXN851922 SHJ851922 SRF851922 TBB851922 TKX851922 TUT851922 UEP851922 UOL851922 UYH851922 VID851922 VRZ851922 WBV851922 WLR851922 WVN851922 G917458 JB917458 SX917458 ACT917458 AMP917458 AWL917458 BGH917458 BQD917458 BZZ917458 CJV917458 CTR917458 DDN917458 DNJ917458 DXF917458 EHB917458 EQX917458 FAT917458 FKP917458 FUL917458 GEH917458 GOD917458 GXZ917458 HHV917458 HRR917458 IBN917458 ILJ917458 IVF917458 JFB917458 JOX917458 JYT917458 KIP917458 KSL917458 LCH917458 LMD917458 LVZ917458 MFV917458 MPR917458 MZN917458 NJJ917458 NTF917458 ODB917458 OMX917458 OWT917458 PGP917458 PQL917458 QAH917458 QKD917458 QTZ917458 RDV917458 RNR917458 RXN917458 SHJ917458 SRF917458 TBB917458 TKX917458 TUT917458 UEP917458 UOL917458 UYH917458 VID917458 VRZ917458 WBV917458 WLR917458 WVN917458 G982994 JB982994 SX982994 ACT982994 AMP982994 AWL982994 BGH982994 BQD982994 BZZ982994 CJV982994 CTR982994 DDN982994 DNJ982994 DXF982994 EHB982994 EQX982994 FAT982994 FKP982994 FUL982994 GEH982994 GOD982994 GXZ982994 HHV982994 HRR982994 IBN982994 ILJ982994 IVF982994 JFB982994 JOX982994 JYT982994 KIP982994 KSL982994 LCH982994 LMD982994 LVZ982994 MFV982994 MPR982994 MZN982994 NJJ982994 NTF982994 ODB982994 OMX982994 OWT982994 PGP982994 PQL982994 QAH982994 QKD982994 QTZ982994 RDV982994 RNR982994 RXN982994 SHJ982994 SRF982994 TBB982994 TKX982994 TUT982994 UEP982994 UOL982994 UYH982994 VID982994 VRZ982994 WBV982994 WLR982994 WVN982994 G65498 JB65498 SX65498 ACT65498 AMP65498 AWL65498 BGH65498 BQD65498 BZZ65498 CJV65498 CTR65498 DDN65498 DNJ65498 DXF65498 EHB65498 EQX65498 FAT65498 FKP65498 FUL65498 GEH65498 GOD65498 GXZ65498 HHV65498 HRR65498 IBN65498 ILJ65498 IVF65498 JFB65498 JOX65498 JYT65498 KIP65498 KSL65498 LCH65498 LMD65498 LVZ65498 MFV65498 MPR65498 MZN65498 NJJ65498 NTF65498 ODB65498 OMX65498 OWT65498 PGP65498 PQL65498 QAH65498 QKD65498 QTZ65498 RDV65498 RNR65498 RXN65498 SHJ65498 SRF65498 TBB65498 TKX65498 TUT65498 UEP65498 UOL65498 UYH65498 VID65498 VRZ65498 WBV65498 WLR65498 WVN65498 G131034 JB131034 SX131034 ACT131034 AMP131034 AWL131034 BGH131034 BQD131034 BZZ131034 CJV131034 CTR131034 DDN131034 DNJ131034 DXF131034 EHB131034 EQX131034 FAT131034 FKP131034 FUL131034 GEH131034 GOD131034 GXZ131034 HHV131034 HRR131034 IBN131034 ILJ131034 IVF131034 JFB131034 JOX131034 JYT131034 KIP131034 KSL131034 LCH131034 LMD131034 LVZ131034 MFV131034 MPR131034 MZN131034 NJJ131034 NTF131034 ODB131034 OMX131034 OWT131034 PGP131034 PQL131034 QAH131034 QKD131034 QTZ131034 RDV131034 RNR131034 RXN131034 SHJ131034 SRF131034 TBB131034 TKX131034 TUT131034 UEP131034 UOL131034 UYH131034 VID131034 VRZ131034 WBV131034 WLR131034 WVN131034 G196570 JB196570 SX196570 ACT196570 AMP196570 AWL196570 BGH196570 BQD196570 BZZ196570 CJV196570 CTR196570 DDN196570 DNJ196570 DXF196570 EHB196570 EQX196570 FAT196570 FKP196570 FUL196570 GEH196570 GOD196570 GXZ196570 HHV196570 HRR196570 IBN196570 ILJ196570 IVF196570 JFB196570 JOX196570 JYT196570 KIP196570 KSL196570 LCH196570 LMD196570 LVZ196570 MFV196570 MPR196570 MZN196570 NJJ196570 NTF196570 ODB196570 OMX196570 OWT196570 PGP196570 PQL196570 QAH196570 QKD196570 QTZ196570 RDV196570 RNR196570 RXN196570 SHJ196570 SRF196570 TBB196570 TKX196570 TUT196570 UEP196570 UOL196570 UYH196570 VID196570 VRZ196570 WBV196570 WLR196570 WVN196570 G262106 JB262106 SX262106 ACT262106 AMP262106 AWL262106 BGH262106 BQD262106 BZZ262106 CJV262106 CTR262106 DDN262106 DNJ262106 DXF262106 EHB262106 EQX262106 FAT262106 FKP262106 FUL262106 GEH262106 GOD262106 GXZ262106 HHV262106 HRR262106 IBN262106 ILJ262106 IVF262106 JFB262106 JOX262106 JYT262106 KIP262106 KSL262106 LCH262106 LMD262106 LVZ262106 MFV262106 MPR262106 MZN262106 NJJ262106 NTF262106 ODB262106 OMX262106 OWT262106 PGP262106 PQL262106 QAH262106 QKD262106 QTZ262106 RDV262106 RNR262106 RXN262106 SHJ262106 SRF262106 TBB262106 TKX262106 TUT262106 UEP262106 UOL262106 UYH262106 VID262106 VRZ262106 WBV262106 WLR262106 WVN262106 G327642 JB327642 SX327642 ACT327642 AMP327642 AWL327642 BGH327642 BQD327642 BZZ327642 CJV327642 CTR327642 DDN327642 DNJ327642 DXF327642 EHB327642 EQX327642 FAT327642 FKP327642 FUL327642 GEH327642 GOD327642 GXZ327642 HHV327642 HRR327642 IBN327642 ILJ327642 IVF327642 JFB327642 JOX327642 JYT327642 KIP327642 KSL327642 LCH327642 LMD327642 LVZ327642 MFV327642 MPR327642 MZN327642 NJJ327642 NTF327642 ODB327642 OMX327642 OWT327642 PGP327642 PQL327642 QAH327642 QKD327642 QTZ327642 RDV327642 RNR327642 RXN327642 SHJ327642 SRF327642 TBB327642 TKX327642 TUT327642 UEP327642 UOL327642 UYH327642 VID327642 VRZ327642 WBV327642 WLR327642 WVN327642 G393178 JB393178 SX393178 ACT393178 AMP393178 AWL393178 BGH393178 BQD393178 BZZ393178 CJV393178 CTR393178 DDN393178 DNJ393178 DXF393178 EHB393178 EQX393178 FAT393178 FKP393178 FUL393178 GEH393178 GOD393178 GXZ393178 HHV393178 HRR393178 IBN393178 ILJ393178 IVF393178 JFB393178 JOX393178 JYT393178 KIP393178 KSL393178 LCH393178 LMD393178 LVZ393178 MFV393178 MPR393178 MZN393178 NJJ393178 NTF393178 ODB393178 OMX393178 OWT393178 PGP393178 PQL393178 QAH393178 QKD393178 QTZ393178 RDV393178 RNR393178 RXN393178 SHJ393178 SRF393178 TBB393178 TKX393178 TUT393178 UEP393178 UOL393178 UYH393178 VID393178 VRZ393178 WBV393178 WLR393178 WVN393178 G458714 JB458714 SX458714 ACT458714 AMP458714 AWL458714 BGH458714 BQD458714 BZZ458714 CJV458714 CTR458714 DDN458714 DNJ458714 DXF458714 EHB458714 EQX458714 FAT458714 FKP458714 FUL458714 GEH458714 GOD458714 GXZ458714 HHV458714 HRR458714 IBN458714 ILJ458714 IVF458714 JFB458714 JOX458714 JYT458714 KIP458714 KSL458714 LCH458714 LMD458714 LVZ458714 MFV458714 MPR458714 MZN458714 NJJ458714 NTF458714 ODB458714 OMX458714 OWT458714 PGP458714 PQL458714 QAH458714 QKD458714 QTZ458714 RDV458714 RNR458714 RXN458714 SHJ458714 SRF458714 TBB458714 TKX458714 TUT458714 UEP458714 UOL458714 UYH458714 VID458714 VRZ458714 WBV458714 WLR458714 WVN458714 G524250 JB524250 SX524250 ACT524250 AMP524250 AWL524250 BGH524250 BQD524250 BZZ524250 CJV524250 CTR524250 DDN524250 DNJ524250 DXF524250 EHB524250 EQX524250 FAT524250 FKP524250 FUL524250 GEH524250 GOD524250 GXZ524250 HHV524250 HRR524250 IBN524250 ILJ524250 IVF524250 JFB524250 JOX524250 JYT524250 KIP524250 KSL524250 LCH524250 LMD524250 LVZ524250 MFV524250 MPR524250 MZN524250 NJJ524250 NTF524250 ODB524250 OMX524250 OWT524250 PGP524250 PQL524250 QAH524250 QKD524250 QTZ524250 RDV524250 RNR524250 RXN524250 SHJ524250 SRF524250 TBB524250 TKX524250 TUT524250 UEP524250 UOL524250 UYH524250 VID524250 VRZ524250 WBV524250 WLR524250 WVN524250 G589786 JB589786 SX589786 ACT589786 AMP589786 AWL589786 BGH589786 BQD589786 BZZ589786 CJV589786 CTR589786 DDN589786 DNJ589786 DXF589786 EHB589786 EQX589786 FAT589786 FKP589786 FUL589786 GEH589786 GOD589786 GXZ589786 HHV589786 HRR589786 IBN589786 ILJ589786 IVF589786 JFB589786 JOX589786 JYT589786 KIP589786 KSL589786 LCH589786 LMD589786 LVZ589786 MFV589786 MPR589786 MZN589786 NJJ589786 NTF589786 ODB589786 OMX589786 OWT589786 PGP589786 PQL589786 QAH589786 QKD589786 QTZ589786 RDV589786 RNR589786 RXN589786 SHJ589786 SRF589786 TBB589786 TKX589786 TUT589786 UEP589786 UOL589786 UYH589786 VID589786 VRZ589786 WBV589786 WLR589786 WVN589786 G655322 JB655322 SX655322 ACT655322 AMP655322 AWL655322 BGH655322 BQD655322 BZZ655322 CJV655322 CTR655322 DDN655322 DNJ655322 DXF655322 EHB655322 EQX655322 FAT655322 FKP655322 FUL655322 GEH655322 GOD655322 GXZ655322 HHV655322 HRR655322 IBN655322 ILJ655322 IVF655322 JFB655322 JOX655322 JYT655322 KIP655322 KSL655322 LCH655322 LMD655322 LVZ655322 MFV655322 MPR655322 MZN655322 NJJ655322 NTF655322 ODB655322 OMX655322 OWT655322 PGP655322 PQL655322 QAH655322 QKD655322 QTZ655322 RDV655322 RNR655322 RXN655322 SHJ655322 SRF655322 TBB655322 TKX655322 TUT655322 UEP655322 UOL655322 UYH655322 VID655322 VRZ655322 WBV655322 WLR655322 WVN655322 G720858 JB720858 SX720858 ACT720858 AMP720858 AWL720858 BGH720858 BQD720858 BZZ720858 CJV720858 CTR720858 DDN720858 DNJ720858 DXF720858 EHB720858 EQX720858 FAT720858 FKP720858 FUL720858 GEH720858 GOD720858 GXZ720858 HHV720858 HRR720858 IBN720858 ILJ720858 IVF720858 JFB720858 JOX720858 JYT720858 KIP720858 KSL720858 LCH720858 LMD720858 LVZ720858 MFV720858 MPR720858 MZN720858 NJJ720858 NTF720858 ODB720858 OMX720858 OWT720858 PGP720858 PQL720858 QAH720858 QKD720858 QTZ720858 RDV720858 RNR720858 RXN720858 SHJ720858 SRF720858 TBB720858 TKX720858 TUT720858 UEP720858 UOL720858 UYH720858 VID720858 VRZ720858 WBV720858 WLR720858 WVN720858 G786394 JB786394 SX786394 ACT786394 AMP786394 AWL786394 BGH786394 BQD786394 BZZ786394 CJV786394 CTR786394 DDN786394 DNJ786394 DXF786394 EHB786394 EQX786394 FAT786394 FKP786394 FUL786394 GEH786394 GOD786394 GXZ786394 HHV786394 HRR786394 IBN786394 ILJ786394 IVF786394 JFB786394 JOX786394 JYT786394 KIP786394 KSL786394 LCH786394 LMD786394 LVZ786394 MFV786394 MPR786394 MZN786394 NJJ786394 NTF786394 ODB786394 OMX786394 OWT786394 PGP786394 PQL786394 QAH786394 QKD786394 QTZ786394 RDV786394 RNR786394 RXN786394 SHJ786394 SRF786394 TBB786394 TKX786394 TUT786394 UEP786394 UOL786394 UYH786394 VID786394 VRZ786394 WBV786394 WLR786394 WVN786394 G851930 JB851930 SX851930 ACT851930 AMP851930 AWL851930 BGH851930 BQD851930 BZZ851930 CJV851930 CTR851930 DDN851930 DNJ851930 DXF851930 EHB851930 EQX851930 FAT851930 FKP851930 FUL851930 GEH851930 GOD851930 GXZ851930 HHV851930 HRR851930 IBN851930 ILJ851930 IVF851930 JFB851930 JOX851930 JYT851930 KIP851930 KSL851930 LCH851930 LMD851930 LVZ851930 MFV851930 MPR851930 MZN851930 NJJ851930 NTF851930 ODB851930 OMX851930 OWT851930 PGP851930 PQL851930 QAH851930 QKD851930 QTZ851930 RDV851930 RNR851930 RXN851930 SHJ851930 SRF851930 TBB851930 TKX851930 TUT851930 UEP851930 UOL851930 UYH851930 VID851930 VRZ851930 WBV851930 WLR851930 WVN851930 G917466 JB917466 SX917466 ACT917466 AMP917466 AWL917466 BGH917466 BQD917466 BZZ917466 CJV917466 CTR917466 DDN917466 DNJ917466 DXF917466 EHB917466 EQX917466 FAT917466 FKP917466 FUL917466 GEH917466 GOD917466 GXZ917466 HHV917466 HRR917466 IBN917466 ILJ917466 IVF917466 JFB917466 JOX917466 JYT917466 KIP917466 KSL917466 LCH917466 LMD917466 LVZ917466 MFV917466 MPR917466 MZN917466 NJJ917466 NTF917466 ODB917466 OMX917466 OWT917466 PGP917466 PQL917466 QAH917466 QKD917466 QTZ917466 RDV917466 RNR917466 RXN917466 SHJ917466 SRF917466 TBB917466 TKX917466 TUT917466 UEP917466 UOL917466 UYH917466 VID917466 VRZ917466 WBV917466 WLR917466 WVN917466 G983002 JB983002 SX983002 ACT983002 AMP983002 AWL983002 BGH983002 BQD983002 BZZ983002 CJV983002 CTR983002 DDN983002 DNJ983002 DXF983002 EHB983002 EQX983002 FAT983002 FKP983002 FUL983002 GEH983002 GOD983002 GXZ983002 HHV983002 HRR983002 IBN983002 ILJ983002 IVF983002 JFB983002 JOX983002 JYT983002 KIP983002 KSL983002 LCH983002 LMD983002 LVZ983002 MFV983002 MPR983002 MZN983002 NJJ983002 NTF983002 ODB983002 OMX983002 OWT983002 PGP983002 PQL983002 QAH983002 QKD983002 QTZ983002 RDV983002 RNR983002 RXN983002 SHJ983002 SRF983002 TBB983002 TKX983002 TUT983002 UEP983002 UOL983002 UYH983002 VID983002 VRZ983002 WBV983002 WLR983002 WVN983002 G133 JB133 SX133 ACT133 AMP133 AWL133 BGH133 BQD133 BZZ133 CJV133 CTR133 DDN133 DNJ133 DXF133 EHB133 EQX133 FAT133 FKP133 FUL133 GEH133 GOD133 GXZ133 HHV133 HRR133 IBN133 ILJ133 IVF133 JFB133 JOX133 JYT133 KIP133 KSL133 LCH133 LMD133 LVZ133 MFV133 MPR133 MZN133 NJJ133 NTF133 ODB133 OMX133 OWT133 PGP133 PQL133 QAH133 QKD133 QTZ133 RDV133 RNR133 RXN133 SHJ133 SRF133 TBB133 TKX133 TUT133 UEP133 UOL133 UYH133 VID133 VRZ133 WBV133 WLR133 WVN133 G65524 JB65524 SX65524 ACT65524 AMP65524 AWL65524 BGH65524 BQD65524 BZZ65524 CJV65524 CTR65524 DDN65524 DNJ65524 DXF65524 EHB65524 EQX65524 FAT65524 FKP65524 FUL65524 GEH65524 GOD65524 GXZ65524 HHV65524 HRR65524 IBN65524 ILJ65524 IVF65524 JFB65524 JOX65524 JYT65524 KIP65524 KSL65524 LCH65524 LMD65524 LVZ65524 MFV65524 MPR65524 MZN65524 NJJ65524 NTF65524 ODB65524 OMX65524 OWT65524 PGP65524 PQL65524 QAH65524 QKD65524 QTZ65524 RDV65524 RNR65524 RXN65524 SHJ65524 SRF65524 TBB65524 TKX65524 TUT65524 UEP65524 UOL65524 UYH65524 VID65524 VRZ65524 WBV65524 WLR65524 WVN65524 G131060 JB131060 SX131060 ACT131060 AMP131060 AWL131060 BGH131060 BQD131060 BZZ131060 CJV131060 CTR131060 DDN131060 DNJ131060 DXF131060 EHB131060 EQX131060 FAT131060 FKP131060 FUL131060 GEH131060 GOD131060 GXZ131060 HHV131060 HRR131060 IBN131060 ILJ131060 IVF131060 JFB131060 JOX131060 JYT131060 KIP131060 KSL131060 LCH131060 LMD131060 LVZ131060 MFV131060 MPR131060 MZN131060 NJJ131060 NTF131060 ODB131060 OMX131060 OWT131060 PGP131060 PQL131060 QAH131060 QKD131060 QTZ131060 RDV131060 RNR131060 RXN131060 SHJ131060 SRF131060 TBB131060 TKX131060 TUT131060 UEP131060 UOL131060 UYH131060 VID131060 VRZ131060 WBV131060 WLR131060 WVN131060 G196596 JB196596 SX196596 ACT196596 AMP196596 AWL196596 BGH196596 BQD196596 BZZ196596 CJV196596 CTR196596 DDN196596 DNJ196596 DXF196596 EHB196596 EQX196596 FAT196596 FKP196596 FUL196596 GEH196596 GOD196596 GXZ196596 HHV196596 HRR196596 IBN196596 ILJ196596 IVF196596 JFB196596 JOX196596 JYT196596 KIP196596 KSL196596 LCH196596 LMD196596 LVZ196596 MFV196596 MPR196596 MZN196596 NJJ196596 NTF196596 ODB196596 OMX196596 OWT196596 PGP196596 PQL196596 QAH196596 QKD196596 QTZ196596 RDV196596 RNR196596 RXN196596 SHJ196596 SRF196596 TBB196596 TKX196596 TUT196596 UEP196596 UOL196596 UYH196596 VID196596 VRZ196596 WBV196596 WLR196596 WVN196596 G262132 JB262132 SX262132 ACT262132 AMP262132 AWL262132 BGH262132 BQD262132 BZZ262132 CJV262132 CTR262132 DDN262132 DNJ262132 DXF262132 EHB262132 EQX262132 FAT262132 FKP262132 FUL262132 GEH262132 GOD262132 GXZ262132 HHV262132 HRR262132 IBN262132 ILJ262132 IVF262132 JFB262132 JOX262132 JYT262132 KIP262132 KSL262132 LCH262132 LMD262132 LVZ262132 MFV262132 MPR262132 MZN262132 NJJ262132 NTF262132 ODB262132 OMX262132 OWT262132 PGP262132 PQL262132 QAH262132 QKD262132 QTZ262132 RDV262132 RNR262132 RXN262132 SHJ262132 SRF262132 TBB262132 TKX262132 TUT262132 UEP262132 UOL262132 UYH262132 VID262132 VRZ262132 WBV262132 WLR262132 WVN262132 G327668 JB327668 SX327668 ACT327668 AMP327668 AWL327668 BGH327668 BQD327668 BZZ327668 CJV327668 CTR327668 DDN327668 DNJ327668 DXF327668 EHB327668 EQX327668 FAT327668 FKP327668 FUL327668 GEH327668 GOD327668 GXZ327668 HHV327668 HRR327668 IBN327668 ILJ327668 IVF327668 JFB327668 JOX327668 JYT327668 KIP327668 KSL327668 LCH327668 LMD327668 LVZ327668 MFV327668 MPR327668 MZN327668 NJJ327668 NTF327668 ODB327668 OMX327668 OWT327668 PGP327668 PQL327668 QAH327668 QKD327668 QTZ327668 RDV327668 RNR327668 RXN327668 SHJ327668 SRF327668 TBB327668 TKX327668 TUT327668 UEP327668 UOL327668 UYH327668 VID327668 VRZ327668 WBV327668 WLR327668 WVN327668 G393204 JB393204 SX393204 ACT393204 AMP393204 AWL393204 BGH393204 BQD393204 BZZ393204 CJV393204 CTR393204 DDN393204 DNJ393204 DXF393204 EHB393204 EQX393204 FAT393204 FKP393204 FUL393204 GEH393204 GOD393204 GXZ393204 HHV393204 HRR393204 IBN393204 ILJ393204 IVF393204 JFB393204 JOX393204 JYT393204 KIP393204 KSL393204 LCH393204 LMD393204 LVZ393204 MFV393204 MPR393204 MZN393204 NJJ393204 NTF393204 ODB393204 OMX393204 OWT393204 PGP393204 PQL393204 QAH393204 QKD393204 QTZ393204 RDV393204 RNR393204 RXN393204 SHJ393204 SRF393204 TBB393204 TKX393204 TUT393204 UEP393204 UOL393204 UYH393204 VID393204 VRZ393204 WBV393204 WLR393204 WVN393204 G458740 JB458740 SX458740 ACT458740 AMP458740 AWL458740 BGH458740 BQD458740 BZZ458740 CJV458740 CTR458740 DDN458740 DNJ458740 DXF458740 EHB458740 EQX458740 FAT458740 FKP458740 FUL458740 GEH458740 GOD458740 GXZ458740 HHV458740 HRR458740 IBN458740 ILJ458740 IVF458740 JFB458740 JOX458740 JYT458740 KIP458740 KSL458740 LCH458740 LMD458740 LVZ458740 MFV458740 MPR458740 MZN458740 NJJ458740 NTF458740 ODB458740 OMX458740 OWT458740 PGP458740 PQL458740 QAH458740 QKD458740 QTZ458740 RDV458740 RNR458740 RXN458740 SHJ458740 SRF458740 TBB458740 TKX458740 TUT458740 UEP458740 UOL458740 UYH458740 VID458740 VRZ458740 WBV458740 WLR458740 WVN458740 G524276 JB524276 SX524276 ACT524276 AMP524276 AWL524276 BGH524276 BQD524276 BZZ524276 CJV524276 CTR524276 DDN524276 DNJ524276 DXF524276 EHB524276 EQX524276 FAT524276 FKP524276 FUL524276 GEH524276 GOD524276 GXZ524276 HHV524276 HRR524276 IBN524276 ILJ524276 IVF524276 JFB524276 JOX524276 JYT524276 KIP524276 KSL524276 LCH524276 LMD524276 LVZ524276 MFV524276 MPR524276 MZN524276 NJJ524276 NTF524276 ODB524276 OMX524276 OWT524276 PGP524276 PQL524276 QAH524276 QKD524276 QTZ524276 RDV524276 RNR524276 RXN524276 SHJ524276 SRF524276 TBB524276 TKX524276 TUT524276 UEP524276 UOL524276 UYH524276 VID524276 VRZ524276 WBV524276 WLR524276 WVN524276 G589812 JB589812 SX589812 ACT589812 AMP589812 AWL589812 BGH589812 BQD589812 BZZ589812 CJV589812 CTR589812 DDN589812 DNJ589812 DXF589812 EHB589812 EQX589812 FAT589812 FKP589812 FUL589812 GEH589812 GOD589812 GXZ589812 HHV589812 HRR589812 IBN589812 ILJ589812 IVF589812 JFB589812 JOX589812 JYT589812 KIP589812 KSL589812 LCH589812 LMD589812 LVZ589812 MFV589812 MPR589812 MZN589812 NJJ589812 NTF589812 ODB589812 OMX589812 OWT589812 PGP589812 PQL589812 QAH589812 QKD589812 QTZ589812 RDV589812 RNR589812 RXN589812 SHJ589812 SRF589812 TBB589812 TKX589812 TUT589812 UEP589812 UOL589812 UYH589812 VID589812 VRZ589812 WBV589812 WLR589812 WVN589812 G655348 JB655348 SX655348 ACT655348 AMP655348 AWL655348 BGH655348 BQD655348 BZZ655348 CJV655348 CTR655348 DDN655348 DNJ655348 DXF655348 EHB655348 EQX655348 FAT655348 FKP655348 FUL655348 GEH655348 GOD655348 GXZ655348 HHV655348 HRR655348 IBN655348 ILJ655348 IVF655348 JFB655348 JOX655348 JYT655348 KIP655348 KSL655348 LCH655348 LMD655348 LVZ655348 MFV655348 MPR655348 MZN655348 NJJ655348 NTF655348 ODB655348 OMX655348 OWT655348 PGP655348 PQL655348 QAH655348 QKD655348 QTZ655348 RDV655348 RNR655348 RXN655348 SHJ655348 SRF655348 TBB655348 TKX655348 TUT655348 UEP655348 UOL655348 UYH655348 VID655348 VRZ655348 WBV655348 WLR655348 WVN655348 G720884 JB720884 SX720884 ACT720884 AMP720884 AWL720884 BGH720884 BQD720884 BZZ720884 CJV720884 CTR720884 DDN720884 DNJ720884 DXF720884 EHB720884 EQX720884 FAT720884 FKP720884 FUL720884 GEH720884 GOD720884 GXZ720884 HHV720884 HRR720884 IBN720884 ILJ720884 IVF720884 JFB720884 JOX720884 JYT720884 KIP720884 KSL720884 LCH720884 LMD720884 LVZ720884 MFV720884 MPR720884 MZN720884 NJJ720884 NTF720884 ODB720884 OMX720884 OWT720884 PGP720884 PQL720884 QAH720884 QKD720884 QTZ720884 RDV720884 RNR720884 RXN720884 SHJ720884 SRF720884 TBB720884 TKX720884 TUT720884 UEP720884 UOL720884 UYH720884 VID720884 VRZ720884 WBV720884 WLR720884 WVN720884 G786420 JB786420 SX786420 ACT786420 AMP786420 AWL786420 BGH786420 BQD786420 BZZ786420 CJV786420 CTR786420 DDN786420 DNJ786420 DXF786420 EHB786420 EQX786420 FAT786420 FKP786420 FUL786420 GEH786420 GOD786420 GXZ786420 HHV786420 HRR786420 IBN786420 ILJ786420 IVF786420 JFB786420 JOX786420 JYT786420 KIP786420 KSL786420 LCH786420 LMD786420 LVZ786420 MFV786420 MPR786420 MZN786420 NJJ786420 NTF786420 ODB786420 OMX786420 OWT786420 PGP786420 PQL786420 QAH786420 QKD786420 QTZ786420 RDV786420 RNR786420 RXN786420 SHJ786420 SRF786420 TBB786420 TKX786420 TUT786420 UEP786420 UOL786420 UYH786420 VID786420 VRZ786420 WBV786420 WLR786420 WVN786420 G851956 JB851956 SX851956 ACT851956 AMP851956 AWL851956 BGH851956 BQD851956 BZZ851956 CJV851956 CTR851956 DDN851956 DNJ851956 DXF851956 EHB851956 EQX851956 FAT851956 FKP851956 FUL851956 GEH851956 GOD851956 GXZ851956 HHV851956 HRR851956 IBN851956 ILJ851956 IVF851956 JFB851956 JOX851956 JYT851956 KIP851956 KSL851956 LCH851956 LMD851956 LVZ851956 MFV851956 MPR851956 MZN851956 NJJ851956 NTF851956 ODB851956 OMX851956 OWT851956 PGP851956 PQL851956 QAH851956 QKD851956 QTZ851956 RDV851956 RNR851956 RXN851956 SHJ851956 SRF851956 TBB851956 TKX851956 TUT851956 UEP851956 UOL851956 UYH851956 VID851956 VRZ851956 WBV851956 WLR851956 WVN851956 G917492 JB917492 SX917492 ACT917492 AMP917492 AWL917492 BGH917492 BQD917492 BZZ917492 CJV917492 CTR917492 DDN917492 DNJ917492 DXF917492 EHB917492 EQX917492 FAT917492 FKP917492 FUL917492 GEH917492 GOD917492 GXZ917492 HHV917492 HRR917492 IBN917492 ILJ917492 IVF917492 JFB917492 JOX917492 JYT917492 KIP917492 KSL917492 LCH917492 LMD917492 LVZ917492 MFV917492 MPR917492 MZN917492 NJJ917492 NTF917492 ODB917492 OMX917492 OWT917492 PGP917492 PQL917492 QAH917492 QKD917492 QTZ917492 RDV917492 RNR917492 RXN917492 SHJ917492 SRF917492 TBB917492 TKX917492 TUT917492 UEP917492 UOL917492 UYH917492 VID917492 VRZ917492 WBV917492 WLR917492 WVN917492 G983028 JB983028 SX983028 ACT983028 AMP983028 AWL983028 BGH983028 BQD983028 BZZ983028 CJV983028 CTR983028 DDN983028 DNJ983028 DXF983028 EHB983028 EQX983028 FAT983028 FKP983028 FUL983028 GEH983028 GOD983028 GXZ983028 HHV983028 HRR983028 IBN983028 ILJ983028 IVF983028 JFB983028 JOX983028 JYT983028 KIP983028 KSL983028 LCH983028 LMD983028 LVZ983028 MFV983028 MPR983028 MZN983028 NJJ983028 NTF983028 ODB983028 OMX983028 OWT983028 PGP983028 PQL983028 QAH983028 QKD983028 QTZ983028 RDV983028 RNR983028 RXN983028 SHJ983028 SRF983028 TBB983028 TKX983028 TUT983028 UEP983028 UOL983028 UYH983028 VID983028 VRZ983028 WBV983028 WLR983028 WVN983028 G65568 JB65568 SX65568 ACT65568 AMP65568 AWL65568 BGH65568 BQD65568 BZZ65568 CJV65568 CTR65568 DDN65568 DNJ65568 DXF65568 EHB65568 EQX65568 FAT65568 FKP65568 FUL65568 GEH65568 GOD65568 GXZ65568 HHV65568 HRR65568 IBN65568 ILJ65568 IVF65568 JFB65568 JOX65568 JYT65568 KIP65568 KSL65568 LCH65568 LMD65568 LVZ65568 MFV65568 MPR65568 MZN65568 NJJ65568 NTF65568 ODB65568 OMX65568 OWT65568 PGP65568 PQL65568 QAH65568 QKD65568 QTZ65568 RDV65568 RNR65568 RXN65568 SHJ65568 SRF65568 TBB65568 TKX65568 TUT65568 UEP65568 UOL65568 UYH65568 VID65568 VRZ65568 WBV65568 WLR65568 WVN65568 G131104 JB131104 SX131104 ACT131104 AMP131104 AWL131104 BGH131104 BQD131104 BZZ131104 CJV131104 CTR131104 DDN131104 DNJ131104 DXF131104 EHB131104 EQX131104 FAT131104 FKP131104 FUL131104 GEH131104 GOD131104 GXZ131104 HHV131104 HRR131104 IBN131104 ILJ131104 IVF131104 JFB131104 JOX131104 JYT131104 KIP131104 KSL131104 LCH131104 LMD131104 LVZ131104 MFV131104 MPR131104 MZN131104 NJJ131104 NTF131104 ODB131104 OMX131104 OWT131104 PGP131104 PQL131104 QAH131104 QKD131104 QTZ131104 RDV131104 RNR131104 RXN131104 SHJ131104 SRF131104 TBB131104 TKX131104 TUT131104 UEP131104 UOL131104 UYH131104 VID131104 VRZ131104 WBV131104 WLR131104 WVN131104 G196640 JB196640 SX196640 ACT196640 AMP196640 AWL196640 BGH196640 BQD196640 BZZ196640 CJV196640 CTR196640 DDN196640 DNJ196640 DXF196640 EHB196640 EQX196640 FAT196640 FKP196640 FUL196640 GEH196640 GOD196640 GXZ196640 HHV196640 HRR196640 IBN196640 ILJ196640 IVF196640 JFB196640 JOX196640 JYT196640 KIP196640 KSL196640 LCH196640 LMD196640 LVZ196640 MFV196640 MPR196640 MZN196640 NJJ196640 NTF196640 ODB196640 OMX196640 OWT196640 PGP196640 PQL196640 QAH196640 QKD196640 QTZ196640 RDV196640 RNR196640 RXN196640 SHJ196640 SRF196640 TBB196640 TKX196640 TUT196640 UEP196640 UOL196640 UYH196640 VID196640 VRZ196640 WBV196640 WLR196640 WVN196640 G262176 JB262176 SX262176 ACT262176 AMP262176 AWL262176 BGH262176 BQD262176 BZZ262176 CJV262176 CTR262176 DDN262176 DNJ262176 DXF262176 EHB262176 EQX262176 FAT262176 FKP262176 FUL262176 GEH262176 GOD262176 GXZ262176 HHV262176 HRR262176 IBN262176 ILJ262176 IVF262176 JFB262176 JOX262176 JYT262176 KIP262176 KSL262176 LCH262176 LMD262176 LVZ262176 MFV262176 MPR262176 MZN262176 NJJ262176 NTF262176 ODB262176 OMX262176 OWT262176 PGP262176 PQL262176 QAH262176 QKD262176 QTZ262176 RDV262176 RNR262176 RXN262176 SHJ262176 SRF262176 TBB262176 TKX262176 TUT262176 UEP262176 UOL262176 UYH262176 VID262176 VRZ262176 WBV262176 WLR262176 WVN262176 G327712 JB327712 SX327712 ACT327712 AMP327712 AWL327712 BGH327712 BQD327712 BZZ327712 CJV327712 CTR327712 DDN327712 DNJ327712 DXF327712 EHB327712 EQX327712 FAT327712 FKP327712 FUL327712 GEH327712 GOD327712 GXZ327712 HHV327712 HRR327712 IBN327712 ILJ327712 IVF327712 JFB327712 JOX327712 JYT327712 KIP327712 KSL327712 LCH327712 LMD327712 LVZ327712 MFV327712 MPR327712 MZN327712 NJJ327712 NTF327712 ODB327712 OMX327712 OWT327712 PGP327712 PQL327712 QAH327712 QKD327712 QTZ327712 RDV327712 RNR327712 RXN327712 SHJ327712 SRF327712 TBB327712 TKX327712 TUT327712 UEP327712 UOL327712 UYH327712 VID327712 VRZ327712 WBV327712 WLR327712 WVN327712 G393248 JB393248 SX393248 ACT393248 AMP393248 AWL393248 BGH393248 BQD393248 BZZ393248 CJV393248 CTR393248 DDN393248 DNJ393248 DXF393248 EHB393248 EQX393248 FAT393248 FKP393248 FUL393248 GEH393248 GOD393248 GXZ393248 HHV393248 HRR393248 IBN393248 ILJ393248 IVF393248 JFB393248 JOX393248 JYT393248 KIP393248 KSL393248 LCH393248 LMD393248 LVZ393248 MFV393248 MPR393248 MZN393248 NJJ393248 NTF393248 ODB393248 OMX393248 OWT393248 PGP393248 PQL393248 QAH393248 QKD393248 QTZ393248 RDV393248 RNR393248 RXN393248 SHJ393248 SRF393248 TBB393248 TKX393248 TUT393248 UEP393248 UOL393248 UYH393248 VID393248 VRZ393248 WBV393248 WLR393248 WVN393248 G458784 JB458784 SX458784 ACT458784 AMP458784 AWL458784 BGH458784 BQD458784 BZZ458784 CJV458784 CTR458784 DDN458784 DNJ458784 DXF458784 EHB458784 EQX458784 FAT458784 FKP458784 FUL458784 GEH458784 GOD458784 GXZ458784 HHV458784 HRR458784 IBN458784 ILJ458784 IVF458784 JFB458784 JOX458784 JYT458784 KIP458784 KSL458784 LCH458784 LMD458784 LVZ458784 MFV458784 MPR458784 MZN458784 NJJ458784 NTF458784 ODB458784 OMX458784 OWT458784 PGP458784 PQL458784 QAH458784 QKD458784 QTZ458784 RDV458784 RNR458784 RXN458784 SHJ458784 SRF458784 TBB458784 TKX458784 TUT458784 UEP458784 UOL458784 UYH458784 VID458784 VRZ458784 WBV458784 WLR458784 WVN458784 G524320 JB524320 SX524320 ACT524320 AMP524320 AWL524320 BGH524320 BQD524320 BZZ524320 CJV524320 CTR524320 DDN524320 DNJ524320 DXF524320 EHB524320 EQX524320 FAT524320 FKP524320 FUL524320 GEH524320 GOD524320 GXZ524320 HHV524320 HRR524320 IBN524320 ILJ524320 IVF524320 JFB524320 JOX524320 JYT524320 KIP524320 KSL524320 LCH524320 LMD524320 LVZ524320 MFV524320 MPR524320 MZN524320 NJJ524320 NTF524320 ODB524320 OMX524320 OWT524320 PGP524320 PQL524320 QAH524320 QKD524320 QTZ524320 RDV524320 RNR524320 RXN524320 SHJ524320 SRF524320 TBB524320 TKX524320 TUT524320 UEP524320 UOL524320 UYH524320 VID524320 VRZ524320 WBV524320 WLR524320 WVN524320 G589856 JB589856 SX589856 ACT589856 AMP589856 AWL589856 BGH589856 BQD589856 BZZ589856 CJV589856 CTR589856 DDN589856 DNJ589856 DXF589856 EHB589856 EQX589856 FAT589856 FKP589856 FUL589856 GEH589856 GOD589856 GXZ589856 HHV589856 HRR589856 IBN589856 ILJ589856 IVF589856 JFB589856 JOX589856 JYT589856 KIP589856 KSL589856 LCH589856 LMD589856 LVZ589856 MFV589856 MPR589856 MZN589856 NJJ589856 NTF589856 ODB589856 OMX589856 OWT589856 PGP589856 PQL589856 QAH589856 QKD589856 QTZ589856 RDV589856 RNR589856 RXN589856 SHJ589856 SRF589856 TBB589856 TKX589856 TUT589856 UEP589856 UOL589856 UYH589856 VID589856 VRZ589856 WBV589856 WLR589856 WVN589856 G655392 JB655392 SX655392 ACT655392 AMP655392 AWL655392 BGH655392 BQD655392 BZZ655392 CJV655392 CTR655392 DDN655392 DNJ655392 DXF655392 EHB655392 EQX655392 FAT655392 FKP655392 FUL655392 GEH655392 GOD655392 GXZ655392 HHV655392 HRR655392 IBN655392 ILJ655392 IVF655392 JFB655392 JOX655392 JYT655392 KIP655392 KSL655392 LCH655392 LMD655392 LVZ655392 MFV655392 MPR655392 MZN655392 NJJ655392 NTF655392 ODB655392 OMX655392 OWT655392 PGP655392 PQL655392 QAH655392 QKD655392 QTZ655392 RDV655392 RNR655392 RXN655392 SHJ655392 SRF655392 TBB655392 TKX655392 TUT655392 UEP655392 UOL655392 UYH655392 VID655392 VRZ655392 WBV655392 WLR655392 WVN655392 G720928 JB720928 SX720928 ACT720928 AMP720928 AWL720928 BGH720928 BQD720928 BZZ720928 CJV720928 CTR720928 DDN720928 DNJ720928 DXF720928 EHB720928 EQX720928 FAT720928 FKP720928 FUL720928 GEH720928 GOD720928 GXZ720928 HHV720928 HRR720928 IBN720928 ILJ720928 IVF720928 JFB720928 JOX720928 JYT720928 KIP720928 KSL720928 LCH720928 LMD720928 LVZ720928 MFV720928 MPR720928 MZN720928 NJJ720928 NTF720928 ODB720928 OMX720928 OWT720928 PGP720928 PQL720928 QAH720928 QKD720928 QTZ720928 RDV720928 RNR720928 RXN720928 SHJ720928 SRF720928 TBB720928 TKX720928 TUT720928 UEP720928 UOL720928 UYH720928 VID720928 VRZ720928 WBV720928 WLR720928 WVN720928 G786464 JB786464 SX786464 ACT786464 AMP786464 AWL786464 BGH786464 BQD786464 BZZ786464 CJV786464 CTR786464 DDN786464 DNJ786464 DXF786464 EHB786464 EQX786464 FAT786464 FKP786464 FUL786464 GEH786464 GOD786464 GXZ786464 HHV786464 HRR786464 IBN786464 ILJ786464 IVF786464 JFB786464 JOX786464 JYT786464 KIP786464 KSL786464 LCH786464 LMD786464 LVZ786464 MFV786464 MPR786464 MZN786464 NJJ786464 NTF786464 ODB786464 OMX786464 OWT786464 PGP786464 PQL786464 QAH786464 QKD786464 QTZ786464 RDV786464 RNR786464 RXN786464 SHJ786464 SRF786464 TBB786464 TKX786464 TUT786464 UEP786464 UOL786464 UYH786464 VID786464 VRZ786464 WBV786464 WLR786464 WVN786464 G852000 JB852000 SX852000 ACT852000 AMP852000 AWL852000 BGH852000 BQD852000 BZZ852000 CJV852000 CTR852000 DDN852000 DNJ852000 DXF852000 EHB852000 EQX852000 FAT852000 FKP852000 FUL852000 GEH852000 GOD852000 GXZ852000 HHV852000 HRR852000 IBN852000 ILJ852000 IVF852000 JFB852000 JOX852000 JYT852000 KIP852000 KSL852000 LCH852000 LMD852000 LVZ852000 MFV852000 MPR852000 MZN852000 NJJ852000 NTF852000 ODB852000 OMX852000 OWT852000 PGP852000 PQL852000 QAH852000 QKD852000 QTZ852000 RDV852000 RNR852000 RXN852000 SHJ852000 SRF852000 TBB852000 TKX852000 TUT852000 UEP852000 UOL852000 UYH852000 VID852000 VRZ852000 WBV852000 WLR852000 WVN852000 G917536 JB917536 SX917536 ACT917536 AMP917536 AWL917536 BGH917536 BQD917536 BZZ917536 CJV917536 CTR917536 DDN917536 DNJ917536 DXF917536 EHB917536 EQX917536 FAT917536 FKP917536 FUL917536 GEH917536 GOD917536 GXZ917536 HHV917536 HRR917536 IBN917536 ILJ917536 IVF917536 JFB917536 JOX917536 JYT917536 KIP917536 KSL917536 LCH917536 LMD917536 LVZ917536 MFV917536 MPR917536 MZN917536 NJJ917536 NTF917536 ODB917536 OMX917536 OWT917536 PGP917536 PQL917536 QAH917536 QKD917536 QTZ917536 RDV917536 RNR917536 RXN917536 SHJ917536 SRF917536 TBB917536 TKX917536 TUT917536 UEP917536 UOL917536 UYH917536 VID917536 VRZ917536 WBV917536 WLR917536 WVN917536 G983072 JB983072 SX983072 ACT983072 AMP983072 AWL983072 BGH983072 BQD983072 BZZ983072 CJV983072 CTR983072 DDN983072 DNJ983072 DXF983072 EHB983072 EQX983072 FAT983072 FKP983072 FUL983072 GEH983072 GOD983072 GXZ983072 HHV983072 HRR983072 IBN983072 ILJ983072 IVF983072 JFB983072 JOX983072 JYT983072 KIP983072 KSL983072 LCH983072 LMD983072 LVZ983072 MFV983072 MPR983072 MZN983072 NJJ983072 NTF983072 ODB983072 OMX983072 OWT983072 PGP983072 PQL983072 QAH983072 QKD983072 QTZ983072 RDV983072 RNR983072 RXN983072 SHJ983072 SRF983072 TBB983072 TKX983072 TUT983072 UEP983072 UOL983072 UYH983072 VID983072 VRZ983072 WBV983072 WLR983072 WVN983072 G117 JB117 SX117 ACT117 AMP117 AWL117 BGH117 BQD117 BZZ117 CJV117 CTR117 DDN117 DNJ117 DXF117 EHB117 EQX117 FAT117 FKP117 FUL117 GEH117 GOD117 GXZ117 HHV117 HRR117 IBN117 ILJ117 IVF117 JFB117 JOX117 JYT117 KIP117 KSL117 LCH117 LMD117 LVZ117 MFV117 MPR117 MZN117 NJJ117 NTF117 ODB117 OMX117 OWT117 PGP117 PQL117 QAH117 QKD117 QTZ117 RDV117 RNR117 RXN117 SHJ117 SRF117 TBB117 TKX117 TUT117 UEP117 UOL117 UYH117 VID117 VRZ117 WBV117 WLR117 WVN117 G65576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G131112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G196648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G262184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G327720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G393256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G458792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G524328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G589864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G655400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G720936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G786472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G852008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G917544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G983080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WLR983080 WVN983080 G125 JB125 SX125 ACT125 AMP125 AWL125 BGH125 BQD125 BZZ125 CJV125 CTR125 DDN125 DNJ125 DXF125 EHB125 EQX125 FAT125 FKP125 FUL125 GEH125 GOD125 GXZ125 HHV125 HRR125 IBN125 ILJ125 IVF125 JFB125 JOX125 JYT125 KIP125 KSL125 LCH125 LMD125 LVZ125 MFV125 MPR125 MZN125 NJJ125 NTF125 ODB125 OMX125 OWT125 PGP125 PQL125 QAH125 QKD125 QTZ125 RDV125 RNR125 RXN125 SHJ125 SRF125 TBB125 TKX125 TUT125 UEP125 UOL125 UYH125 VID125 VRZ125 WBV125 WLR125 WVN125 G65584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G131120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G196656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G262192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G327728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G393264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G458800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G524336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G589872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G655408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G720944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G786480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G852016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G917552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G983088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G65598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G131134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G196670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G262206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G327742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G393278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G458814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G524350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G589886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G655422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G720958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G786494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G852030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G917566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G983102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G165 JB165 SX165 ACT165 AMP165 AWL165 BGH165 BQD165 BZZ165 CJV165 CTR165 DDN165 DNJ165 DXF165 EHB165 EQX165 FAT165 FKP165 FUL165 GEH165 GOD165 GXZ165 HHV165 HRR165 IBN165 ILJ165 IVF165 JFB165 JOX165 JYT165 KIP165 KSL165 LCH165 LMD165 LVZ165 MFV165 MPR165 MZN165 NJJ165 NTF165 ODB165 OMX165 OWT165 PGP165 PQL165 QAH165 QKD165 QTZ165 RDV165 RNR165 RXN165 SHJ165 SRF165 TBB165 TKX165 TUT165 UEP165 UOL165 UYH165 VID165 VRZ165 WBV165 WLR165 WVN165 G65606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G131142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G196678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G262214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G327750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G393286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G458822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G524358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G589894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G655430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G720966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G786502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G852038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G917574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G983110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G173 JB173 SX173 ACT173 AMP173 AWL173 BGH173 BQD173 BZZ173 CJV173 CTR173 DDN173 DNJ173 DXF173 EHB173 EQX173 FAT173 FKP173 FUL173 GEH173 GOD173 GXZ173 HHV173 HRR173 IBN173 ILJ173 IVF173 JFB173 JOX173 JYT173 KIP173 KSL173 LCH173 LMD173 LVZ173 MFV173 MPR173 MZN173 NJJ173 NTF173 ODB173 OMX173 OWT173 PGP173 PQL173 QAH173 QKD173 QTZ173 RDV173 RNR173 RXN173 SHJ173 SRF173 TBB173 TKX173 TUT173 UEP173 UOL173 UYH173 VID173 VRZ173 WBV173 WLR173 WVN173 G65614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G131150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G196686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G262222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G327758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G393294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G458830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G524366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G589902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G655438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G720974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G786510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G852046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G917582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G983118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G234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G65641 JB65641 SX65641 ACT65641 AMP65641 AWL65641 BGH65641 BQD65641 BZZ65641 CJV65641 CTR65641 DDN65641 DNJ65641 DXF65641 EHB65641 EQX65641 FAT65641 FKP65641 FUL65641 GEH65641 GOD65641 GXZ65641 HHV65641 HRR65641 IBN65641 ILJ65641 IVF65641 JFB65641 JOX65641 JYT65641 KIP65641 KSL65641 LCH65641 LMD65641 LVZ65641 MFV65641 MPR65641 MZN65641 NJJ65641 NTF65641 ODB65641 OMX65641 OWT65641 PGP65641 PQL65641 QAH65641 QKD65641 QTZ65641 RDV65641 RNR65641 RXN65641 SHJ65641 SRF65641 TBB65641 TKX65641 TUT65641 UEP65641 UOL65641 UYH65641 VID65641 VRZ65641 WBV65641 WLR65641 WVN65641 G131177 JB131177 SX131177 ACT131177 AMP131177 AWL131177 BGH131177 BQD131177 BZZ131177 CJV131177 CTR131177 DDN131177 DNJ131177 DXF131177 EHB131177 EQX131177 FAT131177 FKP131177 FUL131177 GEH131177 GOD131177 GXZ131177 HHV131177 HRR131177 IBN131177 ILJ131177 IVF131177 JFB131177 JOX131177 JYT131177 KIP131177 KSL131177 LCH131177 LMD131177 LVZ131177 MFV131177 MPR131177 MZN131177 NJJ131177 NTF131177 ODB131177 OMX131177 OWT131177 PGP131177 PQL131177 QAH131177 QKD131177 QTZ131177 RDV131177 RNR131177 RXN131177 SHJ131177 SRF131177 TBB131177 TKX131177 TUT131177 UEP131177 UOL131177 UYH131177 VID131177 VRZ131177 WBV131177 WLR131177 WVN131177 G196713 JB196713 SX196713 ACT196713 AMP196713 AWL196713 BGH196713 BQD196713 BZZ196713 CJV196713 CTR196713 DDN196713 DNJ196713 DXF196713 EHB196713 EQX196713 FAT196713 FKP196713 FUL196713 GEH196713 GOD196713 GXZ196713 HHV196713 HRR196713 IBN196713 ILJ196713 IVF196713 JFB196713 JOX196713 JYT196713 KIP196713 KSL196713 LCH196713 LMD196713 LVZ196713 MFV196713 MPR196713 MZN196713 NJJ196713 NTF196713 ODB196713 OMX196713 OWT196713 PGP196713 PQL196713 QAH196713 QKD196713 QTZ196713 RDV196713 RNR196713 RXN196713 SHJ196713 SRF196713 TBB196713 TKX196713 TUT196713 UEP196713 UOL196713 UYH196713 VID196713 VRZ196713 WBV196713 WLR196713 WVN196713 G262249 JB262249 SX262249 ACT262249 AMP262249 AWL262249 BGH262249 BQD262249 BZZ262249 CJV262249 CTR262249 DDN262249 DNJ262249 DXF262249 EHB262249 EQX262249 FAT262249 FKP262249 FUL262249 GEH262249 GOD262249 GXZ262249 HHV262249 HRR262249 IBN262249 ILJ262249 IVF262249 JFB262249 JOX262249 JYT262249 KIP262249 KSL262249 LCH262249 LMD262249 LVZ262249 MFV262249 MPR262249 MZN262249 NJJ262249 NTF262249 ODB262249 OMX262249 OWT262249 PGP262249 PQL262249 QAH262249 QKD262249 QTZ262249 RDV262249 RNR262249 RXN262249 SHJ262249 SRF262249 TBB262249 TKX262249 TUT262249 UEP262249 UOL262249 UYH262249 VID262249 VRZ262249 WBV262249 WLR262249 WVN262249 G327785 JB327785 SX327785 ACT327785 AMP327785 AWL327785 BGH327785 BQD327785 BZZ327785 CJV327785 CTR327785 DDN327785 DNJ327785 DXF327785 EHB327785 EQX327785 FAT327785 FKP327785 FUL327785 GEH327785 GOD327785 GXZ327785 HHV327785 HRR327785 IBN327785 ILJ327785 IVF327785 JFB327785 JOX327785 JYT327785 KIP327785 KSL327785 LCH327785 LMD327785 LVZ327785 MFV327785 MPR327785 MZN327785 NJJ327785 NTF327785 ODB327785 OMX327785 OWT327785 PGP327785 PQL327785 QAH327785 QKD327785 QTZ327785 RDV327785 RNR327785 RXN327785 SHJ327785 SRF327785 TBB327785 TKX327785 TUT327785 UEP327785 UOL327785 UYH327785 VID327785 VRZ327785 WBV327785 WLR327785 WVN327785 G393321 JB393321 SX393321 ACT393321 AMP393321 AWL393321 BGH393321 BQD393321 BZZ393321 CJV393321 CTR393321 DDN393321 DNJ393321 DXF393321 EHB393321 EQX393321 FAT393321 FKP393321 FUL393321 GEH393321 GOD393321 GXZ393321 HHV393321 HRR393321 IBN393321 ILJ393321 IVF393321 JFB393321 JOX393321 JYT393321 KIP393321 KSL393321 LCH393321 LMD393321 LVZ393321 MFV393321 MPR393321 MZN393321 NJJ393321 NTF393321 ODB393321 OMX393321 OWT393321 PGP393321 PQL393321 QAH393321 QKD393321 QTZ393321 RDV393321 RNR393321 RXN393321 SHJ393321 SRF393321 TBB393321 TKX393321 TUT393321 UEP393321 UOL393321 UYH393321 VID393321 VRZ393321 WBV393321 WLR393321 WVN393321 G458857 JB458857 SX458857 ACT458857 AMP458857 AWL458857 BGH458857 BQD458857 BZZ458857 CJV458857 CTR458857 DDN458857 DNJ458857 DXF458857 EHB458857 EQX458857 FAT458857 FKP458857 FUL458857 GEH458857 GOD458857 GXZ458857 HHV458857 HRR458857 IBN458857 ILJ458857 IVF458857 JFB458857 JOX458857 JYT458857 KIP458857 KSL458857 LCH458857 LMD458857 LVZ458857 MFV458857 MPR458857 MZN458857 NJJ458857 NTF458857 ODB458857 OMX458857 OWT458857 PGP458857 PQL458857 QAH458857 QKD458857 QTZ458857 RDV458857 RNR458857 RXN458857 SHJ458857 SRF458857 TBB458857 TKX458857 TUT458857 UEP458857 UOL458857 UYH458857 VID458857 VRZ458857 WBV458857 WLR458857 WVN458857 G524393 JB524393 SX524393 ACT524393 AMP524393 AWL524393 BGH524393 BQD524393 BZZ524393 CJV524393 CTR524393 DDN524393 DNJ524393 DXF524393 EHB524393 EQX524393 FAT524393 FKP524393 FUL524393 GEH524393 GOD524393 GXZ524393 HHV524393 HRR524393 IBN524393 ILJ524393 IVF524393 JFB524393 JOX524393 JYT524393 KIP524393 KSL524393 LCH524393 LMD524393 LVZ524393 MFV524393 MPR524393 MZN524393 NJJ524393 NTF524393 ODB524393 OMX524393 OWT524393 PGP524393 PQL524393 QAH524393 QKD524393 QTZ524393 RDV524393 RNR524393 RXN524393 SHJ524393 SRF524393 TBB524393 TKX524393 TUT524393 UEP524393 UOL524393 UYH524393 VID524393 VRZ524393 WBV524393 WLR524393 WVN524393 G589929 JB589929 SX589929 ACT589929 AMP589929 AWL589929 BGH589929 BQD589929 BZZ589929 CJV589929 CTR589929 DDN589929 DNJ589929 DXF589929 EHB589929 EQX589929 FAT589929 FKP589929 FUL589929 GEH589929 GOD589929 GXZ589929 HHV589929 HRR589929 IBN589929 ILJ589929 IVF589929 JFB589929 JOX589929 JYT589929 KIP589929 KSL589929 LCH589929 LMD589929 LVZ589929 MFV589929 MPR589929 MZN589929 NJJ589929 NTF589929 ODB589929 OMX589929 OWT589929 PGP589929 PQL589929 QAH589929 QKD589929 QTZ589929 RDV589929 RNR589929 RXN589929 SHJ589929 SRF589929 TBB589929 TKX589929 TUT589929 UEP589929 UOL589929 UYH589929 VID589929 VRZ589929 WBV589929 WLR589929 WVN589929 G655465 JB655465 SX655465 ACT655465 AMP655465 AWL655465 BGH655465 BQD655465 BZZ655465 CJV655465 CTR655465 DDN655465 DNJ655465 DXF655465 EHB655465 EQX655465 FAT655465 FKP655465 FUL655465 GEH655465 GOD655465 GXZ655465 HHV655465 HRR655465 IBN655465 ILJ655465 IVF655465 JFB655465 JOX655465 JYT655465 KIP655465 KSL655465 LCH655465 LMD655465 LVZ655465 MFV655465 MPR655465 MZN655465 NJJ655465 NTF655465 ODB655465 OMX655465 OWT655465 PGP655465 PQL655465 QAH655465 QKD655465 QTZ655465 RDV655465 RNR655465 RXN655465 SHJ655465 SRF655465 TBB655465 TKX655465 TUT655465 UEP655465 UOL655465 UYH655465 VID655465 VRZ655465 WBV655465 WLR655465 WVN655465 G721001 JB721001 SX721001 ACT721001 AMP721001 AWL721001 BGH721001 BQD721001 BZZ721001 CJV721001 CTR721001 DDN721001 DNJ721001 DXF721001 EHB721001 EQX721001 FAT721001 FKP721001 FUL721001 GEH721001 GOD721001 GXZ721001 HHV721001 HRR721001 IBN721001 ILJ721001 IVF721001 JFB721001 JOX721001 JYT721001 KIP721001 KSL721001 LCH721001 LMD721001 LVZ721001 MFV721001 MPR721001 MZN721001 NJJ721001 NTF721001 ODB721001 OMX721001 OWT721001 PGP721001 PQL721001 QAH721001 QKD721001 QTZ721001 RDV721001 RNR721001 RXN721001 SHJ721001 SRF721001 TBB721001 TKX721001 TUT721001 UEP721001 UOL721001 UYH721001 VID721001 VRZ721001 WBV721001 WLR721001 WVN721001 G786537 JB786537 SX786537 ACT786537 AMP786537 AWL786537 BGH786537 BQD786537 BZZ786537 CJV786537 CTR786537 DDN786537 DNJ786537 DXF786537 EHB786537 EQX786537 FAT786537 FKP786537 FUL786537 GEH786537 GOD786537 GXZ786537 HHV786537 HRR786537 IBN786537 ILJ786537 IVF786537 JFB786537 JOX786537 JYT786537 KIP786537 KSL786537 LCH786537 LMD786537 LVZ786537 MFV786537 MPR786537 MZN786537 NJJ786537 NTF786537 ODB786537 OMX786537 OWT786537 PGP786537 PQL786537 QAH786537 QKD786537 QTZ786537 RDV786537 RNR786537 RXN786537 SHJ786537 SRF786537 TBB786537 TKX786537 TUT786537 UEP786537 UOL786537 UYH786537 VID786537 VRZ786537 WBV786537 WLR786537 WVN786537 G852073 JB852073 SX852073 ACT852073 AMP852073 AWL852073 BGH852073 BQD852073 BZZ852073 CJV852073 CTR852073 DDN852073 DNJ852073 DXF852073 EHB852073 EQX852073 FAT852073 FKP852073 FUL852073 GEH852073 GOD852073 GXZ852073 HHV852073 HRR852073 IBN852073 ILJ852073 IVF852073 JFB852073 JOX852073 JYT852073 KIP852073 KSL852073 LCH852073 LMD852073 LVZ852073 MFV852073 MPR852073 MZN852073 NJJ852073 NTF852073 ODB852073 OMX852073 OWT852073 PGP852073 PQL852073 QAH852073 QKD852073 QTZ852073 RDV852073 RNR852073 RXN852073 SHJ852073 SRF852073 TBB852073 TKX852073 TUT852073 UEP852073 UOL852073 UYH852073 VID852073 VRZ852073 WBV852073 WLR852073 WVN852073 G917609 JB917609 SX917609 ACT917609 AMP917609 AWL917609 BGH917609 BQD917609 BZZ917609 CJV917609 CTR917609 DDN917609 DNJ917609 DXF917609 EHB917609 EQX917609 FAT917609 FKP917609 FUL917609 GEH917609 GOD917609 GXZ917609 HHV917609 HRR917609 IBN917609 ILJ917609 IVF917609 JFB917609 JOX917609 JYT917609 KIP917609 KSL917609 LCH917609 LMD917609 LVZ917609 MFV917609 MPR917609 MZN917609 NJJ917609 NTF917609 ODB917609 OMX917609 OWT917609 PGP917609 PQL917609 QAH917609 QKD917609 QTZ917609 RDV917609 RNR917609 RXN917609 SHJ917609 SRF917609 TBB917609 TKX917609 TUT917609 UEP917609 UOL917609 UYH917609 VID917609 VRZ917609 WBV917609 WLR917609 WVN917609 G983145 JB983145 SX983145 ACT983145 AMP983145 AWL983145 BGH983145 BQD983145 BZZ983145 CJV983145 CTR983145 DDN983145 DNJ983145 DXF983145 EHB983145 EQX983145 FAT983145 FKP983145 FUL983145 GEH983145 GOD983145 GXZ983145 HHV983145 HRR983145 IBN983145 ILJ983145 IVF983145 JFB983145 JOX983145 JYT983145 KIP983145 KSL983145 LCH983145 LMD983145 LVZ983145 MFV983145 MPR983145 MZN983145 NJJ983145 NTF983145 ODB983145 OMX983145 OWT983145 PGP983145 PQL983145 QAH983145 QKD983145 QTZ983145 RDV983145 RNR983145 RXN983145 SHJ983145 SRF983145 TBB983145 TKX983145 TUT983145 UEP983145 UOL983145 UYH983145 VID983145 VRZ983145 WBV983145 WLR983145 WVN983145 G65654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G131190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G196726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G262262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G327798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G393334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G458870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G524406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G589942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G655478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G721014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G786550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G852086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G917622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G983158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G65666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G131202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G196738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G262274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G327810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G393346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G458882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G524418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G589954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G655490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G721026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G786562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G852098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G917634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G983170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G65674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G131210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G196746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G262282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G327818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G393354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G458890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G524426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G589962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G655498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G721034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G786570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G852106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G917642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G983178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G65689 JB65689 SX65689 ACT65689 AMP65689 AWL65689 BGH65689 BQD65689 BZZ65689 CJV65689 CTR65689 DDN65689 DNJ65689 DXF65689 EHB65689 EQX65689 FAT65689 FKP65689 FUL65689 GEH65689 GOD65689 GXZ65689 HHV65689 HRR65689 IBN65689 ILJ65689 IVF65689 JFB65689 JOX65689 JYT65689 KIP65689 KSL65689 LCH65689 LMD65689 LVZ65689 MFV65689 MPR65689 MZN65689 NJJ65689 NTF65689 ODB65689 OMX65689 OWT65689 PGP65689 PQL65689 QAH65689 QKD65689 QTZ65689 RDV65689 RNR65689 RXN65689 SHJ65689 SRF65689 TBB65689 TKX65689 TUT65689 UEP65689 UOL65689 UYH65689 VID65689 VRZ65689 WBV65689 WLR65689 WVN65689 G131225 JB131225 SX131225 ACT131225 AMP131225 AWL131225 BGH131225 BQD131225 BZZ131225 CJV131225 CTR131225 DDN131225 DNJ131225 DXF131225 EHB131225 EQX131225 FAT131225 FKP131225 FUL131225 GEH131225 GOD131225 GXZ131225 HHV131225 HRR131225 IBN131225 ILJ131225 IVF131225 JFB131225 JOX131225 JYT131225 KIP131225 KSL131225 LCH131225 LMD131225 LVZ131225 MFV131225 MPR131225 MZN131225 NJJ131225 NTF131225 ODB131225 OMX131225 OWT131225 PGP131225 PQL131225 QAH131225 QKD131225 QTZ131225 RDV131225 RNR131225 RXN131225 SHJ131225 SRF131225 TBB131225 TKX131225 TUT131225 UEP131225 UOL131225 UYH131225 VID131225 VRZ131225 WBV131225 WLR131225 WVN131225 G196761 JB196761 SX196761 ACT196761 AMP196761 AWL196761 BGH196761 BQD196761 BZZ196761 CJV196761 CTR196761 DDN196761 DNJ196761 DXF196761 EHB196761 EQX196761 FAT196761 FKP196761 FUL196761 GEH196761 GOD196761 GXZ196761 HHV196761 HRR196761 IBN196761 ILJ196761 IVF196761 JFB196761 JOX196761 JYT196761 KIP196761 KSL196761 LCH196761 LMD196761 LVZ196761 MFV196761 MPR196761 MZN196761 NJJ196761 NTF196761 ODB196761 OMX196761 OWT196761 PGP196761 PQL196761 QAH196761 QKD196761 QTZ196761 RDV196761 RNR196761 RXN196761 SHJ196761 SRF196761 TBB196761 TKX196761 TUT196761 UEP196761 UOL196761 UYH196761 VID196761 VRZ196761 WBV196761 WLR196761 WVN196761 G262297 JB262297 SX262297 ACT262297 AMP262297 AWL262297 BGH262297 BQD262297 BZZ262297 CJV262297 CTR262297 DDN262297 DNJ262297 DXF262297 EHB262297 EQX262297 FAT262297 FKP262297 FUL262297 GEH262297 GOD262297 GXZ262297 HHV262297 HRR262297 IBN262297 ILJ262297 IVF262297 JFB262297 JOX262297 JYT262297 KIP262297 KSL262297 LCH262297 LMD262297 LVZ262297 MFV262297 MPR262297 MZN262297 NJJ262297 NTF262297 ODB262297 OMX262297 OWT262297 PGP262297 PQL262297 QAH262297 QKD262297 QTZ262297 RDV262297 RNR262297 RXN262297 SHJ262297 SRF262297 TBB262297 TKX262297 TUT262297 UEP262297 UOL262297 UYH262297 VID262297 VRZ262297 WBV262297 WLR262297 WVN262297 G327833 JB327833 SX327833 ACT327833 AMP327833 AWL327833 BGH327833 BQD327833 BZZ327833 CJV327833 CTR327833 DDN327833 DNJ327833 DXF327833 EHB327833 EQX327833 FAT327833 FKP327833 FUL327833 GEH327833 GOD327833 GXZ327833 HHV327833 HRR327833 IBN327833 ILJ327833 IVF327833 JFB327833 JOX327833 JYT327833 KIP327833 KSL327833 LCH327833 LMD327833 LVZ327833 MFV327833 MPR327833 MZN327833 NJJ327833 NTF327833 ODB327833 OMX327833 OWT327833 PGP327833 PQL327833 QAH327833 QKD327833 QTZ327833 RDV327833 RNR327833 RXN327833 SHJ327833 SRF327833 TBB327833 TKX327833 TUT327833 UEP327833 UOL327833 UYH327833 VID327833 VRZ327833 WBV327833 WLR327833 WVN327833 G393369 JB393369 SX393369 ACT393369 AMP393369 AWL393369 BGH393369 BQD393369 BZZ393369 CJV393369 CTR393369 DDN393369 DNJ393369 DXF393369 EHB393369 EQX393369 FAT393369 FKP393369 FUL393369 GEH393369 GOD393369 GXZ393369 HHV393369 HRR393369 IBN393369 ILJ393369 IVF393369 JFB393369 JOX393369 JYT393369 KIP393369 KSL393369 LCH393369 LMD393369 LVZ393369 MFV393369 MPR393369 MZN393369 NJJ393369 NTF393369 ODB393369 OMX393369 OWT393369 PGP393369 PQL393369 QAH393369 QKD393369 QTZ393369 RDV393369 RNR393369 RXN393369 SHJ393369 SRF393369 TBB393369 TKX393369 TUT393369 UEP393369 UOL393369 UYH393369 VID393369 VRZ393369 WBV393369 WLR393369 WVN393369 G458905 JB458905 SX458905 ACT458905 AMP458905 AWL458905 BGH458905 BQD458905 BZZ458905 CJV458905 CTR458905 DDN458905 DNJ458905 DXF458905 EHB458905 EQX458905 FAT458905 FKP458905 FUL458905 GEH458905 GOD458905 GXZ458905 HHV458905 HRR458905 IBN458905 ILJ458905 IVF458905 JFB458905 JOX458905 JYT458905 KIP458905 KSL458905 LCH458905 LMD458905 LVZ458905 MFV458905 MPR458905 MZN458905 NJJ458905 NTF458905 ODB458905 OMX458905 OWT458905 PGP458905 PQL458905 QAH458905 QKD458905 QTZ458905 RDV458905 RNR458905 RXN458905 SHJ458905 SRF458905 TBB458905 TKX458905 TUT458905 UEP458905 UOL458905 UYH458905 VID458905 VRZ458905 WBV458905 WLR458905 WVN458905 G524441 JB524441 SX524441 ACT524441 AMP524441 AWL524441 BGH524441 BQD524441 BZZ524441 CJV524441 CTR524441 DDN524441 DNJ524441 DXF524441 EHB524441 EQX524441 FAT524441 FKP524441 FUL524441 GEH524441 GOD524441 GXZ524441 HHV524441 HRR524441 IBN524441 ILJ524441 IVF524441 JFB524441 JOX524441 JYT524441 KIP524441 KSL524441 LCH524441 LMD524441 LVZ524441 MFV524441 MPR524441 MZN524441 NJJ524441 NTF524441 ODB524441 OMX524441 OWT524441 PGP524441 PQL524441 QAH524441 QKD524441 QTZ524441 RDV524441 RNR524441 RXN524441 SHJ524441 SRF524441 TBB524441 TKX524441 TUT524441 UEP524441 UOL524441 UYH524441 VID524441 VRZ524441 WBV524441 WLR524441 WVN524441 G589977 JB589977 SX589977 ACT589977 AMP589977 AWL589977 BGH589977 BQD589977 BZZ589977 CJV589977 CTR589977 DDN589977 DNJ589977 DXF589977 EHB589977 EQX589977 FAT589977 FKP589977 FUL589977 GEH589977 GOD589977 GXZ589977 HHV589977 HRR589977 IBN589977 ILJ589977 IVF589977 JFB589977 JOX589977 JYT589977 KIP589977 KSL589977 LCH589977 LMD589977 LVZ589977 MFV589977 MPR589977 MZN589977 NJJ589977 NTF589977 ODB589977 OMX589977 OWT589977 PGP589977 PQL589977 QAH589977 QKD589977 QTZ589977 RDV589977 RNR589977 RXN589977 SHJ589977 SRF589977 TBB589977 TKX589977 TUT589977 UEP589977 UOL589977 UYH589977 VID589977 VRZ589977 WBV589977 WLR589977 WVN589977 G655513 JB655513 SX655513 ACT655513 AMP655513 AWL655513 BGH655513 BQD655513 BZZ655513 CJV655513 CTR655513 DDN655513 DNJ655513 DXF655513 EHB655513 EQX655513 FAT655513 FKP655513 FUL655513 GEH655513 GOD655513 GXZ655513 HHV655513 HRR655513 IBN655513 ILJ655513 IVF655513 JFB655513 JOX655513 JYT655513 KIP655513 KSL655513 LCH655513 LMD655513 LVZ655513 MFV655513 MPR655513 MZN655513 NJJ655513 NTF655513 ODB655513 OMX655513 OWT655513 PGP655513 PQL655513 QAH655513 QKD655513 QTZ655513 RDV655513 RNR655513 RXN655513 SHJ655513 SRF655513 TBB655513 TKX655513 TUT655513 UEP655513 UOL655513 UYH655513 VID655513 VRZ655513 WBV655513 WLR655513 WVN655513 G721049 JB721049 SX721049 ACT721049 AMP721049 AWL721049 BGH721049 BQD721049 BZZ721049 CJV721049 CTR721049 DDN721049 DNJ721049 DXF721049 EHB721049 EQX721049 FAT721049 FKP721049 FUL721049 GEH721049 GOD721049 GXZ721049 HHV721049 HRR721049 IBN721049 ILJ721049 IVF721049 JFB721049 JOX721049 JYT721049 KIP721049 KSL721049 LCH721049 LMD721049 LVZ721049 MFV721049 MPR721049 MZN721049 NJJ721049 NTF721049 ODB721049 OMX721049 OWT721049 PGP721049 PQL721049 QAH721049 QKD721049 QTZ721049 RDV721049 RNR721049 RXN721049 SHJ721049 SRF721049 TBB721049 TKX721049 TUT721049 UEP721049 UOL721049 UYH721049 VID721049 VRZ721049 WBV721049 WLR721049 WVN721049 G786585 JB786585 SX786585 ACT786585 AMP786585 AWL786585 BGH786585 BQD786585 BZZ786585 CJV786585 CTR786585 DDN786585 DNJ786585 DXF786585 EHB786585 EQX786585 FAT786585 FKP786585 FUL786585 GEH786585 GOD786585 GXZ786585 HHV786585 HRR786585 IBN786585 ILJ786585 IVF786585 JFB786585 JOX786585 JYT786585 KIP786585 KSL786585 LCH786585 LMD786585 LVZ786585 MFV786585 MPR786585 MZN786585 NJJ786585 NTF786585 ODB786585 OMX786585 OWT786585 PGP786585 PQL786585 QAH786585 QKD786585 QTZ786585 RDV786585 RNR786585 RXN786585 SHJ786585 SRF786585 TBB786585 TKX786585 TUT786585 UEP786585 UOL786585 UYH786585 VID786585 VRZ786585 WBV786585 WLR786585 WVN786585 G852121 JB852121 SX852121 ACT852121 AMP852121 AWL852121 BGH852121 BQD852121 BZZ852121 CJV852121 CTR852121 DDN852121 DNJ852121 DXF852121 EHB852121 EQX852121 FAT852121 FKP852121 FUL852121 GEH852121 GOD852121 GXZ852121 HHV852121 HRR852121 IBN852121 ILJ852121 IVF852121 JFB852121 JOX852121 JYT852121 KIP852121 KSL852121 LCH852121 LMD852121 LVZ852121 MFV852121 MPR852121 MZN852121 NJJ852121 NTF852121 ODB852121 OMX852121 OWT852121 PGP852121 PQL852121 QAH852121 QKD852121 QTZ852121 RDV852121 RNR852121 RXN852121 SHJ852121 SRF852121 TBB852121 TKX852121 TUT852121 UEP852121 UOL852121 UYH852121 VID852121 VRZ852121 WBV852121 WLR852121 WVN852121 G917657 JB917657 SX917657 ACT917657 AMP917657 AWL917657 BGH917657 BQD917657 BZZ917657 CJV917657 CTR917657 DDN917657 DNJ917657 DXF917657 EHB917657 EQX917657 FAT917657 FKP917657 FUL917657 GEH917657 GOD917657 GXZ917657 HHV917657 HRR917657 IBN917657 ILJ917657 IVF917657 JFB917657 JOX917657 JYT917657 KIP917657 KSL917657 LCH917657 LMD917657 LVZ917657 MFV917657 MPR917657 MZN917657 NJJ917657 NTF917657 ODB917657 OMX917657 OWT917657 PGP917657 PQL917657 QAH917657 QKD917657 QTZ917657 RDV917657 RNR917657 RXN917657 SHJ917657 SRF917657 TBB917657 TKX917657 TUT917657 UEP917657 UOL917657 UYH917657 VID917657 VRZ917657 WBV917657 WLR917657 WVN917657 G983193 JB983193 SX983193 ACT983193 AMP983193 AWL983193 BGH983193 BQD983193 BZZ983193 CJV983193 CTR983193 DDN983193 DNJ983193 DXF983193 EHB983193 EQX983193 FAT983193 FKP983193 FUL983193 GEH983193 GOD983193 GXZ983193 HHV983193 HRR983193 IBN983193 ILJ983193 IVF983193 JFB983193 JOX983193 JYT983193 KIP983193 KSL983193 LCH983193 LMD983193 LVZ983193 MFV983193 MPR983193 MZN983193 NJJ983193 NTF983193 ODB983193 OMX983193 OWT983193 PGP983193 PQL983193 QAH983193 QKD983193 QTZ983193 RDV983193 RNR983193 RXN983193 SHJ983193 SRF983193 TBB983193 TKX983193 TUT983193 UEP983193 UOL983193 UYH983193 VID983193 VRZ983193 WBV983193 WLR983193 WVN983193 G65707 JB65707 SX65707 ACT65707 AMP65707 AWL65707 BGH65707 BQD65707 BZZ65707 CJV65707 CTR65707 DDN65707 DNJ65707 DXF65707 EHB65707 EQX65707 FAT65707 FKP65707 FUL65707 GEH65707 GOD65707 GXZ65707 HHV65707 HRR65707 IBN65707 ILJ65707 IVF65707 JFB65707 JOX65707 JYT65707 KIP65707 KSL65707 LCH65707 LMD65707 LVZ65707 MFV65707 MPR65707 MZN65707 NJJ65707 NTF65707 ODB65707 OMX65707 OWT65707 PGP65707 PQL65707 QAH65707 QKD65707 QTZ65707 RDV65707 RNR65707 RXN65707 SHJ65707 SRF65707 TBB65707 TKX65707 TUT65707 UEP65707 UOL65707 UYH65707 VID65707 VRZ65707 WBV65707 WLR65707 WVN65707 G131243 JB131243 SX131243 ACT131243 AMP131243 AWL131243 BGH131243 BQD131243 BZZ131243 CJV131243 CTR131243 DDN131243 DNJ131243 DXF131243 EHB131243 EQX131243 FAT131243 FKP131243 FUL131243 GEH131243 GOD131243 GXZ131243 HHV131243 HRR131243 IBN131243 ILJ131243 IVF131243 JFB131243 JOX131243 JYT131243 KIP131243 KSL131243 LCH131243 LMD131243 LVZ131243 MFV131243 MPR131243 MZN131243 NJJ131243 NTF131243 ODB131243 OMX131243 OWT131243 PGP131243 PQL131243 QAH131243 QKD131243 QTZ131243 RDV131243 RNR131243 RXN131243 SHJ131243 SRF131243 TBB131243 TKX131243 TUT131243 UEP131243 UOL131243 UYH131243 VID131243 VRZ131243 WBV131243 WLR131243 WVN131243 G196779 JB196779 SX196779 ACT196779 AMP196779 AWL196779 BGH196779 BQD196779 BZZ196779 CJV196779 CTR196779 DDN196779 DNJ196779 DXF196779 EHB196779 EQX196779 FAT196779 FKP196779 FUL196779 GEH196779 GOD196779 GXZ196779 HHV196779 HRR196779 IBN196779 ILJ196779 IVF196779 JFB196779 JOX196779 JYT196779 KIP196779 KSL196779 LCH196779 LMD196779 LVZ196779 MFV196779 MPR196779 MZN196779 NJJ196779 NTF196779 ODB196779 OMX196779 OWT196779 PGP196779 PQL196779 QAH196779 QKD196779 QTZ196779 RDV196779 RNR196779 RXN196779 SHJ196779 SRF196779 TBB196779 TKX196779 TUT196779 UEP196779 UOL196779 UYH196779 VID196779 VRZ196779 WBV196779 WLR196779 WVN196779 G262315 JB262315 SX262315 ACT262315 AMP262315 AWL262315 BGH262315 BQD262315 BZZ262315 CJV262315 CTR262315 DDN262315 DNJ262315 DXF262315 EHB262315 EQX262315 FAT262315 FKP262315 FUL262315 GEH262315 GOD262315 GXZ262315 HHV262315 HRR262315 IBN262315 ILJ262315 IVF262315 JFB262315 JOX262315 JYT262315 KIP262315 KSL262315 LCH262315 LMD262315 LVZ262315 MFV262315 MPR262315 MZN262315 NJJ262315 NTF262315 ODB262315 OMX262315 OWT262315 PGP262315 PQL262315 QAH262315 QKD262315 QTZ262315 RDV262315 RNR262315 RXN262315 SHJ262315 SRF262315 TBB262315 TKX262315 TUT262315 UEP262315 UOL262315 UYH262315 VID262315 VRZ262315 WBV262315 WLR262315 WVN262315 G327851 JB327851 SX327851 ACT327851 AMP327851 AWL327851 BGH327851 BQD327851 BZZ327851 CJV327851 CTR327851 DDN327851 DNJ327851 DXF327851 EHB327851 EQX327851 FAT327851 FKP327851 FUL327851 GEH327851 GOD327851 GXZ327851 HHV327851 HRR327851 IBN327851 ILJ327851 IVF327851 JFB327851 JOX327851 JYT327851 KIP327851 KSL327851 LCH327851 LMD327851 LVZ327851 MFV327851 MPR327851 MZN327851 NJJ327851 NTF327851 ODB327851 OMX327851 OWT327851 PGP327851 PQL327851 QAH327851 QKD327851 QTZ327851 RDV327851 RNR327851 RXN327851 SHJ327851 SRF327851 TBB327851 TKX327851 TUT327851 UEP327851 UOL327851 UYH327851 VID327851 VRZ327851 WBV327851 WLR327851 WVN327851 G393387 JB393387 SX393387 ACT393387 AMP393387 AWL393387 BGH393387 BQD393387 BZZ393387 CJV393387 CTR393387 DDN393387 DNJ393387 DXF393387 EHB393387 EQX393387 FAT393387 FKP393387 FUL393387 GEH393387 GOD393387 GXZ393387 HHV393387 HRR393387 IBN393387 ILJ393387 IVF393387 JFB393387 JOX393387 JYT393387 KIP393387 KSL393387 LCH393387 LMD393387 LVZ393387 MFV393387 MPR393387 MZN393387 NJJ393387 NTF393387 ODB393387 OMX393387 OWT393387 PGP393387 PQL393387 QAH393387 QKD393387 QTZ393387 RDV393387 RNR393387 RXN393387 SHJ393387 SRF393387 TBB393387 TKX393387 TUT393387 UEP393387 UOL393387 UYH393387 VID393387 VRZ393387 WBV393387 WLR393387 WVN393387 G458923 JB458923 SX458923 ACT458923 AMP458923 AWL458923 BGH458923 BQD458923 BZZ458923 CJV458923 CTR458923 DDN458923 DNJ458923 DXF458923 EHB458923 EQX458923 FAT458923 FKP458923 FUL458923 GEH458923 GOD458923 GXZ458923 HHV458923 HRR458923 IBN458923 ILJ458923 IVF458923 JFB458923 JOX458923 JYT458923 KIP458923 KSL458923 LCH458923 LMD458923 LVZ458923 MFV458923 MPR458923 MZN458923 NJJ458923 NTF458923 ODB458923 OMX458923 OWT458923 PGP458923 PQL458923 QAH458923 QKD458923 QTZ458923 RDV458923 RNR458923 RXN458923 SHJ458923 SRF458923 TBB458923 TKX458923 TUT458923 UEP458923 UOL458923 UYH458923 VID458923 VRZ458923 WBV458923 WLR458923 WVN458923 G524459 JB524459 SX524459 ACT524459 AMP524459 AWL524459 BGH524459 BQD524459 BZZ524459 CJV524459 CTR524459 DDN524459 DNJ524459 DXF524459 EHB524459 EQX524459 FAT524459 FKP524459 FUL524459 GEH524459 GOD524459 GXZ524459 HHV524459 HRR524459 IBN524459 ILJ524459 IVF524459 JFB524459 JOX524459 JYT524459 KIP524459 KSL524459 LCH524459 LMD524459 LVZ524459 MFV524459 MPR524459 MZN524459 NJJ524459 NTF524459 ODB524459 OMX524459 OWT524459 PGP524459 PQL524459 QAH524459 QKD524459 QTZ524459 RDV524459 RNR524459 RXN524459 SHJ524459 SRF524459 TBB524459 TKX524459 TUT524459 UEP524459 UOL524459 UYH524459 VID524459 VRZ524459 WBV524459 WLR524459 WVN524459 G589995 JB589995 SX589995 ACT589995 AMP589995 AWL589995 BGH589995 BQD589995 BZZ589995 CJV589995 CTR589995 DDN589995 DNJ589995 DXF589995 EHB589995 EQX589995 FAT589995 FKP589995 FUL589995 GEH589995 GOD589995 GXZ589995 HHV589995 HRR589995 IBN589995 ILJ589995 IVF589995 JFB589995 JOX589995 JYT589995 KIP589995 KSL589995 LCH589995 LMD589995 LVZ589995 MFV589995 MPR589995 MZN589995 NJJ589995 NTF589995 ODB589995 OMX589995 OWT589995 PGP589995 PQL589995 QAH589995 QKD589995 QTZ589995 RDV589995 RNR589995 RXN589995 SHJ589995 SRF589995 TBB589995 TKX589995 TUT589995 UEP589995 UOL589995 UYH589995 VID589995 VRZ589995 WBV589995 WLR589995 WVN589995 G655531 JB655531 SX655531 ACT655531 AMP655531 AWL655531 BGH655531 BQD655531 BZZ655531 CJV655531 CTR655531 DDN655531 DNJ655531 DXF655531 EHB655531 EQX655531 FAT655531 FKP655531 FUL655531 GEH655531 GOD655531 GXZ655531 HHV655531 HRR655531 IBN655531 ILJ655531 IVF655531 JFB655531 JOX655531 JYT655531 KIP655531 KSL655531 LCH655531 LMD655531 LVZ655531 MFV655531 MPR655531 MZN655531 NJJ655531 NTF655531 ODB655531 OMX655531 OWT655531 PGP655531 PQL655531 QAH655531 QKD655531 QTZ655531 RDV655531 RNR655531 RXN655531 SHJ655531 SRF655531 TBB655531 TKX655531 TUT655531 UEP655531 UOL655531 UYH655531 VID655531 VRZ655531 WBV655531 WLR655531 WVN655531 G721067 JB721067 SX721067 ACT721067 AMP721067 AWL721067 BGH721067 BQD721067 BZZ721067 CJV721067 CTR721067 DDN721067 DNJ721067 DXF721067 EHB721067 EQX721067 FAT721067 FKP721067 FUL721067 GEH721067 GOD721067 GXZ721067 HHV721067 HRR721067 IBN721067 ILJ721067 IVF721067 JFB721067 JOX721067 JYT721067 KIP721067 KSL721067 LCH721067 LMD721067 LVZ721067 MFV721067 MPR721067 MZN721067 NJJ721067 NTF721067 ODB721067 OMX721067 OWT721067 PGP721067 PQL721067 QAH721067 QKD721067 QTZ721067 RDV721067 RNR721067 RXN721067 SHJ721067 SRF721067 TBB721067 TKX721067 TUT721067 UEP721067 UOL721067 UYH721067 VID721067 VRZ721067 WBV721067 WLR721067 WVN721067 G786603 JB786603 SX786603 ACT786603 AMP786603 AWL786603 BGH786603 BQD786603 BZZ786603 CJV786603 CTR786603 DDN786603 DNJ786603 DXF786603 EHB786603 EQX786603 FAT786603 FKP786603 FUL786603 GEH786603 GOD786603 GXZ786603 HHV786603 HRR786603 IBN786603 ILJ786603 IVF786603 JFB786603 JOX786603 JYT786603 KIP786603 KSL786603 LCH786603 LMD786603 LVZ786603 MFV786603 MPR786603 MZN786603 NJJ786603 NTF786603 ODB786603 OMX786603 OWT786603 PGP786603 PQL786603 QAH786603 QKD786603 QTZ786603 RDV786603 RNR786603 RXN786603 SHJ786603 SRF786603 TBB786603 TKX786603 TUT786603 UEP786603 UOL786603 UYH786603 VID786603 VRZ786603 WBV786603 WLR786603 WVN786603 G852139 JB852139 SX852139 ACT852139 AMP852139 AWL852139 BGH852139 BQD852139 BZZ852139 CJV852139 CTR852139 DDN852139 DNJ852139 DXF852139 EHB852139 EQX852139 FAT852139 FKP852139 FUL852139 GEH852139 GOD852139 GXZ852139 HHV852139 HRR852139 IBN852139 ILJ852139 IVF852139 JFB852139 JOX852139 JYT852139 KIP852139 KSL852139 LCH852139 LMD852139 LVZ852139 MFV852139 MPR852139 MZN852139 NJJ852139 NTF852139 ODB852139 OMX852139 OWT852139 PGP852139 PQL852139 QAH852139 QKD852139 QTZ852139 RDV852139 RNR852139 RXN852139 SHJ852139 SRF852139 TBB852139 TKX852139 TUT852139 UEP852139 UOL852139 UYH852139 VID852139 VRZ852139 WBV852139 WLR852139 WVN852139 G917675 JB917675 SX917675 ACT917675 AMP917675 AWL917675 BGH917675 BQD917675 BZZ917675 CJV917675 CTR917675 DDN917675 DNJ917675 DXF917675 EHB917675 EQX917675 FAT917675 FKP917675 FUL917675 GEH917675 GOD917675 GXZ917675 HHV917675 HRR917675 IBN917675 ILJ917675 IVF917675 JFB917675 JOX917675 JYT917675 KIP917675 KSL917675 LCH917675 LMD917675 LVZ917675 MFV917675 MPR917675 MZN917675 NJJ917675 NTF917675 ODB917675 OMX917675 OWT917675 PGP917675 PQL917675 QAH917675 QKD917675 QTZ917675 RDV917675 RNR917675 RXN917675 SHJ917675 SRF917675 TBB917675 TKX917675 TUT917675 UEP917675 UOL917675 UYH917675 VID917675 VRZ917675 WBV917675 WLR917675 WVN917675 G983211 JB983211 SX983211 ACT983211 AMP983211 AWL983211 BGH983211 BQD983211 BZZ983211 CJV983211 CTR983211 DDN983211 DNJ983211 DXF983211 EHB983211 EQX983211 FAT983211 FKP983211 FUL983211 GEH983211 GOD983211 GXZ983211 HHV983211 HRR983211 IBN983211 ILJ983211 IVF983211 JFB983211 JOX983211 JYT983211 KIP983211 KSL983211 LCH983211 LMD983211 LVZ983211 MFV983211 MPR983211 MZN983211 NJJ983211 NTF983211 ODB983211 OMX983211 OWT983211 PGP983211 PQL983211 QAH983211 QKD983211 QTZ983211 RDV983211 RNR983211 RXN983211 SHJ983211 SRF983211 TBB983211 TKX983211 TUT983211 UEP983211 UOL983211 UYH983211 VID983211 VRZ983211 WBV983211 WLR983211 WVN983211 G65715 JB65715 SX65715 ACT65715 AMP65715 AWL65715 BGH65715 BQD65715 BZZ65715 CJV65715 CTR65715 DDN65715 DNJ65715 DXF65715 EHB65715 EQX65715 FAT65715 FKP65715 FUL65715 GEH65715 GOD65715 GXZ65715 HHV65715 HRR65715 IBN65715 ILJ65715 IVF65715 JFB65715 JOX65715 JYT65715 KIP65715 KSL65715 LCH65715 LMD65715 LVZ65715 MFV65715 MPR65715 MZN65715 NJJ65715 NTF65715 ODB65715 OMX65715 OWT65715 PGP65715 PQL65715 QAH65715 QKD65715 QTZ65715 RDV65715 RNR65715 RXN65715 SHJ65715 SRF65715 TBB65715 TKX65715 TUT65715 UEP65715 UOL65715 UYH65715 VID65715 VRZ65715 WBV65715 WLR65715 WVN65715 G131251 JB131251 SX131251 ACT131251 AMP131251 AWL131251 BGH131251 BQD131251 BZZ131251 CJV131251 CTR131251 DDN131251 DNJ131251 DXF131251 EHB131251 EQX131251 FAT131251 FKP131251 FUL131251 GEH131251 GOD131251 GXZ131251 HHV131251 HRR131251 IBN131251 ILJ131251 IVF131251 JFB131251 JOX131251 JYT131251 KIP131251 KSL131251 LCH131251 LMD131251 LVZ131251 MFV131251 MPR131251 MZN131251 NJJ131251 NTF131251 ODB131251 OMX131251 OWT131251 PGP131251 PQL131251 QAH131251 QKD131251 QTZ131251 RDV131251 RNR131251 RXN131251 SHJ131251 SRF131251 TBB131251 TKX131251 TUT131251 UEP131251 UOL131251 UYH131251 VID131251 VRZ131251 WBV131251 WLR131251 WVN131251 G196787 JB196787 SX196787 ACT196787 AMP196787 AWL196787 BGH196787 BQD196787 BZZ196787 CJV196787 CTR196787 DDN196787 DNJ196787 DXF196787 EHB196787 EQX196787 FAT196787 FKP196787 FUL196787 GEH196787 GOD196787 GXZ196787 HHV196787 HRR196787 IBN196787 ILJ196787 IVF196787 JFB196787 JOX196787 JYT196787 KIP196787 KSL196787 LCH196787 LMD196787 LVZ196787 MFV196787 MPR196787 MZN196787 NJJ196787 NTF196787 ODB196787 OMX196787 OWT196787 PGP196787 PQL196787 QAH196787 QKD196787 QTZ196787 RDV196787 RNR196787 RXN196787 SHJ196787 SRF196787 TBB196787 TKX196787 TUT196787 UEP196787 UOL196787 UYH196787 VID196787 VRZ196787 WBV196787 WLR196787 WVN196787 G262323 JB262323 SX262323 ACT262323 AMP262323 AWL262323 BGH262323 BQD262323 BZZ262323 CJV262323 CTR262323 DDN262323 DNJ262323 DXF262323 EHB262323 EQX262323 FAT262323 FKP262323 FUL262323 GEH262323 GOD262323 GXZ262323 HHV262323 HRR262323 IBN262323 ILJ262323 IVF262323 JFB262323 JOX262323 JYT262323 KIP262323 KSL262323 LCH262323 LMD262323 LVZ262323 MFV262323 MPR262323 MZN262323 NJJ262323 NTF262323 ODB262323 OMX262323 OWT262323 PGP262323 PQL262323 QAH262323 QKD262323 QTZ262323 RDV262323 RNR262323 RXN262323 SHJ262323 SRF262323 TBB262323 TKX262323 TUT262323 UEP262323 UOL262323 UYH262323 VID262323 VRZ262323 WBV262323 WLR262323 WVN262323 G327859 JB327859 SX327859 ACT327859 AMP327859 AWL327859 BGH327859 BQD327859 BZZ327859 CJV327859 CTR327859 DDN327859 DNJ327859 DXF327859 EHB327859 EQX327859 FAT327859 FKP327859 FUL327859 GEH327859 GOD327859 GXZ327859 HHV327859 HRR327859 IBN327859 ILJ327859 IVF327859 JFB327859 JOX327859 JYT327859 KIP327859 KSL327859 LCH327859 LMD327859 LVZ327859 MFV327859 MPR327859 MZN327859 NJJ327859 NTF327859 ODB327859 OMX327859 OWT327859 PGP327859 PQL327859 QAH327859 QKD327859 QTZ327859 RDV327859 RNR327859 RXN327859 SHJ327859 SRF327859 TBB327859 TKX327859 TUT327859 UEP327859 UOL327859 UYH327859 VID327859 VRZ327859 WBV327859 WLR327859 WVN327859 G393395 JB393395 SX393395 ACT393395 AMP393395 AWL393395 BGH393395 BQD393395 BZZ393395 CJV393395 CTR393395 DDN393395 DNJ393395 DXF393395 EHB393395 EQX393395 FAT393395 FKP393395 FUL393395 GEH393395 GOD393395 GXZ393395 HHV393395 HRR393395 IBN393395 ILJ393395 IVF393395 JFB393395 JOX393395 JYT393395 KIP393395 KSL393395 LCH393395 LMD393395 LVZ393395 MFV393395 MPR393395 MZN393395 NJJ393395 NTF393395 ODB393395 OMX393395 OWT393395 PGP393395 PQL393395 QAH393395 QKD393395 QTZ393395 RDV393395 RNR393395 RXN393395 SHJ393395 SRF393395 TBB393395 TKX393395 TUT393395 UEP393395 UOL393395 UYH393395 VID393395 VRZ393395 WBV393395 WLR393395 WVN393395 G458931 JB458931 SX458931 ACT458931 AMP458931 AWL458931 BGH458931 BQD458931 BZZ458931 CJV458931 CTR458931 DDN458931 DNJ458931 DXF458931 EHB458931 EQX458931 FAT458931 FKP458931 FUL458931 GEH458931 GOD458931 GXZ458931 HHV458931 HRR458931 IBN458931 ILJ458931 IVF458931 JFB458931 JOX458931 JYT458931 KIP458931 KSL458931 LCH458931 LMD458931 LVZ458931 MFV458931 MPR458931 MZN458931 NJJ458931 NTF458931 ODB458931 OMX458931 OWT458931 PGP458931 PQL458931 QAH458931 QKD458931 QTZ458931 RDV458931 RNR458931 RXN458931 SHJ458931 SRF458931 TBB458931 TKX458931 TUT458931 UEP458931 UOL458931 UYH458931 VID458931 VRZ458931 WBV458931 WLR458931 WVN458931 G524467 JB524467 SX524467 ACT524467 AMP524467 AWL524467 BGH524467 BQD524467 BZZ524467 CJV524467 CTR524467 DDN524467 DNJ524467 DXF524467 EHB524467 EQX524467 FAT524467 FKP524467 FUL524467 GEH524467 GOD524467 GXZ524467 HHV524467 HRR524467 IBN524467 ILJ524467 IVF524467 JFB524467 JOX524467 JYT524467 KIP524467 KSL524467 LCH524467 LMD524467 LVZ524467 MFV524467 MPR524467 MZN524467 NJJ524467 NTF524467 ODB524467 OMX524467 OWT524467 PGP524467 PQL524467 QAH524467 QKD524467 QTZ524467 RDV524467 RNR524467 RXN524467 SHJ524467 SRF524467 TBB524467 TKX524467 TUT524467 UEP524467 UOL524467 UYH524467 VID524467 VRZ524467 WBV524467 WLR524467 WVN524467 G590003 JB590003 SX590003 ACT590003 AMP590003 AWL590003 BGH590003 BQD590003 BZZ590003 CJV590003 CTR590003 DDN590003 DNJ590003 DXF590003 EHB590003 EQX590003 FAT590003 FKP590003 FUL590003 GEH590003 GOD590003 GXZ590003 HHV590003 HRR590003 IBN590003 ILJ590003 IVF590003 JFB590003 JOX590003 JYT590003 KIP590003 KSL590003 LCH590003 LMD590003 LVZ590003 MFV590003 MPR590003 MZN590003 NJJ590003 NTF590003 ODB590003 OMX590003 OWT590003 PGP590003 PQL590003 QAH590003 QKD590003 QTZ590003 RDV590003 RNR590003 RXN590003 SHJ590003 SRF590003 TBB590003 TKX590003 TUT590003 UEP590003 UOL590003 UYH590003 VID590003 VRZ590003 WBV590003 WLR590003 WVN590003 G655539 JB655539 SX655539 ACT655539 AMP655539 AWL655539 BGH655539 BQD655539 BZZ655539 CJV655539 CTR655539 DDN655539 DNJ655539 DXF655539 EHB655539 EQX655539 FAT655539 FKP655539 FUL655539 GEH655539 GOD655539 GXZ655539 HHV655539 HRR655539 IBN655539 ILJ655539 IVF655539 JFB655539 JOX655539 JYT655539 KIP655539 KSL655539 LCH655539 LMD655539 LVZ655539 MFV655539 MPR655539 MZN655539 NJJ655539 NTF655539 ODB655539 OMX655539 OWT655539 PGP655539 PQL655539 QAH655539 QKD655539 QTZ655539 RDV655539 RNR655539 RXN655539 SHJ655539 SRF655539 TBB655539 TKX655539 TUT655539 UEP655539 UOL655539 UYH655539 VID655539 VRZ655539 WBV655539 WLR655539 WVN655539 G721075 JB721075 SX721075 ACT721075 AMP721075 AWL721075 BGH721075 BQD721075 BZZ721075 CJV721075 CTR721075 DDN721075 DNJ721075 DXF721075 EHB721075 EQX721075 FAT721075 FKP721075 FUL721075 GEH721075 GOD721075 GXZ721075 HHV721075 HRR721075 IBN721075 ILJ721075 IVF721075 JFB721075 JOX721075 JYT721075 KIP721075 KSL721075 LCH721075 LMD721075 LVZ721075 MFV721075 MPR721075 MZN721075 NJJ721075 NTF721075 ODB721075 OMX721075 OWT721075 PGP721075 PQL721075 QAH721075 QKD721075 QTZ721075 RDV721075 RNR721075 RXN721075 SHJ721075 SRF721075 TBB721075 TKX721075 TUT721075 UEP721075 UOL721075 UYH721075 VID721075 VRZ721075 WBV721075 WLR721075 WVN721075 G786611 JB786611 SX786611 ACT786611 AMP786611 AWL786611 BGH786611 BQD786611 BZZ786611 CJV786611 CTR786611 DDN786611 DNJ786611 DXF786611 EHB786611 EQX786611 FAT786611 FKP786611 FUL786611 GEH786611 GOD786611 GXZ786611 HHV786611 HRR786611 IBN786611 ILJ786611 IVF786611 JFB786611 JOX786611 JYT786611 KIP786611 KSL786611 LCH786611 LMD786611 LVZ786611 MFV786611 MPR786611 MZN786611 NJJ786611 NTF786611 ODB786611 OMX786611 OWT786611 PGP786611 PQL786611 QAH786611 QKD786611 QTZ786611 RDV786611 RNR786611 RXN786611 SHJ786611 SRF786611 TBB786611 TKX786611 TUT786611 UEP786611 UOL786611 UYH786611 VID786611 VRZ786611 WBV786611 WLR786611 WVN786611 G852147 JB852147 SX852147 ACT852147 AMP852147 AWL852147 BGH852147 BQD852147 BZZ852147 CJV852147 CTR852147 DDN852147 DNJ852147 DXF852147 EHB852147 EQX852147 FAT852147 FKP852147 FUL852147 GEH852147 GOD852147 GXZ852147 HHV852147 HRR852147 IBN852147 ILJ852147 IVF852147 JFB852147 JOX852147 JYT852147 KIP852147 KSL852147 LCH852147 LMD852147 LVZ852147 MFV852147 MPR852147 MZN852147 NJJ852147 NTF852147 ODB852147 OMX852147 OWT852147 PGP852147 PQL852147 QAH852147 QKD852147 QTZ852147 RDV852147 RNR852147 RXN852147 SHJ852147 SRF852147 TBB852147 TKX852147 TUT852147 UEP852147 UOL852147 UYH852147 VID852147 VRZ852147 WBV852147 WLR852147 WVN852147 G917683 JB917683 SX917683 ACT917683 AMP917683 AWL917683 BGH917683 BQD917683 BZZ917683 CJV917683 CTR917683 DDN917683 DNJ917683 DXF917683 EHB917683 EQX917683 FAT917683 FKP917683 FUL917683 GEH917683 GOD917683 GXZ917683 HHV917683 HRR917683 IBN917683 ILJ917683 IVF917683 JFB917683 JOX917683 JYT917683 KIP917683 KSL917683 LCH917683 LMD917683 LVZ917683 MFV917683 MPR917683 MZN917683 NJJ917683 NTF917683 ODB917683 OMX917683 OWT917683 PGP917683 PQL917683 QAH917683 QKD917683 QTZ917683 RDV917683 RNR917683 RXN917683 SHJ917683 SRF917683 TBB917683 TKX917683 TUT917683 UEP917683 UOL917683 UYH917683 VID917683 VRZ917683 WBV917683 WLR917683 WVN917683 G983219 JB983219 SX983219 ACT983219 AMP983219 AWL983219 BGH983219 BQD983219 BZZ983219 CJV983219 CTR983219 DDN983219 DNJ983219 DXF983219 EHB983219 EQX983219 FAT983219 FKP983219 FUL983219 GEH983219 GOD983219 GXZ983219 HHV983219 HRR983219 IBN983219 ILJ983219 IVF983219 JFB983219 JOX983219 JYT983219 KIP983219 KSL983219 LCH983219 LMD983219 LVZ983219 MFV983219 MPR983219 MZN983219 NJJ983219 NTF983219 ODB983219 OMX983219 OWT983219 PGP983219 PQL983219 QAH983219 QKD983219 QTZ983219 RDV983219 RNR983219 RXN983219 SHJ983219 SRF983219 TBB983219 TKX983219 TUT983219 UEP983219 UOL983219 UYH983219 VID983219 VRZ983219 WBV983219 WLR983219 WVN983219 G213 JB213 SX213 ACT213 AMP213 AWL213 BGH213 BQD213 BZZ213 CJV213 CTR213 DDN213 DNJ213 DXF213 EHB213 EQX213 FAT213 FKP213 FUL213 GEH213 GOD213 GXZ213 HHV213 HRR213 IBN213 ILJ213 IVF213 JFB213 JOX213 JYT213 KIP213 KSL213 LCH213 LMD213 LVZ213 MFV213 MPR213 MZN213 NJJ213 NTF213 ODB213 OMX213 OWT213 PGP213 PQL213 QAH213 QKD213 QTZ213 RDV213 RNR213 RXN213 SHJ213 SRF213 TBB213 TKX213 TUT213 UEP213 UOL213 UYH213 VID213 VRZ213 WBV213 WLR213 WVN213 G65749 JB65749 SX65749 ACT65749 AMP65749 AWL65749 BGH65749 BQD65749 BZZ65749 CJV65749 CTR65749 DDN65749 DNJ65749 DXF65749 EHB65749 EQX65749 FAT65749 FKP65749 FUL65749 GEH65749 GOD65749 GXZ65749 HHV65749 HRR65749 IBN65749 ILJ65749 IVF65749 JFB65749 JOX65749 JYT65749 KIP65749 KSL65749 LCH65749 LMD65749 LVZ65749 MFV65749 MPR65749 MZN65749 NJJ65749 NTF65749 ODB65749 OMX65749 OWT65749 PGP65749 PQL65749 QAH65749 QKD65749 QTZ65749 RDV65749 RNR65749 RXN65749 SHJ65749 SRF65749 TBB65749 TKX65749 TUT65749 UEP65749 UOL65749 UYH65749 VID65749 VRZ65749 WBV65749 WLR65749 WVN65749 G131285 JB131285 SX131285 ACT131285 AMP131285 AWL131285 BGH131285 BQD131285 BZZ131285 CJV131285 CTR131285 DDN131285 DNJ131285 DXF131285 EHB131285 EQX131285 FAT131285 FKP131285 FUL131285 GEH131285 GOD131285 GXZ131285 HHV131285 HRR131285 IBN131285 ILJ131285 IVF131285 JFB131285 JOX131285 JYT131285 KIP131285 KSL131285 LCH131285 LMD131285 LVZ131285 MFV131285 MPR131285 MZN131285 NJJ131285 NTF131285 ODB131285 OMX131285 OWT131285 PGP131285 PQL131285 QAH131285 QKD131285 QTZ131285 RDV131285 RNR131285 RXN131285 SHJ131285 SRF131285 TBB131285 TKX131285 TUT131285 UEP131285 UOL131285 UYH131285 VID131285 VRZ131285 WBV131285 WLR131285 WVN131285 G196821 JB196821 SX196821 ACT196821 AMP196821 AWL196821 BGH196821 BQD196821 BZZ196821 CJV196821 CTR196821 DDN196821 DNJ196821 DXF196821 EHB196821 EQX196821 FAT196821 FKP196821 FUL196821 GEH196821 GOD196821 GXZ196821 HHV196821 HRR196821 IBN196821 ILJ196821 IVF196821 JFB196821 JOX196821 JYT196821 KIP196821 KSL196821 LCH196821 LMD196821 LVZ196821 MFV196821 MPR196821 MZN196821 NJJ196821 NTF196821 ODB196821 OMX196821 OWT196821 PGP196821 PQL196821 QAH196821 QKD196821 QTZ196821 RDV196821 RNR196821 RXN196821 SHJ196821 SRF196821 TBB196821 TKX196821 TUT196821 UEP196821 UOL196821 UYH196821 VID196821 VRZ196821 WBV196821 WLR196821 WVN196821 G262357 JB262357 SX262357 ACT262357 AMP262357 AWL262357 BGH262357 BQD262357 BZZ262357 CJV262357 CTR262357 DDN262357 DNJ262357 DXF262357 EHB262357 EQX262357 FAT262357 FKP262357 FUL262357 GEH262357 GOD262357 GXZ262357 HHV262357 HRR262357 IBN262357 ILJ262357 IVF262357 JFB262357 JOX262357 JYT262357 KIP262357 KSL262357 LCH262357 LMD262357 LVZ262357 MFV262357 MPR262357 MZN262357 NJJ262357 NTF262357 ODB262357 OMX262357 OWT262357 PGP262357 PQL262357 QAH262357 QKD262357 QTZ262357 RDV262357 RNR262357 RXN262357 SHJ262357 SRF262357 TBB262357 TKX262357 TUT262357 UEP262357 UOL262357 UYH262357 VID262357 VRZ262357 WBV262357 WLR262357 WVN262357 G327893 JB327893 SX327893 ACT327893 AMP327893 AWL327893 BGH327893 BQD327893 BZZ327893 CJV327893 CTR327893 DDN327893 DNJ327893 DXF327893 EHB327893 EQX327893 FAT327893 FKP327893 FUL327893 GEH327893 GOD327893 GXZ327893 HHV327893 HRR327893 IBN327893 ILJ327893 IVF327893 JFB327893 JOX327893 JYT327893 KIP327893 KSL327893 LCH327893 LMD327893 LVZ327893 MFV327893 MPR327893 MZN327893 NJJ327893 NTF327893 ODB327893 OMX327893 OWT327893 PGP327893 PQL327893 QAH327893 QKD327893 QTZ327893 RDV327893 RNR327893 RXN327893 SHJ327893 SRF327893 TBB327893 TKX327893 TUT327893 UEP327893 UOL327893 UYH327893 VID327893 VRZ327893 WBV327893 WLR327893 WVN327893 G393429 JB393429 SX393429 ACT393429 AMP393429 AWL393429 BGH393429 BQD393429 BZZ393429 CJV393429 CTR393429 DDN393429 DNJ393429 DXF393429 EHB393429 EQX393429 FAT393429 FKP393429 FUL393429 GEH393429 GOD393429 GXZ393429 HHV393429 HRR393429 IBN393429 ILJ393429 IVF393429 JFB393429 JOX393429 JYT393429 KIP393429 KSL393429 LCH393429 LMD393429 LVZ393429 MFV393429 MPR393429 MZN393429 NJJ393429 NTF393429 ODB393429 OMX393429 OWT393429 PGP393429 PQL393429 QAH393429 QKD393429 QTZ393429 RDV393429 RNR393429 RXN393429 SHJ393429 SRF393429 TBB393429 TKX393429 TUT393429 UEP393429 UOL393429 UYH393429 VID393429 VRZ393429 WBV393429 WLR393429 WVN393429 G458965 JB458965 SX458965 ACT458965 AMP458965 AWL458965 BGH458965 BQD458965 BZZ458965 CJV458965 CTR458965 DDN458965 DNJ458965 DXF458965 EHB458965 EQX458965 FAT458965 FKP458965 FUL458965 GEH458965 GOD458965 GXZ458965 HHV458965 HRR458965 IBN458965 ILJ458965 IVF458965 JFB458965 JOX458965 JYT458965 KIP458965 KSL458965 LCH458965 LMD458965 LVZ458965 MFV458965 MPR458965 MZN458965 NJJ458965 NTF458965 ODB458965 OMX458965 OWT458965 PGP458965 PQL458965 QAH458965 QKD458965 QTZ458965 RDV458965 RNR458965 RXN458965 SHJ458965 SRF458965 TBB458965 TKX458965 TUT458965 UEP458965 UOL458965 UYH458965 VID458965 VRZ458965 WBV458965 WLR458965 WVN458965 G524501 JB524501 SX524501 ACT524501 AMP524501 AWL524501 BGH524501 BQD524501 BZZ524501 CJV524501 CTR524501 DDN524501 DNJ524501 DXF524501 EHB524501 EQX524501 FAT524501 FKP524501 FUL524501 GEH524501 GOD524501 GXZ524501 HHV524501 HRR524501 IBN524501 ILJ524501 IVF524501 JFB524501 JOX524501 JYT524501 KIP524501 KSL524501 LCH524501 LMD524501 LVZ524501 MFV524501 MPR524501 MZN524501 NJJ524501 NTF524501 ODB524501 OMX524501 OWT524501 PGP524501 PQL524501 QAH524501 QKD524501 QTZ524501 RDV524501 RNR524501 RXN524501 SHJ524501 SRF524501 TBB524501 TKX524501 TUT524501 UEP524501 UOL524501 UYH524501 VID524501 VRZ524501 WBV524501 WLR524501 WVN524501 G590037 JB590037 SX590037 ACT590037 AMP590037 AWL590037 BGH590037 BQD590037 BZZ590037 CJV590037 CTR590037 DDN590037 DNJ590037 DXF590037 EHB590037 EQX590037 FAT590037 FKP590037 FUL590037 GEH590037 GOD590037 GXZ590037 HHV590037 HRR590037 IBN590037 ILJ590037 IVF590037 JFB590037 JOX590037 JYT590037 KIP590037 KSL590037 LCH590037 LMD590037 LVZ590037 MFV590037 MPR590037 MZN590037 NJJ590037 NTF590037 ODB590037 OMX590037 OWT590037 PGP590037 PQL590037 QAH590037 QKD590037 QTZ590037 RDV590037 RNR590037 RXN590037 SHJ590037 SRF590037 TBB590037 TKX590037 TUT590037 UEP590037 UOL590037 UYH590037 VID590037 VRZ590037 WBV590037 WLR590037 WVN590037 G655573 JB655573 SX655573 ACT655573 AMP655573 AWL655573 BGH655573 BQD655573 BZZ655573 CJV655573 CTR655573 DDN655573 DNJ655573 DXF655573 EHB655573 EQX655573 FAT655573 FKP655573 FUL655573 GEH655573 GOD655573 GXZ655573 HHV655573 HRR655573 IBN655573 ILJ655573 IVF655573 JFB655573 JOX655573 JYT655573 KIP655573 KSL655573 LCH655573 LMD655573 LVZ655573 MFV655573 MPR655573 MZN655573 NJJ655573 NTF655573 ODB655573 OMX655573 OWT655573 PGP655573 PQL655573 QAH655573 QKD655573 QTZ655573 RDV655573 RNR655573 RXN655573 SHJ655573 SRF655573 TBB655573 TKX655573 TUT655573 UEP655573 UOL655573 UYH655573 VID655573 VRZ655573 WBV655573 WLR655573 WVN655573 G721109 JB721109 SX721109 ACT721109 AMP721109 AWL721109 BGH721109 BQD721109 BZZ721109 CJV721109 CTR721109 DDN721109 DNJ721109 DXF721109 EHB721109 EQX721109 FAT721109 FKP721109 FUL721109 GEH721109 GOD721109 GXZ721109 HHV721109 HRR721109 IBN721109 ILJ721109 IVF721109 JFB721109 JOX721109 JYT721109 KIP721109 KSL721109 LCH721109 LMD721109 LVZ721109 MFV721109 MPR721109 MZN721109 NJJ721109 NTF721109 ODB721109 OMX721109 OWT721109 PGP721109 PQL721109 QAH721109 QKD721109 QTZ721109 RDV721109 RNR721109 RXN721109 SHJ721109 SRF721109 TBB721109 TKX721109 TUT721109 UEP721109 UOL721109 UYH721109 VID721109 VRZ721109 WBV721109 WLR721109 WVN721109 G786645 JB786645 SX786645 ACT786645 AMP786645 AWL786645 BGH786645 BQD786645 BZZ786645 CJV786645 CTR786645 DDN786645 DNJ786645 DXF786645 EHB786645 EQX786645 FAT786645 FKP786645 FUL786645 GEH786645 GOD786645 GXZ786645 HHV786645 HRR786645 IBN786645 ILJ786645 IVF786645 JFB786645 JOX786645 JYT786645 KIP786645 KSL786645 LCH786645 LMD786645 LVZ786645 MFV786645 MPR786645 MZN786645 NJJ786645 NTF786645 ODB786645 OMX786645 OWT786645 PGP786645 PQL786645 QAH786645 QKD786645 QTZ786645 RDV786645 RNR786645 RXN786645 SHJ786645 SRF786645 TBB786645 TKX786645 TUT786645 UEP786645 UOL786645 UYH786645 VID786645 VRZ786645 WBV786645 WLR786645 WVN786645 G852181 JB852181 SX852181 ACT852181 AMP852181 AWL852181 BGH852181 BQD852181 BZZ852181 CJV852181 CTR852181 DDN852181 DNJ852181 DXF852181 EHB852181 EQX852181 FAT852181 FKP852181 FUL852181 GEH852181 GOD852181 GXZ852181 HHV852181 HRR852181 IBN852181 ILJ852181 IVF852181 JFB852181 JOX852181 JYT852181 KIP852181 KSL852181 LCH852181 LMD852181 LVZ852181 MFV852181 MPR852181 MZN852181 NJJ852181 NTF852181 ODB852181 OMX852181 OWT852181 PGP852181 PQL852181 QAH852181 QKD852181 QTZ852181 RDV852181 RNR852181 RXN852181 SHJ852181 SRF852181 TBB852181 TKX852181 TUT852181 UEP852181 UOL852181 UYH852181 VID852181 VRZ852181 WBV852181 WLR852181 WVN852181 G917717 JB917717 SX917717 ACT917717 AMP917717 AWL917717 BGH917717 BQD917717 BZZ917717 CJV917717 CTR917717 DDN917717 DNJ917717 DXF917717 EHB917717 EQX917717 FAT917717 FKP917717 FUL917717 GEH917717 GOD917717 GXZ917717 HHV917717 HRR917717 IBN917717 ILJ917717 IVF917717 JFB917717 JOX917717 JYT917717 KIP917717 KSL917717 LCH917717 LMD917717 LVZ917717 MFV917717 MPR917717 MZN917717 NJJ917717 NTF917717 ODB917717 OMX917717 OWT917717 PGP917717 PQL917717 QAH917717 QKD917717 QTZ917717 RDV917717 RNR917717 RXN917717 SHJ917717 SRF917717 TBB917717 TKX917717 TUT917717 UEP917717 UOL917717 UYH917717 VID917717 VRZ917717 WBV917717 WLR917717 WVN917717 G983253 JB983253 SX983253 ACT983253 AMP983253 AWL983253 BGH983253 BQD983253 BZZ983253 CJV983253 CTR983253 DDN983253 DNJ983253 DXF983253 EHB983253 EQX983253 FAT983253 FKP983253 FUL983253 GEH983253 GOD983253 GXZ983253 HHV983253 HRR983253 IBN983253 ILJ983253 IVF983253 JFB983253 JOX983253 JYT983253 KIP983253 KSL983253 LCH983253 LMD983253 LVZ983253 MFV983253 MPR983253 MZN983253 NJJ983253 NTF983253 ODB983253 OMX983253 OWT983253 PGP983253 PQL983253 QAH983253 QKD983253 QTZ983253 RDV983253 RNR983253 RXN983253 SHJ983253 SRF983253 TBB983253 TKX983253 TUT983253 UEP983253 UOL983253 UYH983253 VID983253 VRZ983253 WBV983253 WLR983253 WVN983253 G65802 JB65802 SX65802 ACT65802 AMP65802 AWL65802 BGH65802 BQD65802 BZZ65802 CJV65802 CTR65802 DDN65802 DNJ65802 DXF65802 EHB65802 EQX65802 FAT65802 FKP65802 FUL65802 GEH65802 GOD65802 GXZ65802 HHV65802 HRR65802 IBN65802 ILJ65802 IVF65802 JFB65802 JOX65802 JYT65802 KIP65802 KSL65802 LCH65802 LMD65802 LVZ65802 MFV65802 MPR65802 MZN65802 NJJ65802 NTF65802 ODB65802 OMX65802 OWT65802 PGP65802 PQL65802 QAH65802 QKD65802 QTZ65802 RDV65802 RNR65802 RXN65802 SHJ65802 SRF65802 TBB65802 TKX65802 TUT65802 UEP65802 UOL65802 UYH65802 VID65802 VRZ65802 WBV65802 WLR65802 WVN65802 G131338 JB131338 SX131338 ACT131338 AMP131338 AWL131338 BGH131338 BQD131338 BZZ131338 CJV131338 CTR131338 DDN131338 DNJ131338 DXF131338 EHB131338 EQX131338 FAT131338 FKP131338 FUL131338 GEH131338 GOD131338 GXZ131338 HHV131338 HRR131338 IBN131338 ILJ131338 IVF131338 JFB131338 JOX131338 JYT131338 KIP131338 KSL131338 LCH131338 LMD131338 LVZ131338 MFV131338 MPR131338 MZN131338 NJJ131338 NTF131338 ODB131338 OMX131338 OWT131338 PGP131338 PQL131338 QAH131338 QKD131338 QTZ131338 RDV131338 RNR131338 RXN131338 SHJ131338 SRF131338 TBB131338 TKX131338 TUT131338 UEP131338 UOL131338 UYH131338 VID131338 VRZ131338 WBV131338 WLR131338 WVN131338 G196874 JB196874 SX196874 ACT196874 AMP196874 AWL196874 BGH196874 BQD196874 BZZ196874 CJV196874 CTR196874 DDN196874 DNJ196874 DXF196874 EHB196874 EQX196874 FAT196874 FKP196874 FUL196874 GEH196874 GOD196874 GXZ196874 HHV196874 HRR196874 IBN196874 ILJ196874 IVF196874 JFB196874 JOX196874 JYT196874 KIP196874 KSL196874 LCH196874 LMD196874 LVZ196874 MFV196874 MPR196874 MZN196874 NJJ196874 NTF196874 ODB196874 OMX196874 OWT196874 PGP196874 PQL196874 QAH196874 QKD196874 QTZ196874 RDV196874 RNR196874 RXN196874 SHJ196874 SRF196874 TBB196874 TKX196874 TUT196874 UEP196874 UOL196874 UYH196874 VID196874 VRZ196874 WBV196874 WLR196874 WVN196874 G262410 JB262410 SX262410 ACT262410 AMP262410 AWL262410 BGH262410 BQD262410 BZZ262410 CJV262410 CTR262410 DDN262410 DNJ262410 DXF262410 EHB262410 EQX262410 FAT262410 FKP262410 FUL262410 GEH262410 GOD262410 GXZ262410 HHV262410 HRR262410 IBN262410 ILJ262410 IVF262410 JFB262410 JOX262410 JYT262410 KIP262410 KSL262410 LCH262410 LMD262410 LVZ262410 MFV262410 MPR262410 MZN262410 NJJ262410 NTF262410 ODB262410 OMX262410 OWT262410 PGP262410 PQL262410 QAH262410 QKD262410 QTZ262410 RDV262410 RNR262410 RXN262410 SHJ262410 SRF262410 TBB262410 TKX262410 TUT262410 UEP262410 UOL262410 UYH262410 VID262410 VRZ262410 WBV262410 WLR262410 WVN262410 G327946 JB327946 SX327946 ACT327946 AMP327946 AWL327946 BGH327946 BQD327946 BZZ327946 CJV327946 CTR327946 DDN327946 DNJ327946 DXF327946 EHB327946 EQX327946 FAT327946 FKP327946 FUL327946 GEH327946 GOD327946 GXZ327946 HHV327946 HRR327946 IBN327946 ILJ327946 IVF327946 JFB327946 JOX327946 JYT327946 KIP327946 KSL327946 LCH327946 LMD327946 LVZ327946 MFV327946 MPR327946 MZN327946 NJJ327946 NTF327946 ODB327946 OMX327946 OWT327946 PGP327946 PQL327946 QAH327946 QKD327946 QTZ327946 RDV327946 RNR327946 RXN327946 SHJ327946 SRF327946 TBB327946 TKX327946 TUT327946 UEP327946 UOL327946 UYH327946 VID327946 VRZ327946 WBV327946 WLR327946 WVN327946 G393482 JB393482 SX393482 ACT393482 AMP393482 AWL393482 BGH393482 BQD393482 BZZ393482 CJV393482 CTR393482 DDN393482 DNJ393482 DXF393482 EHB393482 EQX393482 FAT393482 FKP393482 FUL393482 GEH393482 GOD393482 GXZ393482 HHV393482 HRR393482 IBN393482 ILJ393482 IVF393482 JFB393482 JOX393482 JYT393482 KIP393482 KSL393482 LCH393482 LMD393482 LVZ393482 MFV393482 MPR393482 MZN393482 NJJ393482 NTF393482 ODB393482 OMX393482 OWT393482 PGP393482 PQL393482 QAH393482 QKD393482 QTZ393482 RDV393482 RNR393482 RXN393482 SHJ393482 SRF393482 TBB393482 TKX393482 TUT393482 UEP393482 UOL393482 UYH393482 VID393482 VRZ393482 WBV393482 WLR393482 WVN393482 G459018 JB459018 SX459018 ACT459018 AMP459018 AWL459018 BGH459018 BQD459018 BZZ459018 CJV459018 CTR459018 DDN459018 DNJ459018 DXF459018 EHB459018 EQX459018 FAT459018 FKP459018 FUL459018 GEH459018 GOD459018 GXZ459018 HHV459018 HRR459018 IBN459018 ILJ459018 IVF459018 JFB459018 JOX459018 JYT459018 KIP459018 KSL459018 LCH459018 LMD459018 LVZ459018 MFV459018 MPR459018 MZN459018 NJJ459018 NTF459018 ODB459018 OMX459018 OWT459018 PGP459018 PQL459018 QAH459018 QKD459018 QTZ459018 RDV459018 RNR459018 RXN459018 SHJ459018 SRF459018 TBB459018 TKX459018 TUT459018 UEP459018 UOL459018 UYH459018 VID459018 VRZ459018 WBV459018 WLR459018 WVN459018 G524554 JB524554 SX524554 ACT524554 AMP524554 AWL524554 BGH524554 BQD524554 BZZ524554 CJV524554 CTR524554 DDN524554 DNJ524554 DXF524554 EHB524554 EQX524554 FAT524554 FKP524554 FUL524554 GEH524554 GOD524554 GXZ524554 HHV524554 HRR524554 IBN524554 ILJ524554 IVF524554 JFB524554 JOX524554 JYT524554 KIP524554 KSL524554 LCH524554 LMD524554 LVZ524554 MFV524554 MPR524554 MZN524554 NJJ524554 NTF524554 ODB524554 OMX524554 OWT524554 PGP524554 PQL524554 QAH524554 QKD524554 QTZ524554 RDV524554 RNR524554 RXN524554 SHJ524554 SRF524554 TBB524554 TKX524554 TUT524554 UEP524554 UOL524554 UYH524554 VID524554 VRZ524554 WBV524554 WLR524554 WVN524554 G590090 JB590090 SX590090 ACT590090 AMP590090 AWL590090 BGH590090 BQD590090 BZZ590090 CJV590090 CTR590090 DDN590090 DNJ590090 DXF590090 EHB590090 EQX590090 FAT590090 FKP590090 FUL590090 GEH590090 GOD590090 GXZ590090 HHV590090 HRR590090 IBN590090 ILJ590090 IVF590090 JFB590090 JOX590090 JYT590090 KIP590090 KSL590090 LCH590090 LMD590090 LVZ590090 MFV590090 MPR590090 MZN590090 NJJ590090 NTF590090 ODB590090 OMX590090 OWT590090 PGP590090 PQL590090 QAH590090 QKD590090 QTZ590090 RDV590090 RNR590090 RXN590090 SHJ590090 SRF590090 TBB590090 TKX590090 TUT590090 UEP590090 UOL590090 UYH590090 VID590090 VRZ590090 WBV590090 WLR590090 WVN590090 G655626 JB655626 SX655626 ACT655626 AMP655626 AWL655626 BGH655626 BQD655626 BZZ655626 CJV655626 CTR655626 DDN655626 DNJ655626 DXF655626 EHB655626 EQX655626 FAT655626 FKP655626 FUL655626 GEH655626 GOD655626 GXZ655626 HHV655626 HRR655626 IBN655626 ILJ655626 IVF655626 JFB655626 JOX655626 JYT655626 KIP655626 KSL655626 LCH655626 LMD655626 LVZ655626 MFV655626 MPR655626 MZN655626 NJJ655626 NTF655626 ODB655626 OMX655626 OWT655626 PGP655626 PQL655626 QAH655626 QKD655626 QTZ655626 RDV655626 RNR655626 RXN655626 SHJ655626 SRF655626 TBB655626 TKX655626 TUT655626 UEP655626 UOL655626 UYH655626 VID655626 VRZ655626 WBV655626 WLR655626 WVN655626 G721162 JB721162 SX721162 ACT721162 AMP721162 AWL721162 BGH721162 BQD721162 BZZ721162 CJV721162 CTR721162 DDN721162 DNJ721162 DXF721162 EHB721162 EQX721162 FAT721162 FKP721162 FUL721162 GEH721162 GOD721162 GXZ721162 HHV721162 HRR721162 IBN721162 ILJ721162 IVF721162 JFB721162 JOX721162 JYT721162 KIP721162 KSL721162 LCH721162 LMD721162 LVZ721162 MFV721162 MPR721162 MZN721162 NJJ721162 NTF721162 ODB721162 OMX721162 OWT721162 PGP721162 PQL721162 QAH721162 QKD721162 QTZ721162 RDV721162 RNR721162 RXN721162 SHJ721162 SRF721162 TBB721162 TKX721162 TUT721162 UEP721162 UOL721162 UYH721162 VID721162 VRZ721162 WBV721162 WLR721162 WVN721162 G786698 JB786698 SX786698 ACT786698 AMP786698 AWL786698 BGH786698 BQD786698 BZZ786698 CJV786698 CTR786698 DDN786698 DNJ786698 DXF786698 EHB786698 EQX786698 FAT786698 FKP786698 FUL786698 GEH786698 GOD786698 GXZ786698 HHV786698 HRR786698 IBN786698 ILJ786698 IVF786698 JFB786698 JOX786698 JYT786698 KIP786698 KSL786698 LCH786698 LMD786698 LVZ786698 MFV786698 MPR786698 MZN786698 NJJ786698 NTF786698 ODB786698 OMX786698 OWT786698 PGP786698 PQL786698 QAH786698 QKD786698 QTZ786698 RDV786698 RNR786698 RXN786698 SHJ786698 SRF786698 TBB786698 TKX786698 TUT786698 UEP786698 UOL786698 UYH786698 VID786698 VRZ786698 WBV786698 WLR786698 WVN786698 G852234 JB852234 SX852234 ACT852234 AMP852234 AWL852234 BGH852234 BQD852234 BZZ852234 CJV852234 CTR852234 DDN852234 DNJ852234 DXF852234 EHB852234 EQX852234 FAT852234 FKP852234 FUL852234 GEH852234 GOD852234 GXZ852234 HHV852234 HRR852234 IBN852234 ILJ852234 IVF852234 JFB852234 JOX852234 JYT852234 KIP852234 KSL852234 LCH852234 LMD852234 LVZ852234 MFV852234 MPR852234 MZN852234 NJJ852234 NTF852234 ODB852234 OMX852234 OWT852234 PGP852234 PQL852234 QAH852234 QKD852234 QTZ852234 RDV852234 RNR852234 RXN852234 SHJ852234 SRF852234 TBB852234 TKX852234 TUT852234 UEP852234 UOL852234 UYH852234 VID852234 VRZ852234 WBV852234 WLR852234 WVN852234 G917770 JB917770 SX917770 ACT917770 AMP917770 AWL917770 BGH917770 BQD917770 BZZ917770 CJV917770 CTR917770 DDN917770 DNJ917770 DXF917770 EHB917770 EQX917770 FAT917770 FKP917770 FUL917770 GEH917770 GOD917770 GXZ917770 HHV917770 HRR917770 IBN917770 ILJ917770 IVF917770 JFB917770 JOX917770 JYT917770 KIP917770 KSL917770 LCH917770 LMD917770 LVZ917770 MFV917770 MPR917770 MZN917770 NJJ917770 NTF917770 ODB917770 OMX917770 OWT917770 PGP917770 PQL917770 QAH917770 QKD917770 QTZ917770 RDV917770 RNR917770 RXN917770 SHJ917770 SRF917770 TBB917770 TKX917770 TUT917770 UEP917770 UOL917770 UYH917770 VID917770 VRZ917770 WBV917770 WLR917770 WVN917770 G983306 JB983306 SX983306 ACT983306 AMP983306 AWL983306 BGH983306 BQD983306 BZZ983306 CJV983306 CTR983306 DDN983306 DNJ983306 DXF983306 EHB983306 EQX983306 FAT983306 FKP983306 FUL983306 GEH983306 GOD983306 GXZ983306 HHV983306 HRR983306 IBN983306 ILJ983306 IVF983306 JFB983306 JOX983306 JYT983306 KIP983306 KSL983306 LCH983306 LMD983306 LVZ983306 MFV983306 MPR983306 MZN983306 NJJ983306 NTF983306 ODB983306 OMX983306 OWT983306 PGP983306 PQL983306 QAH983306 QKD983306 QTZ983306 RDV983306 RNR983306 RXN983306 SHJ983306 SRF983306 TBB983306 TKX983306 TUT983306 UEP983306 UOL983306 UYH983306 VID983306 VRZ983306 WBV983306 WLR983306 WVN983306 G242 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G65770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G131306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G196842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G262378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G327914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G393450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G458986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G524522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G590058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G655594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G721130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G786666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G852202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G917738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G983274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G65787 JB65787 SX65787 ACT65787 AMP65787 AWL65787 BGH65787 BQD65787 BZZ65787 CJV65787 CTR65787 DDN65787 DNJ65787 DXF65787 EHB65787 EQX65787 FAT65787 FKP65787 FUL65787 GEH65787 GOD65787 GXZ65787 HHV65787 HRR65787 IBN65787 ILJ65787 IVF65787 JFB65787 JOX65787 JYT65787 KIP65787 KSL65787 LCH65787 LMD65787 LVZ65787 MFV65787 MPR65787 MZN65787 NJJ65787 NTF65787 ODB65787 OMX65787 OWT65787 PGP65787 PQL65787 QAH65787 QKD65787 QTZ65787 RDV65787 RNR65787 RXN65787 SHJ65787 SRF65787 TBB65787 TKX65787 TUT65787 UEP65787 UOL65787 UYH65787 VID65787 VRZ65787 WBV65787 WLR65787 WVN65787 G131323 JB131323 SX131323 ACT131323 AMP131323 AWL131323 BGH131323 BQD131323 BZZ131323 CJV131323 CTR131323 DDN131323 DNJ131323 DXF131323 EHB131323 EQX131323 FAT131323 FKP131323 FUL131323 GEH131323 GOD131323 GXZ131323 HHV131323 HRR131323 IBN131323 ILJ131323 IVF131323 JFB131323 JOX131323 JYT131323 KIP131323 KSL131323 LCH131323 LMD131323 LVZ131323 MFV131323 MPR131323 MZN131323 NJJ131323 NTF131323 ODB131323 OMX131323 OWT131323 PGP131323 PQL131323 QAH131323 QKD131323 QTZ131323 RDV131323 RNR131323 RXN131323 SHJ131323 SRF131323 TBB131323 TKX131323 TUT131323 UEP131323 UOL131323 UYH131323 VID131323 VRZ131323 WBV131323 WLR131323 WVN131323 G196859 JB196859 SX196859 ACT196859 AMP196859 AWL196859 BGH196859 BQD196859 BZZ196859 CJV196859 CTR196859 DDN196859 DNJ196859 DXF196859 EHB196859 EQX196859 FAT196859 FKP196859 FUL196859 GEH196859 GOD196859 GXZ196859 HHV196859 HRR196859 IBN196859 ILJ196859 IVF196859 JFB196859 JOX196859 JYT196859 KIP196859 KSL196859 LCH196859 LMD196859 LVZ196859 MFV196859 MPR196859 MZN196859 NJJ196859 NTF196859 ODB196859 OMX196859 OWT196859 PGP196859 PQL196859 QAH196859 QKD196859 QTZ196859 RDV196859 RNR196859 RXN196859 SHJ196859 SRF196859 TBB196859 TKX196859 TUT196859 UEP196859 UOL196859 UYH196859 VID196859 VRZ196859 WBV196859 WLR196859 WVN196859 G262395 JB262395 SX262395 ACT262395 AMP262395 AWL262395 BGH262395 BQD262395 BZZ262395 CJV262395 CTR262395 DDN262395 DNJ262395 DXF262395 EHB262395 EQX262395 FAT262395 FKP262395 FUL262395 GEH262395 GOD262395 GXZ262395 HHV262395 HRR262395 IBN262395 ILJ262395 IVF262395 JFB262395 JOX262395 JYT262395 KIP262395 KSL262395 LCH262395 LMD262395 LVZ262395 MFV262395 MPR262395 MZN262395 NJJ262395 NTF262395 ODB262395 OMX262395 OWT262395 PGP262395 PQL262395 QAH262395 QKD262395 QTZ262395 RDV262395 RNR262395 RXN262395 SHJ262395 SRF262395 TBB262395 TKX262395 TUT262395 UEP262395 UOL262395 UYH262395 VID262395 VRZ262395 WBV262395 WLR262395 WVN262395 G327931 JB327931 SX327931 ACT327931 AMP327931 AWL327931 BGH327931 BQD327931 BZZ327931 CJV327931 CTR327931 DDN327931 DNJ327931 DXF327931 EHB327931 EQX327931 FAT327931 FKP327931 FUL327931 GEH327931 GOD327931 GXZ327931 HHV327931 HRR327931 IBN327931 ILJ327931 IVF327931 JFB327931 JOX327931 JYT327931 KIP327931 KSL327931 LCH327931 LMD327931 LVZ327931 MFV327931 MPR327931 MZN327931 NJJ327931 NTF327931 ODB327931 OMX327931 OWT327931 PGP327931 PQL327931 QAH327931 QKD327931 QTZ327931 RDV327931 RNR327931 RXN327931 SHJ327931 SRF327931 TBB327931 TKX327931 TUT327931 UEP327931 UOL327931 UYH327931 VID327931 VRZ327931 WBV327931 WLR327931 WVN327931 G393467 JB393467 SX393467 ACT393467 AMP393467 AWL393467 BGH393467 BQD393467 BZZ393467 CJV393467 CTR393467 DDN393467 DNJ393467 DXF393467 EHB393467 EQX393467 FAT393467 FKP393467 FUL393467 GEH393467 GOD393467 GXZ393467 HHV393467 HRR393467 IBN393467 ILJ393467 IVF393467 JFB393467 JOX393467 JYT393467 KIP393467 KSL393467 LCH393467 LMD393467 LVZ393467 MFV393467 MPR393467 MZN393467 NJJ393467 NTF393467 ODB393467 OMX393467 OWT393467 PGP393467 PQL393467 QAH393467 QKD393467 QTZ393467 RDV393467 RNR393467 RXN393467 SHJ393467 SRF393467 TBB393467 TKX393467 TUT393467 UEP393467 UOL393467 UYH393467 VID393467 VRZ393467 WBV393467 WLR393467 WVN393467 G459003 JB459003 SX459003 ACT459003 AMP459003 AWL459003 BGH459003 BQD459003 BZZ459003 CJV459003 CTR459003 DDN459003 DNJ459003 DXF459003 EHB459003 EQX459003 FAT459003 FKP459003 FUL459003 GEH459003 GOD459003 GXZ459003 HHV459003 HRR459003 IBN459003 ILJ459003 IVF459003 JFB459003 JOX459003 JYT459003 KIP459003 KSL459003 LCH459003 LMD459003 LVZ459003 MFV459003 MPR459003 MZN459003 NJJ459003 NTF459003 ODB459003 OMX459003 OWT459003 PGP459003 PQL459003 QAH459003 QKD459003 QTZ459003 RDV459003 RNR459003 RXN459003 SHJ459003 SRF459003 TBB459003 TKX459003 TUT459003 UEP459003 UOL459003 UYH459003 VID459003 VRZ459003 WBV459003 WLR459003 WVN459003 G524539 JB524539 SX524539 ACT524539 AMP524539 AWL524539 BGH524539 BQD524539 BZZ524539 CJV524539 CTR524539 DDN524539 DNJ524539 DXF524539 EHB524539 EQX524539 FAT524539 FKP524539 FUL524539 GEH524539 GOD524539 GXZ524539 HHV524539 HRR524539 IBN524539 ILJ524539 IVF524539 JFB524539 JOX524539 JYT524539 KIP524539 KSL524539 LCH524539 LMD524539 LVZ524539 MFV524539 MPR524539 MZN524539 NJJ524539 NTF524539 ODB524539 OMX524539 OWT524539 PGP524539 PQL524539 QAH524539 QKD524539 QTZ524539 RDV524539 RNR524539 RXN524539 SHJ524539 SRF524539 TBB524539 TKX524539 TUT524539 UEP524539 UOL524539 UYH524539 VID524539 VRZ524539 WBV524539 WLR524539 WVN524539 G590075 JB590075 SX590075 ACT590075 AMP590075 AWL590075 BGH590075 BQD590075 BZZ590075 CJV590075 CTR590075 DDN590075 DNJ590075 DXF590075 EHB590075 EQX590075 FAT590075 FKP590075 FUL590075 GEH590075 GOD590075 GXZ590075 HHV590075 HRR590075 IBN590075 ILJ590075 IVF590075 JFB590075 JOX590075 JYT590075 KIP590075 KSL590075 LCH590075 LMD590075 LVZ590075 MFV590075 MPR590075 MZN590075 NJJ590075 NTF590075 ODB590075 OMX590075 OWT590075 PGP590075 PQL590075 QAH590075 QKD590075 QTZ590075 RDV590075 RNR590075 RXN590075 SHJ590075 SRF590075 TBB590075 TKX590075 TUT590075 UEP590075 UOL590075 UYH590075 VID590075 VRZ590075 WBV590075 WLR590075 WVN590075 G655611 JB655611 SX655611 ACT655611 AMP655611 AWL655611 BGH655611 BQD655611 BZZ655611 CJV655611 CTR655611 DDN655611 DNJ655611 DXF655611 EHB655611 EQX655611 FAT655611 FKP655611 FUL655611 GEH655611 GOD655611 GXZ655611 HHV655611 HRR655611 IBN655611 ILJ655611 IVF655611 JFB655611 JOX655611 JYT655611 KIP655611 KSL655611 LCH655611 LMD655611 LVZ655611 MFV655611 MPR655611 MZN655611 NJJ655611 NTF655611 ODB655611 OMX655611 OWT655611 PGP655611 PQL655611 QAH655611 QKD655611 QTZ655611 RDV655611 RNR655611 RXN655611 SHJ655611 SRF655611 TBB655611 TKX655611 TUT655611 UEP655611 UOL655611 UYH655611 VID655611 VRZ655611 WBV655611 WLR655611 WVN655611 G721147 JB721147 SX721147 ACT721147 AMP721147 AWL721147 BGH721147 BQD721147 BZZ721147 CJV721147 CTR721147 DDN721147 DNJ721147 DXF721147 EHB721147 EQX721147 FAT721147 FKP721147 FUL721147 GEH721147 GOD721147 GXZ721147 HHV721147 HRR721147 IBN721147 ILJ721147 IVF721147 JFB721147 JOX721147 JYT721147 KIP721147 KSL721147 LCH721147 LMD721147 LVZ721147 MFV721147 MPR721147 MZN721147 NJJ721147 NTF721147 ODB721147 OMX721147 OWT721147 PGP721147 PQL721147 QAH721147 QKD721147 QTZ721147 RDV721147 RNR721147 RXN721147 SHJ721147 SRF721147 TBB721147 TKX721147 TUT721147 UEP721147 UOL721147 UYH721147 VID721147 VRZ721147 WBV721147 WLR721147 WVN721147 G786683 JB786683 SX786683 ACT786683 AMP786683 AWL786683 BGH786683 BQD786683 BZZ786683 CJV786683 CTR786683 DDN786683 DNJ786683 DXF786683 EHB786683 EQX786683 FAT786683 FKP786683 FUL786683 GEH786683 GOD786683 GXZ786683 HHV786683 HRR786683 IBN786683 ILJ786683 IVF786683 JFB786683 JOX786683 JYT786683 KIP786683 KSL786683 LCH786683 LMD786683 LVZ786683 MFV786683 MPR786683 MZN786683 NJJ786683 NTF786683 ODB786683 OMX786683 OWT786683 PGP786683 PQL786683 QAH786683 QKD786683 QTZ786683 RDV786683 RNR786683 RXN786683 SHJ786683 SRF786683 TBB786683 TKX786683 TUT786683 UEP786683 UOL786683 UYH786683 VID786683 VRZ786683 WBV786683 WLR786683 WVN786683 G852219 JB852219 SX852219 ACT852219 AMP852219 AWL852219 BGH852219 BQD852219 BZZ852219 CJV852219 CTR852219 DDN852219 DNJ852219 DXF852219 EHB852219 EQX852219 FAT852219 FKP852219 FUL852219 GEH852219 GOD852219 GXZ852219 HHV852219 HRR852219 IBN852219 ILJ852219 IVF852219 JFB852219 JOX852219 JYT852219 KIP852219 KSL852219 LCH852219 LMD852219 LVZ852219 MFV852219 MPR852219 MZN852219 NJJ852219 NTF852219 ODB852219 OMX852219 OWT852219 PGP852219 PQL852219 QAH852219 QKD852219 QTZ852219 RDV852219 RNR852219 RXN852219 SHJ852219 SRF852219 TBB852219 TKX852219 TUT852219 UEP852219 UOL852219 UYH852219 VID852219 VRZ852219 WBV852219 WLR852219 WVN852219 G917755 JB917755 SX917755 ACT917755 AMP917755 AWL917755 BGH917755 BQD917755 BZZ917755 CJV917755 CTR917755 DDN917755 DNJ917755 DXF917755 EHB917755 EQX917755 FAT917755 FKP917755 FUL917755 GEH917755 GOD917755 GXZ917755 HHV917755 HRR917755 IBN917755 ILJ917755 IVF917755 JFB917755 JOX917755 JYT917755 KIP917755 KSL917755 LCH917755 LMD917755 LVZ917755 MFV917755 MPR917755 MZN917755 NJJ917755 NTF917755 ODB917755 OMX917755 OWT917755 PGP917755 PQL917755 QAH917755 QKD917755 QTZ917755 RDV917755 RNR917755 RXN917755 SHJ917755 SRF917755 TBB917755 TKX917755 TUT917755 UEP917755 UOL917755 UYH917755 VID917755 VRZ917755 WBV917755 WLR917755 WVN917755 G983291 JB983291 SX983291 ACT983291 AMP983291 AWL983291 BGH983291 BQD983291 BZZ983291 CJV983291 CTR983291 DDN983291 DNJ983291 DXF983291 EHB983291 EQX983291 FAT983291 FKP983291 FUL983291 GEH983291 GOD983291 GXZ983291 HHV983291 HRR983291 IBN983291 ILJ983291 IVF983291 JFB983291 JOX983291 JYT983291 KIP983291 KSL983291 LCH983291 LMD983291 LVZ983291 MFV983291 MPR983291 MZN983291 NJJ983291 NTF983291 ODB983291 OMX983291 OWT983291 PGP983291 PQL983291 QAH983291 QKD983291 QTZ983291 RDV983291 RNR983291 RXN983291 SHJ983291 SRF983291 TBB983291 TKX983291 TUT983291 UEP983291 UOL983291 UYH983291 VID983291 VRZ983291 WBV983291 WLR983291 WVN983291 G65757 JB65757 SX65757 ACT65757 AMP65757 AWL65757 BGH65757 BQD65757 BZZ65757 CJV65757 CTR65757 DDN65757 DNJ65757 DXF65757 EHB65757 EQX65757 FAT65757 FKP65757 FUL65757 GEH65757 GOD65757 GXZ65757 HHV65757 HRR65757 IBN65757 ILJ65757 IVF65757 JFB65757 JOX65757 JYT65757 KIP65757 KSL65757 LCH65757 LMD65757 LVZ65757 MFV65757 MPR65757 MZN65757 NJJ65757 NTF65757 ODB65757 OMX65757 OWT65757 PGP65757 PQL65757 QAH65757 QKD65757 QTZ65757 RDV65757 RNR65757 RXN65757 SHJ65757 SRF65757 TBB65757 TKX65757 TUT65757 UEP65757 UOL65757 UYH65757 VID65757 VRZ65757 WBV65757 WLR65757 WVN65757 G131293 JB131293 SX131293 ACT131293 AMP131293 AWL131293 BGH131293 BQD131293 BZZ131293 CJV131293 CTR131293 DDN131293 DNJ131293 DXF131293 EHB131293 EQX131293 FAT131293 FKP131293 FUL131293 GEH131293 GOD131293 GXZ131293 HHV131293 HRR131293 IBN131293 ILJ131293 IVF131293 JFB131293 JOX131293 JYT131293 KIP131293 KSL131293 LCH131293 LMD131293 LVZ131293 MFV131293 MPR131293 MZN131293 NJJ131293 NTF131293 ODB131293 OMX131293 OWT131293 PGP131293 PQL131293 QAH131293 QKD131293 QTZ131293 RDV131293 RNR131293 RXN131293 SHJ131293 SRF131293 TBB131293 TKX131293 TUT131293 UEP131293 UOL131293 UYH131293 VID131293 VRZ131293 WBV131293 WLR131293 WVN131293 G196829 JB196829 SX196829 ACT196829 AMP196829 AWL196829 BGH196829 BQD196829 BZZ196829 CJV196829 CTR196829 DDN196829 DNJ196829 DXF196829 EHB196829 EQX196829 FAT196829 FKP196829 FUL196829 GEH196829 GOD196829 GXZ196829 HHV196829 HRR196829 IBN196829 ILJ196829 IVF196829 JFB196829 JOX196829 JYT196829 KIP196829 KSL196829 LCH196829 LMD196829 LVZ196829 MFV196829 MPR196829 MZN196829 NJJ196829 NTF196829 ODB196829 OMX196829 OWT196829 PGP196829 PQL196829 QAH196829 QKD196829 QTZ196829 RDV196829 RNR196829 RXN196829 SHJ196829 SRF196829 TBB196829 TKX196829 TUT196829 UEP196829 UOL196829 UYH196829 VID196829 VRZ196829 WBV196829 WLR196829 WVN196829 G262365 JB262365 SX262365 ACT262365 AMP262365 AWL262365 BGH262365 BQD262365 BZZ262365 CJV262365 CTR262365 DDN262365 DNJ262365 DXF262365 EHB262365 EQX262365 FAT262365 FKP262365 FUL262365 GEH262365 GOD262365 GXZ262365 HHV262365 HRR262365 IBN262365 ILJ262365 IVF262365 JFB262365 JOX262365 JYT262365 KIP262365 KSL262365 LCH262365 LMD262365 LVZ262365 MFV262365 MPR262365 MZN262365 NJJ262365 NTF262365 ODB262365 OMX262365 OWT262365 PGP262365 PQL262365 QAH262365 QKD262365 QTZ262365 RDV262365 RNR262365 RXN262365 SHJ262365 SRF262365 TBB262365 TKX262365 TUT262365 UEP262365 UOL262365 UYH262365 VID262365 VRZ262365 WBV262365 WLR262365 WVN262365 G327901 JB327901 SX327901 ACT327901 AMP327901 AWL327901 BGH327901 BQD327901 BZZ327901 CJV327901 CTR327901 DDN327901 DNJ327901 DXF327901 EHB327901 EQX327901 FAT327901 FKP327901 FUL327901 GEH327901 GOD327901 GXZ327901 HHV327901 HRR327901 IBN327901 ILJ327901 IVF327901 JFB327901 JOX327901 JYT327901 KIP327901 KSL327901 LCH327901 LMD327901 LVZ327901 MFV327901 MPR327901 MZN327901 NJJ327901 NTF327901 ODB327901 OMX327901 OWT327901 PGP327901 PQL327901 QAH327901 QKD327901 QTZ327901 RDV327901 RNR327901 RXN327901 SHJ327901 SRF327901 TBB327901 TKX327901 TUT327901 UEP327901 UOL327901 UYH327901 VID327901 VRZ327901 WBV327901 WLR327901 WVN327901 G393437 JB393437 SX393437 ACT393437 AMP393437 AWL393437 BGH393437 BQD393437 BZZ393437 CJV393437 CTR393437 DDN393437 DNJ393437 DXF393437 EHB393437 EQX393437 FAT393437 FKP393437 FUL393437 GEH393437 GOD393437 GXZ393437 HHV393437 HRR393437 IBN393437 ILJ393437 IVF393437 JFB393437 JOX393437 JYT393437 KIP393437 KSL393437 LCH393437 LMD393437 LVZ393437 MFV393437 MPR393437 MZN393437 NJJ393437 NTF393437 ODB393437 OMX393437 OWT393437 PGP393437 PQL393437 QAH393437 QKD393437 QTZ393437 RDV393437 RNR393437 RXN393437 SHJ393437 SRF393437 TBB393437 TKX393437 TUT393437 UEP393437 UOL393437 UYH393437 VID393437 VRZ393437 WBV393437 WLR393437 WVN393437 G458973 JB458973 SX458973 ACT458973 AMP458973 AWL458973 BGH458973 BQD458973 BZZ458973 CJV458973 CTR458973 DDN458973 DNJ458973 DXF458973 EHB458973 EQX458973 FAT458973 FKP458973 FUL458973 GEH458973 GOD458973 GXZ458973 HHV458973 HRR458973 IBN458973 ILJ458973 IVF458973 JFB458973 JOX458973 JYT458973 KIP458973 KSL458973 LCH458973 LMD458973 LVZ458973 MFV458973 MPR458973 MZN458973 NJJ458973 NTF458973 ODB458973 OMX458973 OWT458973 PGP458973 PQL458973 QAH458973 QKD458973 QTZ458973 RDV458973 RNR458973 RXN458973 SHJ458973 SRF458973 TBB458973 TKX458973 TUT458973 UEP458973 UOL458973 UYH458973 VID458973 VRZ458973 WBV458973 WLR458973 WVN458973 G524509 JB524509 SX524509 ACT524509 AMP524509 AWL524509 BGH524509 BQD524509 BZZ524509 CJV524509 CTR524509 DDN524509 DNJ524509 DXF524509 EHB524509 EQX524509 FAT524509 FKP524509 FUL524509 GEH524509 GOD524509 GXZ524509 HHV524509 HRR524509 IBN524509 ILJ524509 IVF524509 JFB524509 JOX524509 JYT524509 KIP524509 KSL524509 LCH524509 LMD524509 LVZ524509 MFV524509 MPR524509 MZN524509 NJJ524509 NTF524509 ODB524509 OMX524509 OWT524509 PGP524509 PQL524509 QAH524509 QKD524509 QTZ524509 RDV524509 RNR524509 RXN524509 SHJ524509 SRF524509 TBB524509 TKX524509 TUT524509 UEP524509 UOL524509 UYH524509 VID524509 VRZ524509 WBV524509 WLR524509 WVN524509 G590045 JB590045 SX590045 ACT590045 AMP590045 AWL590045 BGH590045 BQD590045 BZZ590045 CJV590045 CTR590045 DDN590045 DNJ590045 DXF590045 EHB590045 EQX590045 FAT590045 FKP590045 FUL590045 GEH590045 GOD590045 GXZ590045 HHV590045 HRR590045 IBN590045 ILJ590045 IVF590045 JFB590045 JOX590045 JYT590045 KIP590045 KSL590045 LCH590045 LMD590045 LVZ590045 MFV590045 MPR590045 MZN590045 NJJ590045 NTF590045 ODB590045 OMX590045 OWT590045 PGP590045 PQL590045 QAH590045 QKD590045 QTZ590045 RDV590045 RNR590045 RXN590045 SHJ590045 SRF590045 TBB590045 TKX590045 TUT590045 UEP590045 UOL590045 UYH590045 VID590045 VRZ590045 WBV590045 WLR590045 WVN590045 G655581 JB655581 SX655581 ACT655581 AMP655581 AWL655581 BGH655581 BQD655581 BZZ655581 CJV655581 CTR655581 DDN655581 DNJ655581 DXF655581 EHB655581 EQX655581 FAT655581 FKP655581 FUL655581 GEH655581 GOD655581 GXZ655581 HHV655581 HRR655581 IBN655581 ILJ655581 IVF655581 JFB655581 JOX655581 JYT655581 KIP655581 KSL655581 LCH655581 LMD655581 LVZ655581 MFV655581 MPR655581 MZN655581 NJJ655581 NTF655581 ODB655581 OMX655581 OWT655581 PGP655581 PQL655581 QAH655581 QKD655581 QTZ655581 RDV655581 RNR655581 RXN655581 SHJ655581 SRF655581 TBB655581 TKX655581 TUT655581 UEP655581 UOL655581 UYH655581 VID655581 VRZ655581 WBV655581 WLR655581 WVN655581 G721117 JB721117 SX721117 ACT721117 AMP721117 AWL721117 BGH721117 BQD721117 BZZ721117 CJV721117 CTR721117 DDN721117 DNJ721117 DXF721117 EHB721117 EQX721117 FAT721117 FKP721117 FUL721117 GEH721117 GOD721117 GXZ721117 HHV721117 HRR721117 IBN721117 ILJ721117 IVF721117 JFB721117 JOX721117 JYT721117 KIP721117 KSL721117 LCH721117 LMD721117 LVZ721117 MFV721117 MPR721117 MZN721117 NJJ721117 NTF721117 ODB721117 OMX721117 OWT721117 PGP721117 PQL721117 QAH721117 QKD721117 QTZ721117 RDV721117 RNR721117 RXN721117 SHJ721117 SRF721117 TBB721117 TKX721117 TUT721117 UEP721117 UOL721117 UYH721117 VID721117 VRZ721117 WBV721117 WLR721117 WVN721117 G786653 JB786653 SX786653 ACT786653 AMP786653 AWL786653 BGH786653 BQD786653 BZZ786653 CJV786653 CTR786653 DDN786653 DNJ786653 DXF786653 EHB786653 EQX786653 FAT786653 FKP786653 FUL786653 GEH786653 GOD786653 GXZ786653 HHV786653 HRR786653 IBN786653 ILJ786653 IVF786653 JFB786653 JOX786653 JYT786653 KIP786653 KSL786653 LCH786653 LMD786653 LVZ786653 MFV786653 MPR786653 MZN786653 NJJ786653 NTF786653 ODB786653 OMX786653 OWT786653 PGP786653 PQL786653 QAH786653 QKD786653 QTZ786653 RDV786653 RNR786653 RXN786653 SHJ786653 SRF786653 TBB786653 TKX786653 TUT786653 UEP786653 UOL786653 UYH786653 VID786653 VRZ786653 WBV786653 WLR786653 WVN786653 G852189 JB852189 SX852189 ACT852189 AMP852189 AWL852189 BGH852189 BQD852189 BZZ852189 CJV852189 CTR852189 DDN852189 DNJ852189 DXF852189 EHB852189 EQX852189 FAT852189 FKP852189 FUL852189 GEH852189 GOD852189 GXZ852189 HHV852189 HRR852189 IBN852189 ILJ852189 IVF852189 JFB852189 JOX852189 JYT852189 KIP852189 KSL852189 LCH852189 LMD852189 LVZ852189 MFV852189 MPR852189 MZN852189 NJJ852189 NTF852189 ODB852189 OMX852189 OWT852189 PGP852189 PQL852189 QAH852189 QKD852189 QTZ852189 RDV852189 RNR852189 RXN852189 SHJ852189 SRF852189 TBB852189 TKX852189 TUT852189 UEP852189 UOL852189 UYH852189 VID852189 VRZ852189 WBV852189 WLR852189 WVN852189 G917725 JB917725 SX917725 ACT917725 AMP917725 AWL917725 BGH917725 BQD917725 BZZ917725 CJV917725 CTR917725 DDN917725 DNJ917725 DXF917725 EHB917725 EQX917725 FAT917725 FKP917725 FUL917725 GEH917725 GOD917725 GXZ917725 HHV917725 HRR917725 IBN917725 ILJ917725 IVF917725 JFB917725 JOX917725 JYT917725 KIP917725 KSL917725 LCH917725 LMD917725 LVZ917725 MFV917725 MPR917725 MZN917725 NJJ917725 NTF917725 ODB917725 OMX917725 OWT917725 PGP917725 PQL917725 QAH917725 QKD917725 QTZ917725 RDV917725 RNR917725 RXN917725 SHJ917725 SRF917725 TBB917725 TKX917725 TUT917725 UEP917725 UOL917725 UYH917725 VID917725 VRZ917725 WBV917725 WLR917725 WVN917725 G983261 JB983261 SX983261 ACT983261 AMP983261 AWL983261 BGH983261 BQD983261 BZZ983261 CJV983261 CTR983261 DDN983261 DNJ983261 DXF983261 EHB983261 EQX983261 FAT983261 FKP983261 FUL983261 GEH983261 GOD983261 GXZ983261 HHV983261 HRR983261 IBN983261 ILJ983261 IVF983261 JFB983261 JOX983261 JYT983261 KIP983261 KSL983261 LCH983261 LMD983261 LVZ983261 MFV983261 MPR983261 MZN983261 NJJ983261 NTF983261 ODB983261 OMX983261 OWT983261 PGP983261 PQL983261 QAH983261 QKD983261 QTZ983261 RDV983261 RNR983261 RXN983261 SHJ983261 SRF983261 TBB983261 TKX983261 TUT983261 UEP983261 UOL983261 UYH983261 VID983261 VRZ983261 WBV983261 WLR983261 WVN983261 G65728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G131264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G196800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G262336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G327872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G393408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G458944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G524480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G590016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G655552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G721088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G786624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G852160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G917696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G983232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G65736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G131272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G196808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G262344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G327880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G393416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G458952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G524488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G590024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G655560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G721096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G786632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G852168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G917704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G983240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G65539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G131075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G196611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G262147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G327683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G393219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G458755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G524291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G589827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G655363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G720899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G786435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G851971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G917507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G983043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G65547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G131083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G196619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G262155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G327691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G393227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G458763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G524299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G589835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G655371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G720907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G786443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G851979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G917515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G983051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G151 JB151 SX151 ACT151 AMP151 AWL151 BGH151 BQD151 BZZ151 CJV151 CTR151 DDN151 DNJ151 DXF151 EHB151 EQX151 FAT151 FKP151 FUL151 GEH151 GOD151 GXZ151 HHV151 HRR151 IBN151 ILJ151 IVF151 JFB151 JOX151 JYT151 KIP151 KSL151 LCH151 LMD151 LVZ151 MFV151 MPR151 MZN151 NJJ151 NTF151 ODB151 OMX151 OWT151 PGP151 PQL151 QAH151 QKD151 QTZ151 RDV151 RNR151 RXN151 SHJ151 SRF151 TBB151 TKX151 TUT151 UEP151 UOL151 UYH151 VID151 VRZ151 WBV151 WLR151 WVN151 G65555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G131091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G196627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G262163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G327699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G393235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G458771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G524307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G589843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G655379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G720915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G786451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G851987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G917523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G983059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WVN181 WLR181 WBV181 VRZ181 VID181 UYH181 UOL181 UEP181 TUT181 TKX181 TBB181 SRF181 SHJ181 RXN181 RNR181 RDV181 QTZ181 QKD181 QAH181 PQL181 PGP181 OWT181 OMX181 ODB181 NTF181 NJJ181 MZN181 MPR181 MFV181 LVZ181 LMD181 LCH181 KSL181 KIP181 JYT181 JOX181 JFB181 IVF181 ILJ181 IBN181 HRR181 HHV181 GXZ181 GOD181 GEH181 FUL181 FKP181 FAT181 EQX181 EHB181 DXF181 DNJ181 DDN181 CTR181 CJV181 BZZ181 BQD181 BGH181 AWL181 AMP181 ACT181 SX181 JB181 G181 G189 JB189 SX189 ACT189 AMP189 AWL189 BGH189 BQD189 BZZ189 CJV189 CTR189 DDN189 DNJ189 DXF189 EHB189 EQX189 FAT189 FKP189 FUL189 GEH189 GOD189 GXZ189 HHV189 HRR189 IBN189 ILJ189 IVF189 JFB189 JOX189 JYT189 KIP189 KSL189 LCH189 LMD189 LVZ189 MFV189 MPR189 MZN189 NJJ189 NTF189 ODB189 OMX189 OWT189 PGP189 PQL189 QAH189 QKD189 QTZ189 RDV189 RNR189 RXN189 SHJ189 SRF189 TBB189 TKX189 TUT189 UEP189 UOL189 UYH189 VID189 VRZ189 WBV189 WLR189 WVN189 G197 JB197 SX197 ACT197 AMP197 AWL197 BGH197 BQD197 BZZ197 CJV197 CTR197 DDN197 DNJ197 DXF197 EHB197 EQX197 FAT197 FKP197 FUL197 GEH197 GOD197 GXZ197 HHV197 HRR197 IBN197 ILJ197 IVF197 JFB197 JOX197 JYT197 KIP197 KSL197 LCH197 LMD197 LVZ197 MFV197 MPR197 MZN197 NJJ197 NTF197 ODB197 OMX197 OWT197 PGP197 PQL197 QAH197 QKD197 QTZ197 RDV197 RNR197 RXN197 SHJ197 SRF197 TBB197 TKX197 TUT197 UEP197 UOL197 UYH197 VID197 VRZ197 WBV197 WLR197 WVN197 G205 JB205 SX205 ACT205 AMP205 AWL205 BGH205 BQD205 BZZ205 CJV205 CTR205 DDN205 DNJ205 DXF205 EHB205 EQX205 FAT205 FKP205 FUL205 GEH205 GOD205 GXZ205 HHV205 HRR205 IBN205 ILJ205 IVF205 JFB205 JOX205 JYT205 KIP205 KSL205 LCH205 LMD205 LVZ205 MFV205 MPR205 MZN205 NJJ205 NTF205 ODB205 OMX205 OWT205 PGP205 PQL205 QAH205 QKD205 QTZ205 RDV205 RNR205 RXN205 SHJ205 SRF205 TBB205 TKX205 TUT205 UEP205 UOL205 UYH205 VID205 VRZ205 WBV205 WLR205 WVN205 G226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8"/>
  <dimension ref="A1:K18"/>
  <sheetViews>
    <sheetView zoomScale="140" zoomScaleNormal="140" workbookViewId="0">
      <selection activeCell="K3" sqref="K3"/>
    </sheetView>
  </sheetViews>
  <sheetFormatPr defaultRowHeight="15"/>
  <cols>
    <col min="3" max="3" width="4.42578125" customWidth="1"/>
  </cols>
  <sheetData>
    <row r="1" spans="1:11" s="205" customFormat="1">
      <c r="A1" s="205">
        <v>1</v>
      </c>
      <c r="B1" s="205" t="s">
        <v>460</v>
      </c>
      <c r="K1" s="205" t="str">
        <f>IF(G8=G12,"",B1)</f>
        <v/>
      </c>
    </row>
    <row r="2" spans="1:11">
      <c r="C2" s="168" t="s">
        <v>369</v>
      </c>
      <c r="K2" s="205"/>
    </row>
    <row r="3" spans="1:11">
      <c r="D3" t="str">
        <f>'Ráfordítási terv'!$B$9</f>
        <v>Immateriális javak</v>
      </c>
      <c r="G3">
        <f>'Ráfordítási terv'!$H$9</f>
        <v>0</v>
      </c>
      <c r="K3" s="205"/>
    </row>
    <row r="4" spans="1:11">
      <c r="D4" t="str">
        <f>'Ráfordítási terv'!$B$13</f>
        <v>Tárgyi eszközök</v>
      </c>
      <c r="G4">
        <f>'Ráfordítási terv'!$H$13</f>
        <v>0</v>
      </c>
      <c r="K4" s="205"/>
    </row>
    <row r="5" spans="1:11">
      <c r="D5" t="s">
        <v>370</v>
      </c>
      <c r="G5">
        <f>'Ráfordítási terv'!$H$31</f>
        <v>0</v>
      </c>
      <c r="K5" s="205"/>
    </row>
    <row r="6" spans="1:11">
      <c r="D6" t="s">
        <v>371</v>
      </c>
      <c r="G6">
        <f>'Ráfordítási terv'!$D$39</f>
        <v>0</v>
      </c>
      <c r="K6" s="205"/>
    </row>
    <row r="7" spans="1:11">
      <c r="C7" s="169"/>
      <c r="D7" s="169" t="s">
        <v>372</v>
      </c>
      <c r="E7" s="169"/>
      <c r="F7" s="169"/>
      <c r="G7" s="169">
        <f>'Ráfordítási terv'!$D$47</f>
        <v>0</v>
      </c>
      <c r="K7" s="205"/>
    </row>
    <row r="8" spans="1:11">
      <c r="C8" s="168" t="s">
        <v>22</v>
      </c>
      <c r="D8" s="168"/>
      <c r="E8" s="168"/>
      <c r="F8" s="168"/>
      <c r="G8" s="203">
        <f>SUM(G3:G7)</f>
        <v>0</v>
      </c>
      <c r="H8" s="168" t="str">
        <f>IF(G8=G11=G12,"KO","OK")</f>
        <v>OK</v>
      </c>
      <c r="J8">
        <f>IF(G11=G12,1,0)</f>
        <v>1</v>
      </c>
      <c r="K8" s="205"/>
    </row>
    <row r="9" spans="1:11">
      <c r="K9" s="205"/>
    </row>
    <row r="10" spans="1:11">
      <c r="C10" s="168" t="s">
        <v>373</v>
      </c>
      <c r="K10" s="205"/>
    </row>
    <row r="11" spans="1:11">
      <c r="D11" t="str">
        <f>'Cash-flow 1. év'!$B$12</f>
        <v>BEVÉTEL ÖSSZESEN</v>
      </c>
      <c r="G11" s="204">
        <f>'Cash-flow 1. év'!$O$12</f>
        <v>0</v>
      </c>
      <c r="H11" s="168" t="str">
        <f>IF(G11=G15=G16,"KO","OK")</f>
        <v>OK</v>
      </c>
      <c r="K11" s="205"/>
    </row>
    <row r="12" spans="1:11">
      <c r="D12" t="str">
        <f>'Cash-flow 1. év'!$B$64</f>
        <v>ÖSSZES KIADÁS</v>
      </c>
      <c r="G12" s="204">
        <f>'Cash-flow 1. év'!$O$64</f>
        <v>0</v>
      </c>
      <c r="H12" s="168" t="str">
        <f>IF(G12=G16=G17,"KO","OK")</f>
        <v>OK</v>
      </c>
      <c r="K12" s="205"/>
    </row>
    <row r="13" spans="1:11">
      <c r="K13" s="205"/>
    </row>
    <row r="14" spans="1:11" s="205" customFormat="1">
      <c r="A14" s="205">
        <v>2</v>
      </c>
      <c r="B14" s="205" t="s">
        <v>461</v>
      </c>
      <c r="K14" s="205" t="str">
        <f>IF(AND(G15&gt;=0,G16&gt;=0,G17&gt;=0,G18&gt;=0),"",B14)</f>
        <v/>
      </c>
    </row>
    <row r="15" spans="1:11">
      <c r="C15" t="str">
        <f>'Cash-flow 1. év'!B67</f>
        <v>ZÁRÓ PÉNZÜGYI EGYENLEG</v>
      </c>
      <c r="G15" s="206">
        <f>'Cash-flow 1. év'!O67</f>
        <v>0</v>
      </c>
      <c r="K15" s="205"/>
    </row>
    <row r="16" spans="1:11">
      <c r="G16" s="206"/>
      <c r="K16" s="205"/>
    </row>
    <row r="17" spans="3:11">
      <c r="C17" t="str">
        <f>'Cash-flow 3-4. év'!B32</f>
        <v>ZÁRÓ PÉNZÜGYI EGYENLEG</v>
      </c>
      <c r="G17" s="206">
        <f>'Cash-flow 3-4. év'!C32</f>
        <v>0</v>
      </c>
      <c r="K17" s="205"/>
    </row>
    <row r="18" spans="3:11">
      <c r="C18" t="str">
        <f>'Cash-flow 3-4. év'!B32</f>
        <v>ZÁRÓ PÉNZÜGYI EGYENLEG</v>
      </c>
      <c r="G18" s="206">
        <f>'Cash-flow 3-4. év'!D32</f>
        <v>0</v>
      </c>
      <c r="K18" s="205"/>
    </row>
  </sheetData>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9"/>
  <dimension ref="A1:P3"/>
  <sheetViews>
    <sheetView workbookViewId="0">
      <selection activeCell="D1" sqref="D1"/>
    </sheetView>
  </sheetViews>
  <sheetFormatPr defaultRowHeight="15"/>
  <cols>
    <col min="1" max="4" width="8.85546875" style="245"/>
    <col min="5" max="5" width="12.28515625" style="245" customWidth="1"/>
    <col min="6" max="6" width="12.28515625" style="245" bestFit="1" customWidth="1"/>
    <col min="7" max="13" width="27.5703125" customWidth="1"/>
    <col min="14" max="14" width="16.5703125" customWidth="1"/>
  </cols>
  <sheetData>
    <row r="1" spans="1:16" s="245" customFormat="1">
      <c r="A1" s="246"/>
      <c r="B1" s="246" t="s">
        <v>1279</v>
      </c>
      <c r="C1" s="246"/>
      <c r="D1" s="246"/>
      <c r="E1" s="167">
        <f>+'Vállalkozó bemutatása'!$C$3:$E$3</f>
        <v>0</v>
      </c>
      <c r="F1" s="167">
        <f>+'Vállalkozó bemutatása'!C4</f>
        <v>0</v>
      </c>
      <c r="G1" s="246"/>
      <c r="H1" s="167">
        <f>+'Vállalkozó bemutatása'!$C$6</f>
        <v>0</v>
      </c>
      <c r="I1" s="167" t="str">
        <f>+'Vállalkozó bemutatása'!$C$8&amp;"."&amp;'Vállalkozó bemutatása'!$D$8&amp;"."&amp;'Vállalkozó bemutatása'!$E$8</f>
        <v>..</v>
      </c>
      <c r="J1" s="167">
        <f>+'Vállalkozó bemutatása'!$C$5</f>
        <v>0</v>
      </c>
      <c r="K1" s="167">
        <f>+'Vállalkozó bemutatása'!$C$9</f>
        <v>0</v>
      </c>
      <c r="L1" s="167" t="str">
        <f>CONCATENATE('Vállalkozás bemutatása'!$C$20,",",'Vállalkozás bemutatása'!$E$21,",",'Vállalkozás bemutatása'!$E$22,",",'Vállalkozás bemutatása'!$E$23,",",'Vállalkozás bemutatása'!$E$24,",",'Vállalkozás bemutatása'!$E$25,",",'Vállalkozás bemutatása'!$E$26,",",'Vállalkozás bemutatása'!$E$27,",",'Vállalkozás bemutatása'!$E$28,",",'Vállalkozás bemutatása'!$E$29,",",'Vállalkozás bemutatása'!$E$30,",",'Vállalkozás bemutatása'!$E$31,",",'Vállalkozás bemutatása'!$E$32,",",'Vállalkozás bemutatása'!$E$33,",",'Vállalkozás bemutatása'!$E$34,",",'Vállalkozás bemutatása'!$E$35,",",'Vállalkozás bemutatása'!$E$36,",",'Vállalkozás bemutatása'!$E$37,",",'Vállalkozás bemutatása'!$E$38,",",'Vállalkozás bemutatása'!$E$39,",",'Vállalkozás bemutatása'!$E$40,",",'Vállalkozás bemutatása'!$E$41,",",'Vállalkozás bemutatása'!$E$42,",",'Vállalkozás bemutatása'!$E$43,",",'Vállalkozás bemutatása'!$E$44,",",'Vállalkozás bemutatása'!$E$45,",",'Vállalkozás bemutatása'!$E$46,",",'Vállalkozás bemutatása'!$E$47,",",'Vállalkozás bemutatása'!$E$48,",",'Vállalkozás bemutatása'!$E$49,",",'Vállalkozás bemutatása'!$E$50,",",'Vállalkozás bemutatása'!$E$51,",",'Vállalkozás bemutatása'!$E$52,",",'Vállalkozás bemutatása'!$E$53,",",'Vállalkozás bemutatása'!$E$54,",",'Vállalkozás bemutatása'!$E$55,",",'Vállalkozás bemutatása'!$E$56,",",'Vállalkozás bemutatása'!$E$57)</f>
        <v>,,,,,,,,,,,,,,,,,,,,,,,,,,,,,,,,,,,,,</v>
      </c>
      <c r="M1" s="167" t="str">
        <f>CONCATENATE('Vállalkozás bemutatása'!$C$20,",",'Vállalkozás bemutatása'!$E$21,",",'Vállalkozás bemutatása'!$E$22,",",'Vállalkozás bemutatása'!$E$23,",",'Vállalkozás bemutatása'!$E$24,",",'Vállalkozás bemutatása'!$E$25,",",'Vállalkozás bemutatása'!$E$26,",",'Vállalkozás bemutatása'!$E$27,",",'Vállalkozás bemutatása'!$E$28,",",'Vállalkozás bemutatása'!$E$29,",",'Vállalkozás bemutatása'!$E$30,",",'Vállalkozás bemutatása'!$E$31,",",'Vállalkozás bemutatása'!$E$32,",",'Vállalkozás bemutatása'!$E$33,",",'Vállalkozás bemutatása'!$E$34,",",'Vállalkozás bemutatása'!$E$35,",",'Vállalkozás bemutatása'!$E$36,",",'Vállalkozás bemutatása'!$E$37,",",'Vállalkozás bemutatása'!$E$38,",",'Vállalkozás bemutatása'!$E$39,",",'Vállalkozás bemutatása'!$E$40,",",'Vállalkozás bemutatása'!$E$41,",",'Vállalkozás bemutatása'!$E$42,",",'Vállalkozás bemutatása'!$E$43,",",'Vállalkozás bemutatása'!$E$44,",",'Vállalkozás bemutatása'!$E$45,",",'Vállalkozás bemutatása'!$E$46,",",'Vállalkozás bemutatása'!$E$47,",",'Vállalkozás bemutatása'!$E$48,",",'Vállalkozás bemutatása'!$E$49,",",'Vállalkozás bemutatása'!$E$50,",",'Vállalkozás bemutatása'!$E$51,",",'Vállalkozás bemutatása'!$E$52,",",'Vállalkozás bemutatása'!$E$53,",",'Vállalkozás bemutatása'!$E$54,",",'Vállalkozás bemutatása'!$E$55,",",'Vállalkozás bemutatása'!$E$56,",",'Vállalkozás bemutatása'!$E$57)</f>
        <v>,,,,,,,,,,,,,,,,,,,,,,,,,,,,,,,,,,,,,</v>
      </c>
      <c r="N1" s="167">
        <f>+'Működés jellemzői'!$D$18</f>
        <v>0</v>
      </c>
      <c r="O1" s="246">
        <f>+'Cash-flow 2. év'!$P$6</f>
        <v>0</v>
      </c>
      <c r="P1" s="246">
        <f>+'Cash-flow 2. év'!$P$20</f>
        <v>0</v>
      </c>
    </row>
    <row r="2" spans="1:16" s="245" customFormat="1"/>
    <row r="3" spans="1:16" s="245" customFormat="1">
      <c r="K3" s="16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0"/>
  <dimension ref="A1:AL636"/>
  <sheetViews>
    <sheetView workbookViewId="0">
      <selection activeCell="B17" sqref="B17"/>
    </sheetView>
  </sheetViews>
  <sheetFormatPr defaultRowHeight="15"/>
  <cols>
    <col min="1" max="2" width="30.5703125" customWidth="1"/>
    <col min="5" max="5" width="17.5703125" customWidth="1"/>
    <col min="6" max="6" width="20.7109375" customWidth="1"/>
    <col min="7" max="7" width="16.140625" customWidth="1"/>
    <col min="8" max="8" width="7.28515625" customWidth="1"/>
    <col min="9" max="9" width="37.28515625" customWidth="1"/>
    <col min="12" max="12" width="16.85546875" customWidth="1"/>
    <col min="13" max="13" width="17.85546875" customWidth="1"/>
    <col min="14" max="14" width="36.5703125" customWidth="1"/>
    <col min="15" max="15" width="4.42578125" customWidth="1"/>
    <col min="16" max="16" width="18.5703125" customWidth="1"/>
    <col min="17" max="17" width="4.28515625" customWidth="1"/>
    <col min="18" max="18" width="17.5703125" customWidth="1"/>
    <col min="19" max="19" width="6" customWidth="1"/>
    <col min="20" max="20" width="35.85546875" customWidth="1"/>
    <col min="21" max="21" width="4.5703125" customWidth="1"/>
    <col min="22" max="22" width="28.5703125" customWidth="1"/>
    <col min="23" max="23" width="4.28515625" customWidth="1"/>
    <col min="24" max="24" width="17" customWidth="1"/>
    <col min="25" max="25" width="4.5703125" customWidth="1"/>
    <col min="26" max="26" width="26.28515625" customWidth="1"/>
    <col min="28" max="28" width="38.42578125" customWidth="1"/>
    <col min="30" max="30" width="23" customWidth="1"/>
    <col min="31" max="31" width="3.42578125" customWidth="1"/>
    <col min="32" max="32" width="33.42578125" customWidth="1"/>
    <col min="34" max="34" width="44.7109375" customWidth="1"/>
    <col min="36" max="36" width="32.42578125" customWidth="1"/>
    <col min="38" max="38" width="21.85546875" customWidth="1"/>
  </cols>
  <sheetData>
    <row r="1" spans="1:38" ht="19.5" thickBot="1">
      <c r="A1" s="218" t="s">
        <v>1180</v>
      </c>
      <c r="E1" s="1249" t="s">
        <v>477</v>
      </c>
      <c r="F1" s="1250"/>
      <c r="G1" s="1250"/>
      <c r="H1" s="1250"/>
      <c r="I1" s="1251"/>
      <c r="L1" s="1249" t="s">
        <v>510</v>
      </c>
      <c r="M1" s="1250"/>
      <c r="N1" s="1250"/>
      <c r="O1" s="1250"/>
      <c r="P1" s="1250"/>
      <c r="Q1" s="1250"/>
      <c r="R1" s="1250"/>
      <c r="S1" s="1250"/>
      <c r="T1" s="1250"/>
      <c r="U1" s="1250"/>
      <c r="V1" s="1250"/>
      <c r="W1" s="1250"/>
      <c r="X1" s="1250"/>
      <c r="Y1" s="1250"/>
      <c r="Z1" s="1250"/>
      <c r="AA1" s="1250"/>
      <c r="AB1" s="1250"/>
      <c r="AC1" s="1250"/>
      <c r="AD1" s="1250"/>
      <c r="AE1" s="1250"/>
      <c r="AF1" s="1251"/>
      <c r="AH1" s="217" t="s">
        <v>1161</v>
      </c>
      <c r="AJ1" s="217" t="s">
        <v>369</v>
      </c>
    </row>
    <row r="2" spans="1:38" ht="18.75">
      <c r="E2" s="209"/>
      <c r="F2" s="209"/>
      <c r="G2" s="209"/>
    </row>
    <row r="3" spans="1:38" ht="18.75">
      <c r="A3" s="1248" t="s">
        <v>1181</v>
      </c>
      <c r="B3" s="1248"/>
      <c r="C3" s="1248"/>
      <c r="E3" s="1248" t="s">
        <v>478</v>
      </c>
      <c r="F3" s="1248"/>
      <c r="G3" s="1248"/>
      <c r="I3" s="211" t="s">
        <v>496</v>
      </c>
      <c r="L3" s="1248" t="s">
        <v>511</v>
      </c>
      <c r="M3" s="1248"/>
      <c r="N3" s="1248"/>
      <c r="P3" s="211" t="s">
        <v>512</v>
      </c>
      <c r="R3" s="211" t="s">
        <v>513</v>
      </c>
      <c r="T3" s="211" t="s">
        <v>520</v>
      </c>
      <c r="V3" s="211" t="s">
        <v>521</v>
      </c>
      <c r="X3" s="211" t="s">
        <v>145</v>
      </c>
      <c r="Z3" s="211" t="s">
        <v>527</v>
      </c>
      <c r="AB3" s="211" t="s">
        <v>1145</v>
      </c>
      <c r="AD3" s="211" t="s">
        <v>1146</v>
      </c>
      <c r="AF3" s="211" t="s">
        <v>1152</v>
      </c>
      <c r="AH3" s="211" t="s">
        <v>1162</v>
      </c>
      <c r="AJ3" s="211" t="s">
        <v>1168</v>
      </c>
      <c r="AL3" s="211" t="s">
        <v>1171</v>
      </c>
    </row>
    <row r="4" spans="1:38" ht="18.75">
      <c r="A4" s="209" t="s">
        <v>507</v>
      </c>
      <c r="B4" s="209" t="s">
        <v>508</v>
      </c>
      <c r="C4" s="209" t="s">
        <v>509</v>
      </c>
      <c r="E4" s="209" t="s">
        <v>479</v>
      </c>
      <c r="F4" s="209" t="s">
        <v>480</v>
      </c>
      <c r="G4" s="209" t="s">
        <v>493</v>
      </c>
      <c r="H4" s="209"/>
      <c r="I4" s="209" t="s">
        <v>497</v>
      </c>
      <c r="L4" s="209" t="s">
        <v>507</v>
      </c>
      <c r="M4" s="209" t="s">
        <v>508</v>
      </c>
      <c r="N4" s="209" t="s">
        <v>509</v>
      </c>
      <c r="P4" s="209"/>
      <c r="Q4" s="209"/>
      <c r="R4" s="209"/>
      <c r="T4" s="209"/>
      <c r="AB4" s="208" t="s">
        <v>528</v>
      </c>
    </row>
    <row r="5" spans="1:38" ht="20.25" customHeight="1">
      <c r="A5" s="210">
        <v>2017</v>
      </c>
      <c r="B5" s="210">
        <v>1</v>
      </c>
      <c r="C5" s="210">
        <v>1</v>
      </c>
      <c r="E5" s="210">
        <v>1900</v>
      </c>
      <c r="F5" s="210">
        <v>1</v>
      </c>
      <c r="G5" s="210">
        <v>1</v>
      </c>
      <c r="I5" t="s">
        <v>498</v>
      </c>
      <c r="L5">
        <v>2017</v>
      </c>
      <c r="M5" s="210" t="s">
        <v>481</v>
      </c>
      <c r="N5" s="210">
        <v>1</v>
      </c>
      <c r="P5" t="s">
        <v>498</v>
      </c>
      <c r="R5" t="s">
        <v>498</v>
      </c>
      <c r="T5" s="212" t="s">
        <v>515</v>
      </c>
      <c r="V5" t="s">
        <v>522</v>
      </c>
      <c r="X5" s="207" t="s">
        <v>525</v>
      </c>
      <c r="Z5" s="207" t="s">
        <v>525</v>
      </c>
      <c r="AB5" t="s">
        <v>529</v>
      </c>
      <c r="AD5" t="s">
        <v>1147</v>
      </c>
      <c r="AF5">
        <v>1</v>
      </c>
      <c r="AH5" s="207" t="s">
        <v>525</v>
      </c>
      <c r="AJ5" s="207" t="s">
        <v>1169</v>
      </c>
      <c r="AL5" t="s">
        <v>1172</v>
      </c>
    </row>
    <row r="6" spans="1:38" ht="18" customHeight="1">
      <c r="A6" s="210">
        <v>2018</v>
      </c>
      <c r="B6" s="210">
        <v>2</v>
      </c>
      <c r="C6" s="210">
        <v>2</v>
      </c>
      <c r="E6" s="210">
        <v>1901</v>
      </c>
      <c r="F6" s="210">
        <v>2</v>
      </c>
      <c r="G6" s="210">
        <v>2</v>
      </c>
      <c r="I6" t="s">
        <v>499</v>
      </c>
      <c r="L6">
        <v>2018</v>
      </c>
      <c r="M6" s="210" t="s">
        <v>482</v>
      </c>
      <c r="N6" s="210">
        <v>2</v>
      </c>
      <c r="P6" t="s">
        <v>499</v>
      </c>
      <c r="R6" t="s">
        <v>499</v>
      </c>
      <c r="T6" s="212" t="s">
        <v>516</v>
      </c>
      <c r="V6" t="s">
        <v>523</v>
      </c>
      <c r="X6" s="207">
        <v>0</v>
      </c>
      <c r="Z6" s="207">
        <v>0</v>
      </c>
      <c r="AB6" t="s">
        <v>530</v>
      </c>
      <c r="AD6" t="s">
        <v>1148</v>
      </c>
      <c r="AF6">
        <v>2</v>
      </c>
      <c r="AH6" s="207">
        <v>0</v>
      </c>
      <c r="AJ6" s="207" t="s">
        <v>1170</v>
      </c>
      <c r="AL6" t="s">
        <v>1173</v>
      </c>
    </row>
    <row r="7" spans="1:38" ht="18.75">
      <c r="A7" s="210">
        <v>2019</v>
      </c>
      <c r="B7" s="210">
        <v>3</v>
      </c>
      <c r="C7" s="210">
        <v>3</v>
      </c>
      <c r="E7" s="210">
        <v>1902</v>
      </c>
      <c r="F7" s="210">
        <v>3</v>
      </c>
      <c r="G7" s="210">
        <v>3</v>
      </c>
      <c r="I7" t="s">
        <v>500</v>
      </c>
      <c r="L7">
        <v>2019</v>
      </c>
      <c r="M7" s="210" t="s">
        <v>483</v>
      </c>
      <c r="N7" s="210">
        <v>3</v>
      </c>
      <c r="P7" t="s">
        <v>500</v>
      </c>
      <c r="R7" t="s">
        <v>500</v>
      </c>
      <c r="T7" s="212" t="s">
        <v>517</v>
      </c>
      <c r="V7" t="s">
        <v>524</v>
      </c>
      <c r="AB7" t="s">
        <v>531</v>
      </c>
      <c r="AD7" t="s">
        <v>1149</v>
      </c>
      <c r="AF7">
        <v>3</v>
      </c>
      <c r="AL7" t="s">
        <v>1174</v>
      </c>
    </row>
    <row r="8" spans="1:38" ht="18.75">
      <c r="A8" s="210">
        <v>2020</v>
      </c>
      <c r="B8" s="210">
        <v>4</v>
      </c>
      <c r="C8" s="210">
        <v>4</v>
      </c>
      <c r="E8" s="210">
        <v>1903</v>
      </c>
      <c r="F8" s="210">
        <v>4</v>
      </c>
      <c r="G8" s="210">
        <v>4</v>
      </c>
      <c r="I8" t="s">
        <v>501</v>
      </c>
      <c r="L8">
        <v>2020</v>
      </c>
      <c r="M8" s="210" t="s">
        <v>484</v>
      </c>
      <c r="N8" s="210">
        <v>4</v>
      </c>
      <c r="P8" t="s">
        <v>501</v>
      </c>
      <c r="R8" t="s">
        <v>501</v>
      </c>
      <c r="T8" t="s">
        <v>518</v>
      </c>
      <c r="AB8" t="s">
        <v>532</v>
      </c>
      <c r="AD8" t="s">
        <v>1150</v>
      </c>
      <c r="AF8">
        <v>4</v>
      </c>
      <c r="AL8" t="s">
        <v>1175</v>
      </c>
    </row>
    <row r="9" spans="1:38" ht="18.75">
      <c r="A9" s="210">
        <v>2021</v>
      </c>
      <c r="B9" s="210">
        <v>5</v>
      </c>
      <c r="C9" s="210">
        <v>5</v>
      </c>
      <c r="E9" s="210">
        <v>1904</v>
      </c>
      <c r="F9" s="210">
        <v>5</v>
      </c>
      <c r="G9" s="210">
        <v>5</v>
      </c>
      <c r="I9" t="s">
        <v>502</v>
      </c>
      <c r="L9">
        <v>2021</v>
      </c>
      <c r="M9" s="210" t="s">
        <v>485</v>
      </c>
      <c r="N9" s="210">
        <v>5</v>
      </c>
      <c r="P9" t="s">
        <v>502</v>
      </c>
      <c r="R9" t="s">
        <v>502</v>
      </c>
      <c r="T9" t="s">
        <v>514</v>
      </c>
      <c r="AB9" t="s">
        <v>533</v>
      </c>
      <c r="AD9" t="s">
        <v>1151</v>
      </c>
      <c r="AF9">
        <v>5</v>
      </c>
    </row>
    <row r="10" spans="1:38" ht="18.75">
      <c r="A10" s="210">
        <v>2022</v>
      </c>
      <c r="B10" s="210">
        <v>6</v>
      </c>
      <c r="C10" s="210">
        <v>6</v>
      </c>
      <c r="E10" s="210">
        <v>1905</v>
      </c>
      <c r="F10" s="210">
        <v>6</v>
      </c>
      <c r="G10" s="210">
        <v>6</v>
      </c>
      <c r="I10" t="s">
        <v>503</v>
      </c>
      <c r="L10">
        <v>2022</v>
      </c>
      <c r="M10" s="210" t="s">
        <v>486</v>
      </c>
      <c r="N10" s="210">
        <v>6</v>
      </c>
      <c r="P10" t="s">
        <v>503</v>
      </c>
      <c r="R10" t="s">
        <v>503</v>
      </c>
      <c r="AB10" t="s">
        <v>534</v>
      </c>
      <c r="AF10">
        <v>6</v>
      </c>
    </row>
    <row r="11" spans="1:38" ht="18.75">
      <c r="A11" s="210"/>
      <c r="B11" s="210">
        <v>7</v>
      </c>
      <c r="C11" s="210">
        <v>7</v>
      </c>
      <c r="E11" s="210">
        <v>1906</v>
      </c>
      <c r="F11" s="210">
        <v>7</v>
      </c>
      <c r="G11" s="210">
        <v>7</v>
      </c>
      <c r="M11" s="210" t="s">
        <v>487</v>
      </c>
      <c r="N11" s="210">
        <v>7</v>
      </c>
      <c r="AB11" t="s">
        <v>535</v>
      </c>
      <c r="AF11">
        <v>7</v>
      </c>
    </row>
    <row r="12" spans="1:38" ht="18.75">
      <c r="A12" s="210"/>
      <c r="B12" s="210">
        <v>8</v>
      </c>
      <c r="C12" s="210">
        <v>8</v>
      </c>
      <c r="E12" s="210">
        <v>1907</v>
      </c>
      <c r="F12" s="210">
        <v>8</v>
      </c>
      <c r="G12" s="210">
        <v>8</v>
      </c>
      <c r="M12" s="210" t="s">
        <v>488</v>
      </c>
      <c r="N12" s="210">
        <v>8</v>
      </c>
      <c r="AB12" t="s">
        <v>536</v>
      </c>
      <c r="AF12">
        <v>8</v>
      </c>
    </row>
    <row r="13" spans="1:38" ht="18.75">
      <c r="A13" s="210"/>
      <c r="B13" s="210">
        <v>9</v>
      </c>
      <c r="C13" s="210">
        <v>9</v>
      </c>
      <c r="E13" s="210">
        <v>1908</v>
      </c>
      <c r="F13" s="210">
        <v>9</v>
      </c>
      <c r="G13" s="210">
        <v>9</v>
      </c>
      <c r="M13" s="210" t="s">
        <v>489</v>
      </c>
      <c r="N13" s="210">
        <v>9</v>
      </c>
      <c r="AB13" t="s">
        <v>537</v>
      </c>
      <c r="AF13">
        <v>9</v>
      </c>
    </row>
    <row r="14" spans="1:38" ht="18.75">
      <c r="A14" s="210"/>
      <c r="B14" s="210">
        <v>10</v>
      </c>
      <c r="C14" s="210">
        <v>10</v>
      </c>
      <c r="E14" s="210">
        <v>1909</v>
      </c>
      <c r="F14" s="210">
        <v>10</v>
      </c>
      <c r="G14" s="210">
        <v>10</v>
      </c>
      <c r="M14" s="210" t="s">
        <v>490</v>
      </c>
      <c r="N14" s="210">
        <v>10</v>
      </c>
      <c r="AB14" t="s">
        <v>538</v>
      </c>
      <c r="AF14">
        <v>10</v>
      </c>
    </row>
    <row r="15" spans="1:38" ht="18.75">
      <c r="A15" s="210"/>
      <c r="B15" s="210">
        <v>11</v>
      </c>
      <c r="C15" s="210">
        <v>11</v>
      </c>
      <c r="E15" s="210">
        <v>1910</v>
      </c>
      <c r="F15" s="210">
        <v>11</v>
      </c>
      <c r="G15" s="210">
        <v>11</v>
      </c>
      <c r="M15" s="210" t="s">
        <v>491</v>
      </c>
      <c r="N15" s="210">
        <v>11</v>
      </c>
      <c r="AB15" t="s">
        <v>539</v>
      </c>
      <c r="AF15">
        <v>11</v>
      </c>
    </row>
    <row r="16" spans="1:38" ht="18.75">
      <c r="A16" s="210"/>
      <c r="B16" s="210">
        <v>12</v>
      </c>
      <c r="C16" s="210">
        <v>12</v>
      </c>
      <c r="E16" s="210">
        <v>1911</v>
      </c>
      <c r="F16" s="210">
        <v>12</v>
      </c>
      <c r="G16" s="210">
        <v>12</v>
      </c>
      <c r="M16" s="210" t="s">
        <v>492</v>
      </c>
      <c r="N16" s="210">
        <v>12</v>
      </c>
      <c r="AB16" t="s">
        <v>540</v>
      </c>
      <c r="AF16">
        <v>12</v>
      </c>
    </row>
    <row r="17" spans="1:32" ht="18.75">
      <c r="A17" s="210"/>
      <c r="B17" s="210"/>
      <c r="C17" s="210">
        <v>13</v>
      </c>
      <c r="E17" s="210">
        <v>1912</v>
      </c>
      <c r="F17" s="210"/>
      <c r="G17" s="210">
        <v>13</v>
      </c>
      <c r="M17" s="210"/>
      <c r="N17" s="210">
        <v>13</v>
      </c>
      <c r="AB17" t="s">
        <v>541</v>
      </c>
      <c r="AF17">
        <v>13</v>
      </c>
    </row>
    <row r="18" spans="1:32" ht="18.75">
      <c r="A18" s="210"/>
      <c r="B18" s="210"/>
      <c r="C18" s="210">
        <v>14</v>
      </c>
      <c r="E18" s="210">
        <v>1913</v>
      </c>
      <c r="F18" s="210"/>
      <c r="G18" s="210">
        <v>14</v>
      </c>
      <c r="M18" s="210"/>
      <c r="N18" s="210">
        <v>14</v>
      </c>
      <c r="AB18" t="s">
        <v>542</v>
      </c>
      <c r="AF18">
        <v>14</v>
      </c>
    </row>
    <row r="19" spans="1:32" ht="18.75">
      <c r="A19" s="210"/>
      <c r="B19" s="210"/>
      <c r="C19" s="210">
        <v>15</v>
      </c>
      <c r="E19" s="210">
        <v>1914</v>
      </c>
      <c r="F19" s="210"/>
      <c r="G19" s="210">
        <v>15</v>
      </c>
      <c r="M19" s="210"/>
      <c r="N19" s="210">
        <v>15</v>
      </c>
      <c r="AB19" t="s">
        <v>543</v>
      </c>
      <c r="AF19">
        <v>15</v>
      </c>
    </row>
    <row r="20" spans="1:32" ht="18.75">
      <c r="A20" s="210"/>
      <c r="B20" s="210"/>
      <c r="C20" s="210">
        <v>16</v>
      </c>
      <c r="E20" s="210">
        <v>1915</v>
      </c>
      <c r="F20" s="210"/>
      <c r="G20" s="210">
        <v>16</v>
      </c>
      <c r="M20" s="210"/>
      <c r="N20" s="210">
        <v>16</v>
      </c>
      <c r="AB20" t="s">
        <v>544</v>
      </c>
      <c r="AF20">
        <v>16</v>
      </c>
    </row>
    <row r="21" spans="1:32" ht="18.75">
      <c r="A21" s="210"/>
      <c r="B21" s="210"/>
      <c r="C21" s="210">
        <v>17</v>
      </c>
      <c r="E21" s="210">
        <v>1916</v>
      </c>
      <c r="F21" s="210"/>
      <c r="G21" s="210">
        <v>17</v>
      </c>
      <c r="M21" s="210"/>
      <c r="N21" s="210">
        <v>17</v>
      </c>
      <c r="AB21" t="s">
        <v>545</v>
      </c>
      <c r="AF21">
        <v>17</v>
      </c>
    </row>
    <row r="22" spans="1:32" ht="18.75">
      <c r="A22" s="210"/>
      <c r="B22" s="210"/>
      <c r="C22" s="210">
        <v>18</v>
      </c>
      <c r="E22" s="210">
        <v>1917</v>
      </c>
      <c r="F22" s="210"/>
      <c r="G22" s="210">
        <v>18</v>
      </c>
      <c r="M22" s="210"/>
      <c r="N22" s="210">
        <v>18</v>
      </c>
      <c r="AB22" t="s">
        <v>546</v>
      </c>
      <c r="AF22">
        <v>18</v>
      </c>
    </row>
    <row r="23" spans="1:32" ht="18.75">
      <c r="A23" s="210"/>
      <c r="B23" s="210"/>
      <c r="C23" s="210">
        <v>19</v>
      </c>
      <c r="E23" s="210">
        <v>1918</v>
      </c>
      <c r="F23" s="210"/>
      <c r="G23" s="210">
        <v>19</v>
      </c>
      <c r="M23" s="210"/>
      <c r="N23" s="210">
        <v>19</v>
      </c>
      <c r="AB23" t="s">
        <v>547</v>
      </c>
      <c r="AF23">
        <v>19</v>
      </c>
    </row>
    <row r="24" spans="1:32" ht="18.75">
      <c r="A24" s="210"/>
      <c r="B24" s="210"/>
      <c r="C24" s="210">
        <v>20</v>
      </c>
      <c r="E24" s="210">
        <v>1919</v>
      </c>
      <c r="F24" s="210"/>
      <c r="G24" s="210">
        <v>20</v>
      </c>
      <c r="M24" s="210"/>
      <c r="N24" s="210">
        <v>20</v>
      </c>
      <c r="AB24" t="s">
        <v>548</v>
      </c>
      <c r="AF24">
        <v>20</v>
      </c>
    </row>
    <row r="25" spans="1:32" ht="18.75">
      <c r="A25" s="210"/>
      <c r="B25" s="210"/>
      <c r="C25" s="210">
        <v>21</v>
      </c>
      <c r="E25" s="210">
        <v>1920</v>
      </c>
      <c r="F25" s="210"/>
      <c r="G25" s="210">
        <v>21</v>
      </c>
      <c r="M25" s="210"/>
      <c r="N25" s="210">
        <v>21</v>
      </c>
      <c r="AB25" t="s">
        <v>549</v>
      </c>
    </row>
    <row r="26" spans="1:32" ht="18.75">
      <c r="A26" s="210"/>
      <c r="B26" s="210"/>
      <c r="C26" s="210">
        <v>22</v>
      </c>
      <c r="E26" s="210">
        <v>1921</v>
      </c>
      <c r="F26" s="210"/>
      <c r="G26" s="210">
        <v>22</v>
      </c>
      <c r="M26" s="210"/>
      <c r="N26" s="210">
        <v>22</v>
      </c>
      <c r="AB26" t="s">
        <v>550</v>
      </c>
    </row>
    <row r="27" spans="1:32" ht="18.75">
      <c r="A27" s="210"/>
      <c r="B27" s="210"/>
      <c r="C27" s="210">
        <v>23</v>
      </c>
      <c r="E27" s="210">
        <v>1922</v>
      </c>
      <c r="F27" s="210"/>
      <c r="G27" s="210">
        <v>23</v>
      </c>
      <c r="M27" s="210"/>
      <c r="N27" s="210">
        <v>23</v>
      </c>
      <c r="AB27" t="s">
        <v>551</v>
      </c>
    </row>
    <row r="28" spans="1:32" ht="18.75">
      <c r="A28" s="210"/>
      <c r="B28" s="210"/>
      <c r="C28" s="210">
        <v>24</v>
      </c>
      <c r="E28" s="210">
        <v>1923</v>
      </c>
      <c r="F28" s="210"/>
      <c r="G28" s="210">
        <v>24</v>
      </c>
      <c r="M28" s="210"/>
      <c r="N28" s="210">
        <v>24</v>
      </c>
      <c r="AB28" t="s">
        <v>552</v>
      </c>
    </row>
    <row r="29" spans="1:32" ht="18.75">
      <c r="A29" s="210"/>
      <c r="B29" s="210"/>
      <c r="C29" s="210">
        <v>25</v>
      </c>
      <c r="E29" s="210">
        <v>1924</v>
      </c>
      <c r="F29" s="210"/>
      <c r="G29" s="210">
        <v>25</v>
      </c>
      <c r="M29" s="210"/>
      <c r="N29" s="210">
        <v>25</v>
      </c>
      <c r="AB29" t="s">
        <v>553</v>
      </c>
    </row>
    <row r="30" spans="1:32" ht="18.75">
      <c r="A30" s="210"/>
      <c r="B30" s="210"/>
      <c r="C30" s="210">
        <v>26</v>
      </c>
      <c r="E30" s="210">
        <v>1925</v>
      </c>
      <c r="F30" s="210"/>
      <c r="G30" s="210">
        <v>26</v>
      </c>
      <c r="M30" s="210"/>
      <c r="N30" s="210">
        <v>26</v>
      </c>
      <c r="AB30" t="s">
        <v>554</v>
      </c>
    </row>
    <row r="31" spans="1:32" ht="18.75">
      <c r="A31" s="210"/>
      <c r="B31" s="210"/>
      <c r="C31" s="210">
        <v>27</v>
      </c>
      <c r="E31" s="210">
        <v>1926</v>
      </c>
      <c r="F31" s="210"/>
      <c r="G31" s="210">
        <v>27</v>
      </c>
      <c r="M31" s="210"/>
      <c r="N31" s="210">
        <v>27</v>
      </c>
      <c r="AB31" t="s">
        <v>555</v>
      </c>
    </row>
    <row r="32" spans="1:32" ht="18.75">
      <c r="A32" s="210"/>
      <c r="B32" s="210"/>
      <c r="C32" s="210">
        <v>28</v>
      </c>
      <c r="E32" s="210">
        <v>1927</v>
      </c>
      <c r="F32" s="210"/>
      <c r="G32" s="210">
        <v>28</v>
      </c>
      <c r="M32" s="210"/>
      <c r="N32" s="210">
        <v>28</v>
      </c>
      <c r="AB32" t="s">
        <v>556</v>
      </c>
    </row>
    <row r="33" spans="1:28" ht="18.75">
      <c r="A33" s="210"/>
      <c r="B33" s="210"/>
      <c r="C33" s="210">
        <v>29</v>
      </c>
      <c r="E33" s="210">
        <v>1928</v>
      </c>
      <c r="F33" s="210"/>
      <c r="G33" s="210">
        <v>29</v>
      </c>
      <c r="M33" s="210"/>
      <c r="N33" s="210">
        <v>29</v>
      </c>
      <c r="AB33" t="s">
        <v>557</v>
      </c>
    </row>
    <row r="34" spans="1:28" ht="18.75">
      <c r="A34" s="210"/>
      <c r="B34" s="210"/>
      <c r="C34" s="210">
        <v>30</v>
      </c>
      <c r="E34" s="210">
        <v>1929</v>
      </c>
      <c r="F34" s="210"/>
      <c r="G34" s="210">
        <v>30</v>
      </c>
      <c r="M34" s="210"/>
      <c r="N34" s="210">
        <v>30</v>
      </c>
      <c r="AB34" t="s">
        <v>558</v>
      </c>
    </row>
    <row r="35" spans="1:28" ht="18.75">
      <c r="A35" s="210"/>
      <c r="B35" s="210"/>
      <c r="C35" s="210">
        <v>31</v>
      </c>
      <c r="E35" s="210">
        <v>1930</v>
      </c>
      <c r="F35" s="210"/>
      <c r="G35" s="210">
        <v>31</v>
      </c>
      <c r="M35" s="210"/>
      <c r="N35" s="210">
        <v>31</v>
      </c>
      <c r="AB35" t="s">
        <v>559</v>
      </c>
    </row>
    <row r="36" spans="1:28" ht="18.75">
      <c r="E36" s="210">
        <v>1931</v>
      </c>
      <c r="F36" s="210"/>
      <c r="G36" s="210"/>
      <c r="M36" s="210"/>
      <c r="N36" s="210"/>
      <c r="AB36" t="s">
        <v>560</v>
      </c>
    </row>
    <row r="37" spans="1:28" ht="18.75">
      <c r="E37" s="210">
        <v>1932</v>
      </c>
      <c r="F37" s="210"/>
      <c r="G37" s="210"/>
      <c r="M37" s="210"/>
      <c r="N37" s="210"/>
      <c r="AB37" t="s">
        <v>561</v>
      </c>
    </row>
    <row r="38" spans="1:28" ht="18.75">
      <c r="E38" s="210">
        <v>1933</v>
      </c>
      <c r="F38" s="210"/>
      <c r="G38" s="210"/>
      <c r="M38" s="210"/>
      <c r="N38" s="210"/>
      <c r="AB38" t="s">
        <v>562</v>
      </c>
    </row>
    <row r="39" spans="1:28" ht="18.75">
      <c r="A39" s="218" t="s">
        <v>1214</v>
      </c>
      <c r="B39" s="233"/>
      <c r="C39" s="233"/>
      <c r="E39" s="210">
        <v>1934</v>
      </c>
      <c r="F39" s="210"/>
      <c r="G39" s="210"/>
      <c r="M39" s="210"/>
      <c r="N39" s="210"/>
      <c r="AB39" t="s">
        <v>563</v>
      </c>
    </row>
    <row r="40" spans="1:28" ht="18.75">
      <c r="A40" s="233"/>
      <c r="B40" s="233"/>
      <c r="C40" s="233"/>
      <c r="E40" s="210">
        <v>1935</v>
      </c>
      <c r="F40" s="210"/>
      <c r="G40" s="210"/>
      <c r="M40" s="210"/>
      <c r="N40" s="210"/>
      <c r="AB40" t="s">
        <v>564</v>
      </c>
    </row>
    <row r="41" spans="1:28" ht="18.75">
      <c r="A41" s="1248" t="s">
        <v>1215</v>
      </c>
      <c r="B41" s="1248"/>
      <c r="C41" s="1248"/>
      <c r="E41" s="210">
        <v>1936</v>
      </c>
      <c r="F41" s="210"/>
      <c r="G41" s="210"/>
      <c r="M41" s="210"/>
      <c r="N41" s="210"/>
      <c r="AB41" t="s">
        <v>565</v>
      </c>
    </row>
    <row r="42" spans="1:28" ht="18.75">
      <c r="A42" s="209" t="s">
        <v>1216</v>
      </c>
      <c r="B42" s="209"/>
      <c r="C42" s="209"/>
      <c r="E42" s="210">
        <v>1937</v>
      </c>
      <c r="F42" s="210"/>
      <c r="G42" s="210"/>
      <c r="M42" s="210"/>
      <c r="N42" s="210"/>
      <c r="AB42" t="s">
        <v>566</v>
      </c>
    </row>
    <row r="43" spans="1:28" ht="18.75">
      <c r="A43" s="210" t="s">
        <v>1217</v>
      </c>
      <c r="B43" s="210"/>
      <c r="C43" s="210"/>
      <c r="E43" s="210">
        <v>1938</v>
      </c>
      <c r="F43" s="210"/>
      <c r="G43" s="210"/>
      <c r="M43" s="210"/>
      <c r="N43" s="210"/>
      <c r="AB43" t="s">
        <v>567</v>
      </c>
    </row>
    <row r="44" spans="1:28" ht="18.75">
      <c r="A44" s="210" t="s">
        <v>1218</v>
      </c>
      <c r="B44" s="210"/>
      <c r="C44" s="210"/>
      <c r="E44" s="210">
        <v>1939</v>
      </c>
      <c r="F44" s="210"/>
      <c r="G44" s="210"/>
      <c r="M44" s="210"/>
      <c r="N44" s="210"/>
      <c r="AB44" t="s">
        <v>568</v>
      </c>
    </row>
    <row r="45" spans="1:28" ht="18.75">
      <c r="A45" s="210" t="s">
        <v>1219</v>
      </c>
      <c r="B45" s="210"/>
      <c r="C45" s="210"/>
      <c r="E45" s="210">
        <v>1940</v>
      </c>
      <c r="F45" s="210"/>
      <c r="G45" s="210"/>
      <c r="M45" s="210"/>
      <c r="N45" s="210"/>
      <c r="AB45" t="s">
        <v>569</v>
      </c>
    </row>
    <row r="46" spans="1:28" ht="18.75">
      <c r="A46" s="210"/>
      <c r="B46" s="210"/>
      <c r="C46" s="210"/>
      <c r="E46" s="210">
        <v>1941</v>
      </c>
      <c r="F46" s="210"/>
      <c r="G46" s="210"/>
      <c r="M46" s="210"/>
      <c r="N46" s="210"/>
      <c r="AB46" t="s">
        <v>570</v>
      </c>
    </row>
    <row r="47" spans="1:28" ht="18.75">
      <c r="A47" s="210"/>
      <c r="B47" s="210"/>
      <c r="C47" s="210"/>
      <c r="E47" s="210">
        <v>1942</v>
      </c>
      <c r="F47" s="210"/>
      <c r="G47" s="210"/>
      <c r="M47" s="210"/>
      <c r="N47" s="210"/>
      <c r="AB47" t="s">
        <v>571</v>
      </c>
    </row>
    <row r="48" spans="1:28" ht="18.75">
      <c r="A48" s="210"/>
      <c r="B48" s="210"/>
      <c r="C48" s="210"/>
      <c r="E48" s="210">
        <v>1943</v>
      </c>
      <c r="F48" s="210"/>
      <c r="G48" s="210"/>
      <c r="M48" s="210"/>
      <c r="N48" s="210"/>
      <c r="AB48" t="s">
        <v>572</v>
      </c>
    </row>
    <row r="49" spans="1:28" ht="18.75">
      <c r="A49" s="210"/>
      <c r="B49" s="210"/>
      <c r="C49" s="210"/>
      <c r="E49" s="210">
        <v>1944</v>
      </c>
      <c r="F49" s="210"/>
      <c r="G49" s="210"/>
      <c r="M49" s="210"/>
      <c r="N49" s="210"/>
      <c r="AB49" t="s">
        <v>573</v>
      </c>
    </row>
    <row r="50" spans="1:28" ht="18.75">
      <c r="A50" s="210"/>
      <c r="B50" s="210"/>
      <c r="C50" s="210"/>
      <c r="E50" s="210">
        <v>1945</v>
      </c>
      <c r="F50" s="210"/>
      <c r="G50" s="210"/>
      <c r="M50" s="210"/>
      <c r="N50" s="210"/>
      <c r="AB50" t="s">
        <v>574</v>
      </c>
    </row>
    <row r="51" spans="1:28" ht="18.75">
      <c r="A51" s="210"/>
      <c r="B51" s="210"/>
      <c r="C51" s="210"/>
      <c r="E51" s="210">
        <v>1946</v>
      </c>
      <c r="F51" s="210"/>
      <c r="G51" s="210"/>
      <c r="M51" s="210"/>
      <c r="N51" s="210"/>
      <c r="AB51" t="s">
        <v>575</v>
      </c>
    </row>
    <row r="52" spans="1:28" ht="18.75">
      <c r="A52" s="210"/>
      <c r="B52" s="210"/>
      <c r="C52" s="210"/>
      <c r="E52" s="210">
        <v>1947</v>
      </c>
      <c r="F52" s="210"/>
      <c r="G52" s="210"/>
      <c r="M52" s="210"/>
      <c r="N52" s="210"/>
      <c r="AB52" t="s">
        <v>576</v>
      </c>
    </row>
    <row r="53" spans="1:28" ht="18.75">
      <c r="A53" s="210"/>
      <c r="B53" s="210"/>
      <c r="C53" s="210"/>
      <c r="E53" s="210">
        <v>1948</v>
      </c>
      <c r="F53" s="210"/>
      <c r="G53" s="210"/>
      <c r="M53" s="210"/>
      <c r="N53" s="210"/>
      <c r="AB53" t="s">
        <v>577</v>
      </c>
    </row>
    <row r="54" spans="1:28" ht="18.75">
      <c r="A54" s="210"/>
      <c r="B54" s="210"/>
      <c r="C54" s="210"/>
      <c r="E54" s="210">
        <v>1949</v>
      </c>
      <c r="F54" s="210"/>
      <c r="G54" s="210"/>
      <c r="M54" s="210"/>
      <c r="N54" s="210"/>
      <c r="AB54" t="s">
        <v>578</v>
      </c>
    </row>
    <row r="55" spans="1:28" ht="18.75">
      <c r="A55" s="210"/>
      <c r="B55" s="210"/>
      <c r="C55" s="210"/>
      <c r="E55" s="210">
        <v>1950</v>
      </c>
      <c r="F55" s="210"/>
      <c r="G55" s="210"/>
      <c r="M55" s="210"/>
      <c r="N55" s="210"/>
      <c r="AB55" t="s">
        <v>579</v>
      </c>
    </row>
    <row r="56" spans="1:28" ht="18.75">
      <c r="A56" s="210"/>
      <c r="B56" s="210"/>
      <c r="C56" s="210"/>
      <c r="E56" s="210">
        <v>1951</v>
      </c>
      <c r="F56" s="210"/>
      <c r="G56" s="210"/>
      <c r="M56" s="210"/>
      <c r="N56" s="210"/>
      <c r="AB56" t="s">
        <v>580</v>
      </c>
    </row>
    <row r="57" spans="1:28" ht="18.75">
      <c r="A57" s="210"/>
      <c r="B57" s="210"/>
      <c r="C57" s="210"/>
      <c r="E57" s="210">
        <v>1952</v>
      </c>
      <c r="F57" s="210"/>
      <c r="G57" s="210"/>
      <c r="M57" s="210"/>
      <c r="N57" s="210"/>
      <c r="AB57" t="s">
        <v>581</v>
      </c>
    </row>
    <row r="58" spans="1:28" ht="18.75">
      <c r="A58" s="210"/>
      <c r="B58" s="210"/>
      <c r="C58" s="210"/>
      <c r="E58" s="210">
        <v>1953</v>
      </c>
      <c r="F58" s="210"/>
      <c r="G58" s="210"/>
      <c r="M58" s="210"/>
      <c r="N58" s="210"/>
      <c r="AB58" t="s">
        <v>582</v>
      </c>
    </row>
    <row r="59" spans="1:28" ht="18.75">
      <c r="A59" s="210"/>
      <c r="B59" s="210"/>
      <c r="C59" s="210"/>
      <c r="E59" s="210">
        <v>1954</v>
      </c>
      <c r="F59" s="210"/>
      <c r="G59" s="210"/>
      <c r="M59" s="210"/>
      <c r="N59" s="210"/>
      <c r="AB59" t="s">
        <v>583</v>
      </c>
    </row>
    <row r="60" spans="1:28" ht="18.75">
      <c r="A60" s="210"/>
      <c r="B60" s="210"/>
      <c r="C60" s="210"/>
      <c r="E60" s="210">
        <v>1955</v>
      </c>
      <c r="F60" s="210"/>
      <c r="G60" s="210"/>
      <c r="M60" s="210"/>
      <c r="N60" s="210"/>
      <c r="AB60" t="s">
        <v>584</v>
      </c>
    </row>
    <row r="61" spans="1:28" ht="18.75">
      <c r="A61" s="210"/>
      <c r="B61" s="210"/>
      <c r="C61" s="210"/>
      <c r="E61" s="210">
        <v>1956</v>
      </c>
      <c r="F61" s="210"/>
      <c r="G61" s="210"/>
      <c r="M61" s="210"/>
      <c r="N61" s="210"/>
      <c r="AB61" t="s">
        <v>585</v>
      </c>
    </row>
    <row r="62" spans="1:28" ht="18.75">
      <c r="A62" s="210"/>
      <c r="B62" s="210"/>
      <c r="C62" s="210"/>
      <c r="E62" s="210">
        <v>1957</v>
      </c>
      <c r="F62" s="210"/>
      <c r="G62" s="210"/>
      <c r="M62" s="210"/>
      <c r="N62" s="210"/>
      <c r="AB62" t="s">
        <v>586</v>
      </c>
    </row>
    <row r="63" spans="1:28" ht="18.75">
      <c r="A63" s="210"/>
      <c r="B63" s="210"/>
      <c r="C63" s="210"/>
      <c r="E63" s="210">
        <v>1958</v>
      </c>
      <c r="F63" s="210"/>
      <c r="G63" s="210"/>
      <c r="M63" s="210"/>
      <c r="N63" s="210"/>
      <c r="AB63" t="s">
        <v>587</v>
      </c>
    </row>
    <row r="64" spans="1:28" ht="18.75">
      <c r="A64" s="210"/>
      <c r="B64" s="210"/>
      <c r="C64" s="210"/>
      <c r="E64" s="210">
        <v>1959</v>
      </c>
      <c r="F64" s="210"/>
      <c r="G64" s="210"/>
      <c r="M64" s="210"/>
      <c r="N64" s="210"/>
      <c r="AB64" t="s">
        <v>588</v>
      </c>
    </row>
    <row r="65" spans="1:28" ht="18.75">
      <c r="A65" s="210"/>
      <c r="B65" s="210"/>
      <c r="C65" s="210"/>
      <c r="E65" s="210">
        <v>1960</v>
      </c>
      <c r="F65" s="210"/>
      <c r="G65" s="210"/>
      <c r="M65" s="210"/>
      <c r="N65" s="210"/>
      <c r="AB65" t="s">
        <v>589</v>
      </c>
    </row>
    <row r="66" spans="1:28" ht="18.75">
      <c r="A66" s="210"/>
      <c r="B66" s="210"/>
      <c r="C66" s="210"/>
      <c r="E66" s="210">
        <v>1961</v>
      </c>
      <c r="F66" s="210"/>
      <c r="G66" s="210"/>
      <c r="M66" s="210"/>
      <c r="N66" s="210"/>
      <c r="AB66" t="s">
        <v>590</v>
      </c>
    </row>
    <row r="67" spans="1:28" ht="18.75">
      <c r="A67" s="210"/>
      <c r="B67" s="210"/>
      <c r="C67" s="210"/>
      <c r="E67" s="210">
        <v>1962</v>
      </c>
      <c r="F67" s="210"/>
      <c r="G67" s="210"/>
      <c r="M67" s="210"/>
      <c r="N67" s="210"/>
      <c r="AB67" t="s">
        <v>591</v>
      </c>
    </row>
    <row r="68" spans="1:28" ht="18.75">
      <c r="A68" s="210"/>
      <c r="B68" s="210"/>
      <c r="C68" s="210"/>
      <c r="E68" s="210">
        <v>1963</v>
      </c>
      <c r="F68" s="210"/>
      <c r="G68" s="210"/>
      <c r="M68" s="210"/>
      <c r="N68" s="210"/>
      <c r="AB68" t="s">
        <v>592</v>
      </c>
    </row>
    <row r="69" spans="1:28" ht="18.75">
      <c r="A69" s="210"/>
      <c r="B69" s="210"/>
      <c r="C69" s="210"/>
      <c r="E69" s="210">
        <v>1964</v>
      </c>
      <c r="F69" s="210"/>
      <c r="G69" s="210"/>
      <c r="M69" s="210"/>
      <c r="N69" s="210"/>
      <c r="AB69" t="s">
        <v>593</v>
      </c>
    </row>
    <row r="70" spans="1:28" ht="18.75">
      <c r="A70" s="210"/>
      <c r="B70" s="210"/>
      <c r="C70" s="210"/>
      <c r="E70" s="210">
        <v>1965</v>
      </c>
      <c r="F70" s="210"/>
      <c r="G70" s="210"/>
      <c r="M70" s="210"/>
      <c r="N70" s="210"/>
      <c r="AB70" t="s">
        <v>594</v>
      </c>
    </row>
    <row r="71" spans="1:28" ht="18.75">
      <c r="A71" s="210"/>
      <c r="B71" s="210"/>
      <c r="C71" s="210"/>
      <c r="E71" s="210">
        <v>1966</v>
      </c>
      <c r="F71" s="210"/>
      <c r="G71" s="210"/>
      <c r="M71" s="210"/>
      <c r="N71" s="210"/>
      <c r="AB71" t="s">
        <v>595</v>
      </c>
    </row>
    <row r="72" spans="1:28" ht="18.75">
      <c r="A72" s="210"/>
      <c r="B72" s="210"/>
      <c r="C72" s="210"/>
      <c r="E72" s="210">
        <v>1967</v>
      </c>
      <c r="F72" s="210"/>
      <c r="G72" s="210"/>
      <c r="M72" s="210"/>
      <c r="N72" s="210"/>
      <c r="AB72" t="s">
        <v>596</v>
      </c>
    </row>
    <row r="73" spans="1:28" ht="18.75">
      <c r="A73" s="210"/>
      <c r="B73" s="210"/>
      <c r="C73" s="210"/>
      <c r="E73" s="210">
        <v>1968</v>
      </c>
      <c r="F73" s="210"/>
      <c r="G73" s="210"/>
      <c r="M73" s="210"/>
      <c r="N73" s="210"/>
      <c r="AB73" t="s">
        <v>597</v>
      </c>
    </row>
    <row r="74" spans="1:28" ht="18.75">
      <c r="E74" s="210">
        <v>1969</v>
      </c>
      <c r="F74" s="210"/>
      <c r="G74" s="210"/>
      <c r="M74" s="210"/>
      <c r="N74" s="210"/>
      <c r="AB74" t="s">
        <v>598</v>
      </c>
    </row>
    <row r="75" spans="1:28" ht="18.75">
      <c r="E75" s="210">
        <v>1970</v>
      </c>
      <c r="F75" s="210"/>
      <c r="G75" s="210"/>
      <c r="M75" s="210"/>
      <c r="N75" s="210"/>
      <c r="AB75" t="s">
        <v>599</v>
      </c>
    </row>
    <row r="76" spans="1:28" ht="18.75">
      <c r="E76" s="210">
        <v>1971</v>
      </c>
      <c r="F76" s="210"/>
      <c r="G76" s="210"/>
      <c r="M76" s="210"/>
      <c r="N76" s="210"/>
      <c r="AB76" t="s">
        <v>600</v>
      </c>
    </row>
    <row r="77" spans="1:28" ht="18.75">
      <c r="E77" s="210">
        <v>1972</v>
      </c>
      <c r="F77" s="210"/>
      <c r="G77" s="210"/>
      <c r="M77" s="210"/>
      <c r="N77" s="210"/>
      <c r="AB77" t="s">
        <v>601</v>
      </c>
    </row>
    <row r="78" spans="1:28" ht="18.75">
      <c r="E78" s="210">
        <v>1973</v>
      </c>
      <c r="F78" s="210"/>
      <c r="G78" s="210"/>
      <c r="M78" s="210"/>
      <c r="N78" s="210"/>
      <c r="AB78" t="s">
        <v>602</v>
      </c>
    </row>
    <row r="79" spans="1:28" ht="18.75">
      <c r="E79" s="210">
        <v>1974</v>
      </c>
      <c r="F79" s="210"/>
      <c r="G79" s="210"/>
      <c r="M79" s="210"/>
      <c r="N79" s="210"/>
      <c r="AB79" t="s">
        <v>603</v>
      </c>
    </row>
    <row r="80" spans="1:28" ht="18.75">
      <c r="E80" s="210">
        <v>1975</v>
      </c>
      <c r="F80" s="210"/>
      <c r="G80" s="210"/>
      <c r="M80" s="210"/>
      <c r="N80" s="210"/>
      <c r="AB80" t="s">
        <v>604</v>
      </c>
    </row>
    <row r="81" spans="5:28" ht="18.75">
      <c r="E81" s="210">
        <v>1976</v>
      </c>
      <c r="F81" s="210"/>
      <c r="G81" s="210"/>
      <c r="M81" s="210"/>
      <c r="N81" s="210"/>
      <c r="AB81" t="s">
        <v>605</v>
      </c>
    </row>
    <row r="82" spans="5:28" ht="18.75">
      <c r="E82" s="210">
        <v>1977</v>
      </c>
      <c r="F82" s="210"/>
      <c r="G82" s="210"/>
      <c r="M82" s="210"/>
      <c r="N82" s="210"/>
      <c r="AB82" t="s">
        <v>606</v>
      </c>
    </row>
    <row r="83" spans="5:28" ht="18.75">
      <c r="E83" s="210">
        <v>1978</v>
      </c>
      <c r="F83" s="210"/>
      <c r="G83" s="210"/>
      <c r="M83" s="210"/>
      <c r="N83" s="210"/>
      <c r="AB83" t="s">
        <v>607</v>
      </c>
    </row>
    <row r="84" spans="5:28" ht="18.75">
      <c r="E84" s="210">
        <v>1979</v>
      </c>
      <c r="F84" s="210"/>
      <c r="G84" s="210"/>
      <c r="M84" s="210"/>
      <c r="N84" s="210"/>
      <c r="AB84" t="s">
        <v>608</v>
      </c>
    </row>
    <row r="85" spans="5:28" ht="18.75">
      <c r="E85" s="210">
        <v>1980</v>
      </c>
      <c r="F85" s="210"/>
      <c r="G85" s="210"/>
      <c r="M85" s="210"/>
      <c r="N85" s="210"/>
      <c r="AB85" t="s">
        <v>609</v>
      </c>
    </row>
    <row r="86" spans="5:28" ht="18.75">
      <c r="E86" s="210">
        <v>1981</v>
      </c>
      <c r="F86" s="210"/>
      <c r="G86" s="210"/>
      <c r="M86" s="210"/>
      <c r="N86" s="210"/>
      <c r="AB86" t="s">
        <v>610</v>
      </c>
    </row>
    <row r="87" spans="5:28" ht="18.75">
      <c r="E87" s="210">
        <v>1982</v>
      </c>
      <c r="F87" s="210"/>
      <c r="G87" s="210"/>
      <c r="M87" s="210"/>
      <c r="N87" s="210"/>
      <c r="AB87" t="s">
        <v>611</v>
      </c>
    </row>
    <row r="88" spans="5:28" ht="18.75">
      <c r="E88" s="210">
        <v>1983</v>
      </c>
      <c r="F88" s="210"/>
      <c r="G88" s="210"/>
      <c r="M88" s="210"/>
      <c r="N88" s="210"/>
      <c r="AB88" t="s">
        <v>612</v>
      </c>
    </row>
    <row r="89" spans="5:28" ht="18.75">
      <c r="E89" s="210">
        <v>1984</v>
      </c>
      <c r="F89" s="210"/>
      <c r="G89" s="210"/>
      <c r="M89" s="210"/>
      <c r="N89" s="210"/>
      <c r="AB89" t="s">
        <v>613</v>
      </c>
    </row>
    <row r="90" spans="5:28" ht="18.75">
      <c r="E90" s="210">
        <v>1985</v>
      </c>
      <c r="F90" s="210"/>
      <c r="G90" s="210"/>
      <c r="M90" s="210"/>
      <c r="N90" s="210"/>
      <c r="AB90" t="s">
        <v>614</v>
      </c>
    </row>
    <row r="91" spans="5:28" ht="18.75">
      <c r="E91" s="210">
        <v>1986</v>
      </c>
      <c r="F91" s="210"/>
      <c r="G91" s="210"/>
      <c r="M91" s="210"/>
      <c r="N91" s="210"/>
      <c r="AB91" t="s">
        <v>615</v>
      </c>
    </row>
    <row r="92" spans="5:28" ht="18.75">
      <c r="E92" s="210">
        <v>1987</v>
      </c>
      <c r="F92" s="210"/>
      <c r="G92" s="210"/>
      <c r="M92" s="210"/>
      <c r="N92" s="210"/>
      <c r="AB92" t="s">
        <v>616</v>
      </c>
    </row>
    <row r="93" spans="5:28" ht="18.75">
      <c r="E93" s="210">
        <v>1988</v>
      </c>
      <c r="F93" s="210"/>
      <c r="G93" s="210"/>
      <c r="M93" s="210"/>
      <c r="N93" s="210"/>
      <c r="AB93" t="s">
        <v>617</v>
      </c>
    </row>
    <row r="94" spans="5:28" ht="18.75">
      <c r="E94" s="210">
        <v>1989</v>
      </c>
      <c r="F94" s="210"/>
      <c r="G94" s="210"/>
      <c r="M94" s="210"/>
      <c r="N94" s="210"/>
      <c r="AB94" t="s">
        <v>618</v>
      </c>
    </row>
    <row r="95" spans="5:28" ht="18.75">
      <c r="E95" s="210">
        <v>1990</v>
      </c>
      <c r="F95" s="210"/>
      <c r="G95" s="210"/>
      <c r="M95" s="210"/>
      <c r="N95" s="210"/>
      <c r="AB95" t="s">
        <v>619</v>
      </c>
    </row>
    <row r="96" spans="5:28" ht="18.75">
      <c r="E96" s="210">
        <v>1991</v>
      </c>
      <c r="F96" s="210"/>
      <c r="G96" s="210"/>
      <c r="M96" s="210"/>
      <c r="N96" s="210"/>
      <c r="AB96" t="s">
        <v>620</v>
      </c>
    </row>
    <row r="97" spans="5:28" ht="18.75">
      <c r="E97" s="210">
        <v>1992</v>
      </c>
      <c r="F97" s="210"/>
      <c r="G97" s="210"/>
      <c r="M97" s="210"/>
      <c r="N97" s="210"/>
      <c r="AB97" t="s">
        <v>621</v>
      </c>
    </row>
    <row r="98" spans="5:28" ht="18.75">
      <c r="E98" s="210">
        <v>1993</v>
      </c>
      <c r="F98" s="210"/>
      <c r="G98" s="210"/>
      <c r="M98" s="210"/>
      <c r="N98" s="210"/>
      <c r="AB98" t="s">
        <v>622</v>
      </c>
    </row>
    <row r="99" spans="5:28" ht="18.75">
      <c r="E99" s="210">
        <v>1994</v>
      </c>
      <c r="F99" s="210"/>
      <c r="G99" s="210"/>
      <c r="M99" s="210"/>
      <c r="N99" s="210"/>
      <c r="AB99" t="s">
        <v>623</v>
      </c>
    </row>
    <row r="100" spans="5:28" ht="18.75">
      <c r="E100" s="210">
        <v>1995</v>
      </c>
      <c r="F100" s="210"/>
      <c r="G100" s="210"/>
      <c r="M100" s="210"/>
      <c r="N100" s="210"/>
      <c r="AB100" t="s">
        <v>624</v>
      </c>
    </row>
    <row r="101" spans="5:28" ht="18.75">
      <c r="E101" s="210">
        <v>1996</v>
      </c>
      <c r="F101" s="210"/>
      <c r="G101" s="210"/>
      <c r="M101" s="210"/>
      <c r="N101" s="210"/>
      <c r="AB101" t="s">
        <v>625</v>
      </c>
    </row>
    <row r="102" spans="5:28" ht="18.75">
      <c r="E102" s="210">
        <v>1997</v>
      </c>
      <c r="F102" s="210"/>
      <c r="G102" s="210"/>
      <c r="M102" s="210"/>
      <c r="N102" s="210"/>
      <c r="AB102" t="s">
        <v>626</v>
      </c>
    </row>
    <row r="103" spans="5:28" ht="18.75">
      <c r="E103" s="210">
        <v>1998</v>
      </c>
      <c r="F103" s="210"/>
      <c r="G103" s="210"/>
      <c r="M103" s="210"/>
      <c r="N103" s="210"/>
      <c r="AB103" t="s">
        <v>627</v>
      </c>
    </row>
    <row r="104" spans="5:28" ht="18.75">
      <c r="E104" s="210">
        <v>1999</v>
      </c>
      <c r="F104" s="210"/>
      <c r="G104" s="210"/>
      <c r="M104" s="210"/>
      <c r="N104" s="210"/>
      <c r="AB104" t="s">
        <v>628</v>
      </c>
    </row>
    <row r="105" spans="5:28" ht="18.75">
      <c r="E105" s="210">
        <v>2000</v>
      </c>
      <c r="F105" s="210"/>
      <c r="G105" s="210"/>
      <c r="M105" s="210"/>
      <c r="N105" s="210"/>
      <c r="AB105" t="s">
        <v>629</v>
      </c>
    </row>
    <row r="106" spans="5:28" ht="18.75">
      <c r="E106" s="210">
        <v>2001</v>
      </c>
      <c r="F106" s="210"/>
      <c r="G106" s="210"/>
      <c r="M106" s="210"/>
      <c r="N106" s="210"/>
      <c r="AB106" t="s">
        <v>630</v>
      </c>
    </row>
    <row r="107" spans="5:28" ht="18.75">
      <c r="E107" s="210">
        <v>2002</v>
      </c>
      <c r="F107" s="210"/>
      <c r="G107" s="210"/>
      <c r="M107" s="210"/>
      <c r="N107" s="210"/>
      <c r="AB107" t="s">
        <v>631</v>
      </c>
    </row>
    <row r="108" spans="5:28" ht="18.75">
      <c r="E108" s="210">
        <v>2003</v>
      </c>
      <c r="F108" s="210"/>
      <c r="G108" s="210"/>
      <c r="M108" s="210"/>
      <c r="N108" s="210"/>
      <c r="AB108" t="s">
        <v>632</v>
      </c>
    </row>
    <row r="109" spans="5:28" ht="18.75">
      <c r="E109" s="210">
        <v>2004</v>
      </c>
      <c r="F109" s="210"/>
      <c r="G109" s="210"/>
      <c r="M109" s="210"/>
      <c r="N109" s="210"/>
      <c r="AB109" t="s">
        <v>633</v>
      </c>
    </row>
    <row r="110" spans="5:28" ht="18.75">
      <c r="E110" s="210">
        <v>2005</v>
      </c>
      <c r="F110" s="210"/>
      <c r="G110" s="210"/>
      <c r="M110" s="210"/>
      <c r="N110" s="210"/>
      <c r="AB110" t="s">
        <v>634</v>
      </c>
    </row>
    <row r="111" spans="5:28" ht="18.75">
      <c r="E111" s="210">
        <v>2006</v>
      </c>
      <c r="F111" s="210"/>
      <c r="G111" s="210"/>
      <c r="M111" s="210"/>
      <c r="N111" s="210"/>
      <c r="AB111" t="s">
        <v>635</v>
      </c>
    </row>
    <row r="112" spans="5:28" ht="18.75">
      <c r="E112" s="210">
        <v>2007</v>
      </c>
      <c r="F112" s="210"/>
      <c r="G112" s="210"/>
      <c r="AB112" t="s">
        <v>636</v>
      </c>
    </row>
    <row r="113" spans="5:28" ht="18.75">
      <c r="E113" s="210">
        <v>2008</v>
      </c>
      <c r="F113" s="210"/>
      <c r="G113" s="210"/>
      <c r="AB113" t="s">
        <v>637</v>
      </c>
    </row>
    <row r="114" spans="5:28" ht="18.75">
      <c r="E114" s="210">
        <v>2009</v>
      </c>
      <c r="F114" s="210"/>
      <c r="G114" s="210"/>
      <c r="AB114" t="s">
        <v>638</v>
      </c>
    </row>
    <row r="115" spans="5:28" ht="18.75">
      <c r="E115" s="210">
        <v>2010</v>
      </c>
      <c r="F115" s="210"/>
      <c r="G115" s="210"/>
      <c r="AB115" t="s">
        <v>639</v>
      </c>
    </row>
    <row r="116" spans="5:28" ht="18.75">
      <c r="E116" s="210">
        <v>2011</v>
      </c>
      <c r="F116" s="210"/>
      <c r="G116" s="210"/>
      <c r="AB116" t="s">
        <v>640</v>
      </c>
    </row>
    <row r="117" spans="5:28" ht="18.75">
      <c r="E117" s="210">
        <v>2012</v>
      </c>
      <c r="F117" s="210"/>
      <c r="G117" s="210"/>
      <c r="AB117" t="s">
        <v>641</v>
      </c>
    </row>
    <row r="118" spans="5:28" ht="18.75">
      <c r="E118" s="210">
        <v>2013</v>
      </c>
      <c r="F118" s="210"/>
      <c r="G118" s="210"/>
      <c r="AB118" t="s">
        <v>642</v>
      </c>
    </row>
    <row r="119" spans="5:28" ht="18.75">
      <c r="E119" s="210">
        <v>2014</v>
      </c>
      <c r="F119" s="210"/>
      <c r="G119" s="210"/>
      <c r="AB119" t="s">
        <v>643</v>
      </c>
    </row>
    <row r="120" spans="5:28" ht="18.75">
      <c r="E120" s="210">
        <v>2015</v>
      </c>
      <c r="F120" s="210"/>
      <c r="G120" s="210"/>
      <c r="AB120" t="s">
        <v>644</v>
      </c>
    </row>
    <row r="121" spans="5:28" ht="18.75">
      <c r="E121" s="210">
        <v>2016</v>
      </c>
      <c r="F121" s="210"/>
      <c r="G121" s="210"/>
      <c r="AB121" t="s">
        <v>645</v>
      </c>
    </row>
    <row r="122" spans="5:28" ht="18.75">
      <c r="E122" s="210">
        <v>2017</v>
      </c>
      <c r="F122" s="210"/>
      <c r="G122" s="210"/>
      <c r="AB122" t="s">
        <v>646</v>
      </c>
    </row>
    <row r="123" spans="5:28" ht="18.75">
      <c r="E123" s="210">
        <v>2018</v>
      </c>
      <c r="F123" s="210"/>
      <c r="G123" s="210"/>
      <c r="AB123" t="s">
        <v>647</v>
      </c>
    </row>
    <row r="124" spans="5:28" ht="409.6">
      <c r="E124" s="207"/>
      <c r="F124" s="207"/>
      <c r="G124" s="207"/>
      <c r="AB124" t="s">
        <v>648</v>
      </c>
    </row>
    <row r="125" spans="5:28" ht="409.6">
      <c r="E125" s="207"/>
      <c r="F125" s="207"/>
      <c r="G125" s="207"/>
      <c r="AB125" t="s">
        <v>649</v>
      </c>
    </row>
    <row r="126" spans="5:28" ht="409.6">
      <c r="AB126" t="s">
        <v>650</v>
      </c>
    </row>
    <row r="127" spans="5:28" ht="409.6">
      <c r="AB127" t="s">
        <v>651</v>
      </c>
    </row>
    <row r="128" spans="5:28" ht="409.6">
      <c r="AB128" t="s">
        <v>652</v>
      </c>
    </row>
    <row r="129" spans="28:28" ht="409.6">
      <c r="AB129" t="s">
        <v>653</v>
      </c>
    </row>
    <row r="130" spans="28:28" ht="409.6">
      <c r="AB130" t="s">
        <v>654</v>
      </c>
    </row>
    <row r="131" spans="28:28" ht="409.6">
      <c r="AB131" t="s">
        <v>655</v>
      </c>
    </row>
    <row r="132" spans="28:28" ht="409.6">
      <c r="AB132" t="s">
        <v>656</v>
      </c>
    </row>
    <row r="133" spans="28:28" ht="409.6">
      <c r="AB133" t="s">
        <v>657</v>
      </c>
    </row>
    <row r="134" spans="28:28" ht="409.6">
      <c r="AB134" t="s">
        <v>658</v>
      </c>
    </row>
    <row r="135" spans="28:28" ht="409.6">
      <c r="AB135" t="s">
        <v>659</v>
      </c>
    </row>
    <row r="136" spans="28:28" ht="409.6">
      <c r="AB136" t="s">
        <v>660</v>
      </c>
    </row>
    <row r="137" spans="28:28" ht="409.6">
      <c r="AB137" t="s">
        <v>661</v>
      </c>
    </row>
    <row r="138" spans="28:28" ht="409.6">
      <c r="AB138" t="s">
        <v>662</v>
      </c>
    </row>
    <row r="139" spans="28:28" ht="409.6">
      <c r="AB139" t="s">
        <v>663</v>
      </c>
    </row>
    <row r="140" spans="28:28" ht="409.6">
      <c r="AB140" t="s">
        <v>664</v>
      </c>
    </row>
    <row r="141" spans="28:28" ht="409.6">
      <c r="AB141" t="s">
        <v>665</v>
      </c>
    </row>
    <row r="142" spans="28:28" ht="409.6">
      <c r="AB142" t="s">
        <v>666</v>
      </c>
    </row>
    <row r="143" spans="28:28" ht="409.6">
      <c r="AB143" t="s">
        <v>667</v>
      </c>
    </row>
    <row r="144" spans="28:28" ht="409.6">
      <c r="AB144" t="s">
        <v>668</v>
      </c>
    </row>
    <row r="145" spans="28:28" ht="409.6">
      <c r="AB145" t="s">
        <v>669</v>
      </c>
    </row>
    <row r="146" spans="28:28" ht="409.6">
      <c r="AB146" t="s">
        <v>670</v>
      </c>
    </row>
    <row r="147" spans="28:28" ht="409.6">
      <c r="AB147" t="s">
        <v>671</v>
      </c>
    </row>
    <row r="148" spans="28:28" ht="409.6">
      <c r="AB148" t="s">
        <v>672</v>
      </c>
    </row>
    <row r="149" spans="28:28" ht="409.6">
      <c r="AB149" t="s">
        <v>673</v>
      </c>
    </row>
    <row r="150" spans="28:28" ht="409.6">
      <c r="AB150" t="s">
        <v>674</v>
      </c>
    </row>
    <row r="151" spans="28:28" ht="409.6">
      <c r="AB151" t="s">
        <v>675</v>
      </c>
    </row>
    <row r="152" spans="28:28" ht="409.6">
      <c r="AB152" t="s">
        <v>676</v>
      </c>
    </row>
    <row r="153" spans="28:28" ht="409.6">
      <c r="AB153" t="s">
        <v>677</v>
      </c>
    </row>
    <row r="154" spans="28:28" ht="409.6">
      <c r="AB154" t="s">
        <v>678</v>
      </c>
    </row>
    <row r="155" spans="28:28" ht="409.6">
      <c r="AB155" t="s">
        <v>679</v>
      </c>
    </row>
    <row r="156" spans="28:28" ht="409.6">
      <c r="AB156" t="s">
        <v>680</v>
      </c>
    </row>
    <row r="157" spans="28:28" ht="409.6">
      <c r="AB157" t="s">
        <v>681</v>
      </c>
    </row>
    <row r="158" spans="28:28" ht="409.6">
      <c r="AB158" t="s">
        <v>682</v>
      </c>
    </row>
    <row r="159" spans="28:28" ht="409.6">
      <c r="AB159" t="s">
        <v>683</v>
      </c>
    </row>
    <row r="160" spans="28:28" ht="409.6">
      <c r="AB160" t="s">
        <v>684</v>
      </c>
    </row>
    <row r="161" spans="28:28" ht="409.6">
      <c r="AB161" t="s">
        <v>685</v>
      </c>
    </row>
    <row r="162" spans="28:28" ht="409.6">
      <c r="AB162" t="s">
        <v>686</v>
      </c>
    </row>
    <row r="163" spans="28:28" ht="409.6">
      <c r="AB163" t="s">
        <v>687</v>
      </c>
    </row>
    <row r="164" spans="28:28" ht="409.6">
      <c r="AB164" t="s">
        <v>688</v>
      </c>
    </row>
    <row r="165" spans="28:28" ht="409.6">
      <c r="AB165" t="s">
        <v>689</v>
      </c>
    </row>
    <row r="166" spans="28:28" ht="409.6">
      <c r="AB166" t="s">
        <v>690</v>
      </c>
    </row>
    <row r="167" spans="28:28" ht="409.6">
      <c r="AB167" t="s">
        <v>691</v>
      </c>
    </row>
    <row r="168" spans="28:28" ht="409.6">
      <c r="AB168" t="s">
        <v>692</v>
      </c>
    </row>
    <row r="169" spans="28:28" ht="409.6">
      <c r="AB169" t="s">
        <v>693</v>
      </c>
    </row>
    <row r="170" spans="28:28" ht="409.6">
      <c r="AB170" t="s">
        <v>694</v>
      </c>
    </row>
    <row r="171" spans="28:28" ht="409.6">
      <c r="AB171" t="s">
        <v>695</v>
      </c>
    </row>
    <row r="172" spans="28:28" ht="409.6">
      <c r="AB172" t="s">
        <v>696</v>
      </c>
    </row>
    <row r="173" spans="28:28" ht="409.6">
      <c r="AB173" t="s">
        <v>697</v>
      </c>
    </row>
    <row r="174" spans="28:28" ht="409.6">
      <c r="AB174" t="s">
        <v>698</v>
      </c>
    </row>
    <row r="175" spans="28:28" ht="409.6">
      <c r="AB175" t="s">
        <v>699</v>
      </c>
    </row>
    <row r="176" spans="28:28" ht="409.6">
      <c r="AB176" t="s">
        <v>700</v>
      </c>
    </row>
    <row r="177" spans="28:28" ht="409.6">
      <c r="AB177" t="s">
        <v>701</v>
      </c>
    </row>
    <row r="178" spans="28:28" ht="409.6">
      <c r="AB178" t="s">
        <v>702</v>
      </c>
    </row>
    <row r="179" spans="28:28" ht="409.6">
      <c r="AB179" t="s">
        <v>703</v>
      </c>
    </row>
    <row r="180" spans="28:28" ht="409.6">
      <c r="AB180" t="s">
        <v>704</v>
      </c>
    </row>
    <row r="181" spans="28:28" ht="409.6">
      <c r="AB181" t="s">
        <v>705</v>
      </c>
    </row>
    <row r="182" spans="28:28" ht="409.6">
      <c r="AB182" t="s">
        <v>706</v>
      </c>
    </row>
    <row r="183" spans="28:28" ht="409.6">
      <c r="AB183" t="s">
        <v>707</v>
      </c>
    </row>
    <row r="184" spans="28:28" ht="409.6">
      <c r="AB184" t="s">
        <v>708</v>
      </c>
    </row>
    <row r="185" spans="28:28" ht="409.6">
      <c r="AB185" t="s">
        <v>709</v>
      </c>
    </row>
    <row r="186" spans="28:28" ht="409.6">
      <c r="AB186" t="s">
        <v>710</v>
      </c>
    </row>
    <row r="187" spans="28:28" ht="409.6">
      <c r="AB187" t="s">
        <v>711</v>
      </c>
    </row>
    <row r="188" spans="28:28" ht="409.6">
      <c r="AB188" t="s">
        <v>712</v>
      </c>
    </row>
    <row r="189" spans="28:28" ht="409.6">
      <c r="AB189" t="s">
        <v>713</v>
      </c>
    </row>
    <row r="190" spans="28:28" ht="409.6">
      <c r="AB190" t="s">
        <v>714</v>
      </c>
    </row>
    <row r="191" spans="28:28" ht="409.6">
      <c r="AB191" t="s">
        <v>715</v>
      </c>
    </row>
    <row r="192" spans="28:28" ht="409.6">
      <c r="AB192" t="s">
        <v>716</v>
      </c>
    </row>
    <row r="193" spans="28:28" ht="409.6">
      <c r="AB193" t="s">
        <v>717</v>
      </c>
    </row>
    <row r="194" spans="28:28" ht="409.6">
      <c r="AB194" t="s">
        <v>718</v>
      </c>
    </row>
    <row r="195" spans="28:28" ht="409.6">
      <c r="AB195" t="s">
        <v>719</v>
      </c>
    </row>
    <row r="196" spans="28:28" ht="409.6">
      <c r="AB196" t="s">
        <v>720</v>
      </c>
    </row>
    <row r="197" spans="28:28" ht="409.6">
      <c r="AB197" t="s">
        <v>721</v>
      </c>
    </row>
    <row r="198" spans="28:28" ht="409.6">
      <c r="AB198" t="s">
        <v>722</v>
      </c>
    </row>
    <row r="199" spans="28:28" ht="409.6">
      <c r="AB199" t="s">
        <v>723</v>
      </c>
    </row>
    <row r="200" spans="28:28" ht="409.6">
      <c r="AB200" t="s">
        <v>724</v>
      </c>
    </row>
    <row r="201" spans="28:28" ht="409.6">
      <c r="AB201" t="s">
        <v>725</v>
      </c>
    </row>
    <row r="202" spans="28:28" ht="409.6">
      <c r="AB202" t="s">
        <v>726</v>
      </c>
    </row>
    <row r="203" spans="28:28" ht="409.6">
      <c r="AB203" t="s">
        <v>727</v>
      </c>
    </row>
    <row r="204" spans="28:28" ht="409.6">
      <c r="AB204" t="s">
        <v>728</v>
      </c>
    </row>
    <row r="205" spans="28:28" ht="409.6">
      <c r="AB205" t="s">
        <v>729</v>
      </c>
    </row>
    <row r="206" spans="28:28" ht="409.6">
      <c r="AB206" t="s">
        <v>730</v>
      </c>
    </row>
    <row r="207" spans="28:28" ht="409.6">
      <c r="AB207" t="s">
        <v>731</v>
      </c>
    </row>
    <row r="208" spans="28:28" ht="409.6">
      <c r="AB208" t="s">
        <v>732</v>
      </c>
    </row>
    <row r="209" spans="28:28" ht="409.6">
      <c r="AB209" t="s">
        <v>733</v>
      </c>
    </row>
    <row r="210" spans="28:28" ht="409.6">
      <c r="AB210" t="s">
        <v>734</v>
      </c>
    </row>
    <row r="211" spans="28:28" ht="409.6">
      <c r="AB211" t="s">
        <v>735</v>
      </c>
    </row>
    <row r="212" spans="28:28" ht="409.6">
      <c r="AB212" t="s">
        <v>736</v>
      </c>
    </row>
    <row r="213" spans="28:28" ht="409.6">
      <c r="AB213" t="s">
        <v>737</v>
      </c>
    </row>
    <row r="214" spans="28:28" ht="409.6">
      <c r="AB214" t="s">
        <v>738</v>
      </c>
    </row>
    <row r="215" spans="28:28" ht="409.6">
      <c r="AB215" t="s">
        <v>739</v>
      </c>
    </row>
    <row r="216" spans="28:28" ht="409.6">
      <c r="AB216" t="s">
        <v>740</v>
      </c>
    </row>
    <row r="217" spans="28:28" ht="409.6">
      <c r="AB217" t="s">
        <v>741</v>
      </c>
    </row>
    <row r="218" spans="28:28" ht="409.6">
      <c r="AB218" t="s">
        <v>742</v>
      </c>
    </row>
    <row r="219" spans="28:28" ht="409.6">
      <c r="AB219" t="s">
        <v>743</v>
      </c>
    </row>
    <row r="220" spans="28:28" ht="409.6">
      <c r="AB220" t="s">
        <v>744</v>
      </c>
    </row>
    <row r="221" spans="28:28" ht="409.6">
      <c r="AB221" t="s">
        <v>745</v>
      </c>
    </row>
    <row r="222" spans="28:28" ht="409.6">
      <c r="AB222" t="s">
        <v>746</v>
      </c>
    </row>
    <row r="223" spans="28:28" ht="409.6">
      <c r="AB223" t="s">
        <v>747</v>
      </c>
    </row>
    <row r="224" spans="28:28" ht="409.6">
      <c r="AB224" t="s">
        <v>748</v>
      </c>
    </row>
    <row r="225" spans="28:28" ht="409.6">
      <c r="AB225" t="s">
        <v>749</v>
      </c>
    </row>
    <row r="226" spans="28:28" ht="409.6">
      <c r="AB226" t="s">
        <v>750</v>
      </c>
    </row>
    <row r="227" spans="28:28" ht="409.6">
      <c r="AB227" t="s">
        <v>751</v>
      </c>
    </row>
    <row r="228" spans="28:28" ht="409.6">
      <c r="AB228" t="s">
        <v>752</v>
      </c>
    </row>
    <row r="229" spans="28:28" ht="409.6">
      <c r="AB229" t="s">
        <v>753</v>
      </c>
    </row>
    <row r="230" spans="28:28" ht="409.6">
      <c r="AB230" t="s">
        <v>754</v>
      </c>
    </row>
    <row r="231" spans="28:28" ht="409.6">
      <c r="AB231" t="s">
        <v>755</v>
      </c>
    </row>
    <row r="232" spans="28:28" ht="409.6">
      <c r="AB232" t="s">
        <v>756</v>
      </c>
    </row>
    <row r="233" spans="28:28" ht="409.6">
      <c r="AB233" t="s">
        <v>757</v>
      </c>
    </row>
    <row r="234" spans="28:28" ht="409.6">
      <c r="AB234" t="s">
        <v>758</v>
      </c>
    </row>
    <row r="235" spans="28:28" ht="409.6">
      <c r="AB235" t="s">
        <v>759</v>
      </c>
    </row>
    <row r="236" spans="28:28" ht="409.6">
      <c r="AB236" t="s">
        <v>760</v>
      </c>
    </row>
    <row r="237" spans="28:28" ht="409.6">
      <c r="AB237" t="s">
        <v>761</v>
      </c>
    </row>
    <row r="238" spans="28:28" ht="409.6">
      <c r="AB238" t="s">
        <v>762</v>
      </c>
    </row>
    <row r="239" spans="28:28" ht="409.6">
      <c r="AB239" t="s">
        <v>763</v>
      </c>
    </row>
    <row r="240" spans="28:28" ht="409.6">
      <c r="AB240" t="s">
        <v>764</v>
      </c>
    </row>
    <row r="241" spans="28:28" ht="409.6">
      <c r="AB241" t="s">
        <v>765</v>
      </c>
    </row>
    <row r="242" spans="28:28" ht="409.6">
      <c r="AB242" t="s">
        <v>766</v>
      </c>
    </row>
    <row r="243" spans="28:28" ht="409.6">
      <c r="AB243" t="s">
        <v>767</v>
      </c>
    </row>
    <row r="244" spans="28:28" ht="409.6">
      <c r="AB244" t="s">
        <v>768</v>
      </c>
    </row>
    <row r="245" spans="28:28" ht="409.6">
      <c r="AB245" t="s">
        <v>769</v>
      </c>
    </row>
    <row r="246" spans="28:28" ht="409.6">
      <c r="AB246" t="s">
        <v>770</v>
      </c>
    </row>
    <row r="247" spans="28:28" ht="409.6">
      <c r="AB247" t="s">
        <v>771</v>
      </c>
    </row>
    <row r="248" spans="28:28" ht="409.6">
      <c r="AB248" t="s">
        <v>772</v>
      </c>
    </row>
    <row r="249" spans="28:28" ht="409.6">
      <c r="AB249" t="s">
        <v>773</v>
      </c>
    </row>
    <row r="250" spans="28:28" ht="409.6">
      <c r="AB250" t="s">
        <v>774</v>
      </c>
    </row>
    <row r="251" spans="28:28" ht="409.6">
      <c r="AB251" t="s">
        <v>775</v>
      </c>
    </row>
    <row r="252" spans="28:28" ht="409.6">
      <c r="AB252" t="s">
        <v>776</v>
      </c>
    </row>
    <row r="253" spans="28:28" ht="409.6">
      <c r="AB253" t="s">
        <v>777</v>
      </c>
    </row>
    <row r="254" spans="28:28" ht="409.6">
      <c r="AB254" t="s">
        <v>778</v>
      </c>
    </row>
    <row r="255" spans="28:28" ht="409.6">
      <c r="AB255" t="s">
        <v>779</v>
      </c>
    </row>
    <row r="256" spans="28:28" ht="409.6">
      <c r="AB256" t="s">
        <v>780</v>
      </c>
    </row>
    <row r="257" spans="28:28" ht="409.6">
      <c r="AB257" t="s">
        <v>781</v>
      </c>
    </row>
    <row r="258" spans="28:28" ht="409.6">
      <c r="AB258" t="s">
        <v>782</v>
      </c>
    </row>
    <row r="259" spans="28:28" ht="409.6">
      <c r="AB259" t="s">
        <v>783</v>
      </c>
    </row>
    <row r="260" spans="28:28" ht="409.6">
      <c r="AB260" t="s">
        <v>784</v>
      </c>
    </row>
    <row r="261" spans="28:28" ht="409.6">
      <c r="AB261" t="s">
        <v>785</v>
      </c>
    </row>
    <row r="262" spans="28:28" ht="409.6">
      <c r="AB262" t="s">
        <v>786</v>
      </c>
    </row>
    <row r="263" spans="28:28" ht="409.6">
      <c r="AB263" t="s">
        <v>787</v>
      </c>
    </row>
    <row r="264" spans="28:28" ht="409.6">
      <c r="AB264" t="s">
        <v>788</v>
      </c>
    </row>
    <row r="265" spans="28:28" ht="409.6">
      <c r="AB265" t="s">
        <v>789</v>
      </c>
    </row>
    <row r="266" spans="28:28" ht="409.6">
      <c r="AB266" t="s">
        <v>790</v>
      </c>
    </row>
    <row r="267" spans="28:28" ht="409.6">
      <c r="AB267" t="s">
        <v>791</v>
      </c>
    </row>
    <row r="268" spans="28:28" ht="409.6">
      <c r="AB268" t="s">
        <v>792</v>
      </c>
    </row>
    <row r="269" spans="28:28" ht="409.6">
      <c r="AB269" t="s">
        <v>793</v>
      </c>
    </row>
    <row r="270" spans="28:28" ht="409.6">
      <c r="AB270" t="s">
        <v>794</v>
      </c>
    </row>
    <row r="271" spans="28:28" ht="409.6">
      <c r="AB271" t="s">
        <v>795</v>
      </c>
    </row>
    <row r="272" spans="28:28" ht="409.6">
      <c r="AB272" t="s">
        <v>796</v>
      </c>
    </row>
    <row r="273" spans="28:28" ht="409.6">
      <c r="AB273" t="s">
        <v>797</v>
      </c>
    </row>
    <row r="274" spans="28:28" ht="409.6">
      <c r="AB274" t="s">
        <v>798</v>
      </c>
    </row>
    <row r="275" spans="28:28" ht="409.6">
      <c r="AB275" t="s">
        <v>799</v>
      </c>
    </row>
    <row r="276" spans="28:28" ht="409.6">
      <c r="AB276" t="s">
        <v>800</v>
      </c>
    </row>
    <row r="277" spans="28:28" ht="409.6">
      <c r="AB277" t="s">
        <v>801</v>
      </c>
    </row>
    <row r="278" spans="28:28" ht="409.6">
      <c r="AB278" t="s">
        <v>802</v>
      </c>
    </row>
    <row r="279" spans="28:28" ht="409.6">
      <c r="AB279" t="s">
        <v>803</v>
      </c>
    </row>
    <row r="280" spans="28:28" ht="409.6">
      <c r="AB280" t="s">
        <v>804</v>
      </c>
    </row>
    <row r="281" spans="28:28" ht="409.6">
      <c r="AB281" t="s">
        <v>805</v>
      </c>
    </row>
    <row r="282" spans="28:28" ht="409.6">
      <c r="AB282" t="s">
        <v>806</v>
      </c>
    </row>
    <row r="283" spans="28:28" ht="409.6">
      <c r="AB283" t="s">
        <v>807</v>
      </c>
    </row>
    <row r="284" spans="28:28" ht="409.6">
      <c r="AB284" t="s">
        <v>808</v>
      </c>
    </row>
    <row r="285" spans="28:28" ht="409.6">
      <c r="AB285" t="s">
        <v>809</v>
      </c>
    </row>
    <row r="286" spans="28:28" ht="409.6">
      <c r="AB286" t="s">
        <v>810</v>
      </c>
    </row>
    <row r="287" spans="28:28" ht="409.6">
      <c r="AB287" t="s">
        <v>811</v>
      </c>
    </row>
    <row r="288" spans="28:28" ht="409.6">
      <c r="AB288" t="s">
        <v>812</v>
      </c>
    </row>
    <row r="289" spans="28:28" ht="409.6">
      <c r="AB289" t="s">
        <v>813</v>
      </c>
    </row>
    <row r="290" spans="28:28" ht="409.6">
      <c r="AB290" t="s">
        <v>814</v>
      </c>
    </row>
    <row r="291" spans="28:28" ht="409.6">
      <c r="AB291" t="s">
        <v>815</v>
      </c>
    </row>
    <row r="292" spans="28:28" ht="409.6">
      <c r="AB292" t="s">
        <v>816</v>
      </c>
    </row>
    <row r="293" spans="28:28" ht="409.6">
      <c r="AB293" t="s">
        <v>817</v>
      </c>
    </row>
    <row r="294" spans="28:28" ht="409.6">
      <c r="AB294" t="s">
        <v>818</v>
      </c>
    </row>
    <row r="295" spans="28:28" ht="409.6">
      <c r="AB295" t="s">
        <v>819</v>
      </c>
    </row>
    <row r="296" spans="28:28" ht="409.6">
      <c r="AB296" t="s">
        <v>820</v>
      </c>
    </row>
    <row r="297" spans="28:28" ht="409.6">
      <c r="AB297" t="s">
        <v>821</v>
      </c>
    </row>
    <row r="298" spans="28:28" ht="409.6">
      <c r="AB298" t="s">
        <v>822</v>
      </c>
    </row>
    <row r="299" spans="28:28" ht="409.6">
      <c r="AB299" t="s">
        <v>823</v>
      </c>
    </row>
    <row r="300" spans="28:28" ht="409.6">
      <c r="AB300" t="s">
        <v>824</v>
      </c>
    </row>
    <row r="301" spans="28:28" ht="409.6">
      <c r="AB301" t="s">
        <v>825</v>
      </c>
    </row>
    <row r="302" spans="28:28" ht="409.6">
      <c r="AB302" t="s">
        <v>826</v>
      </c>
    </row>
    <row r="303" spans="28:28" ht="409.6">
      <c r="AB303" t="s">
        <v>827</v>
      </c>
    </row>
    <row r="304" spans="28:28" ht="409.6">
      <c r="AB304" t="s">
        <v>828</v>
      </c>
    </row>
    <row r="305" spans="28:28" ht="409.6">
      <c r="AB305" t="s">
        <v>829</v>
      </c>
    </row>
    <row r="306" spans="28:28" ht="409.6">
      <c r="AB306" t="s">
        <v>830</v>
      </c>
    </row>
    <row r="307" spans="28:28" ht="409.6">
      <c r="AB307" t="s">
        <v>831</v>
      </c>
    </row>
    <row r="308" spans="28:28" ht="409.6">
      <c r="AB308" t="s">
        <v>832</v>
      </c>
    </row>
    <row r="309" spans="28:28" ht="409.6">
      <c r="AB309" t="s">
        <v>833</v>
      </c>
    </row>
    <row r="310" spans="28:28" ht="409.6">
      <c r="AB310" t="s">
        <v>834</v>
      </c>
    </row>
    <row r="311" spans="28:28" ht="409.6">
      <c r="AB311" t="s">
        <v>835</v>
      </c>
    </row>
    <row r="312" spans="28:28" ht="409.6">
      <c r="AB312" t="s">
        <v>836</v>
      </c>
    </row>
    <row r="313" spans="28:28" ht="409.6">
      <c r="AB313" t="s">
        <v>837</v>
      </c>
    </row>
    <row r="314" spans="28:28" ht="409.6">
      <c r="AB314" t="s">
        <v>838</v>
      </c>
    </row>
    <row r="315" spans="28:28" ht="409.6">
      <c r="AB315" t="s">
        <v>839</v>
      </c>
    </row>
    <row r="316" spans="28:28" ht="409.6">
      <c r="AB316" t="s">
        <v>840</v>
      </c>
    </row>
    <row r="317" spans="28:28" ht="409.6">
      <c r="AB317" t="s">
        <v>841</v>
      </c>
    </row>
    <row r="318" spans="28:28" ht="409.6">
      <c r="AB318" t="s">
        <v>842</v>
      </c>
    </row>
    <row r="319" spans="28:28" ht="409.6">
      <c r="AB319" t="s">
        <v>843</v>
      </c>
    </row>
    <row r="320" spans="28:28" ht="409.6">
      <c r="AB320" t="s">
        <v>844</v>
      </c>
    </row>
    <row r="321" spans="28:28" ht="409.6">
      <c r="AB321" t="s">
        <v>845</v>
      </c>
    </row>
    <row r="322" spans="28:28" ht="409.6">
      <c r="AB322" t="s">
        <v>846</v>
      </c>
    </row>
    <row r="323" spans="28:28" ht="409.6">
      <c r="AB323" t="s">
        <v>847</v>
      </c>
    </row>
    <row r="324" spans="28:28" ht="409.6">
      <c r="AB324" t="s">
        <v>848</v>
      </c>
    </row>
    <row r="325" spans="28:28" ht="409.6">
      <c r="AB325" t="s">
        <v>849</v>
      </c>
    </row>
    <row r="326" spans="28:28" ht="409.6">
      <c r="AB326" t="s">
        <v>850</v>
      </c>
    </row>
    <row r="327" spans="28:28" ht="409.6">
      <c r="AB327" t="s">
        <v>851</v>
      </c>
    </row>
    <row r="328" spans="28:28" ht="409.6">
      <c r="AB328" t="s">
        <v>852</v>
      </c>
    </row>
    <row r="329" spans="28:28" ht="409.6">
      <c r="AB329" t="s">
        <v>853</v>
      </c>
    </row>
    <row r="330" spans="28:28" ht="409.6">
      <c r="AB330" t="s">
        <v>854</v>
      </c>
    </row>
    <row r="331" spans="28:28" ht="409.6">
      <c r="AB331" t="s">
        <v>855</v>
      </c>
    </row>
    <row r="332" spans="28:28" ht="409.6">
      <c r="AB332" t="s">
        <v>856</v>
      </c>
    </row>
    <row r="333" spans="28:28" ht="409.6">
      <c r="AB333" t="s">
        <v>857</v>
      </c>
    </row>
    <row r="334" spans="28:28" ht="409.6">
      <c r="AB334" t="s">
        <v>858</v>
      </c>
    </row>
    <row r="335" spans="28:28" ht="409.6">
      <c r="AB335" t="s">
        <v>859</v>
      </c>
    </row>
    <row r="336" spans="28:28" ht="409.6">
      <c r="AB336" t="s">
        <v>860</v>
      </c>
    </row>
    <row r="337" spans="28:28" ht="409.6">
      <c r="AB337" t="s">
        <v>861</v>
      </c>
    </row>
    <row r="338" spans="28:28" ht="409.6">
      <c r="AB338" t="s">
        <v>862</v>
      </c>
    </row>
    <row r="339" spans="28:28" ht="409.6">
      <c r="AB339" t="s">
        <v>863</v>
      </c>
    </row>
    <row r="340" spans="28:28" ht="409.6">
      <c r="AB340" t="s">
        <v>864</v>
      </c>
    </row>
    <row r="341" spans="28:28" ht="409.6">
      <c r="AB341" t="s">
        <v>865</v>
      </c>
    </row>
    <row r="342" spans="28:28" ht="409.6">
      <c r="AB342" t="s">
        <v>866</v>
      </c>
    </row>
    <row r="343" spans="28:28" ht="409.6">
      <c r="AB343" t="s">
        <v>867</v>
      </c>
    </row>
    <row r="344" spans="28:28" ht="409.6">
      <c r="AB344" t="s">
        <v>868</v>
      </c>
    </row>
    <row r="345" spans="28:28" ht="409.6">
      <c r="AB345" t="s">
        <v>869</v>
      </c>
    </row>
    <row r="346" spans="28:28" ht="409.6">
      <c r="AB346" t="s">
        <v>870</v>
      </c>
    </row>
    <row r="347" spans="28:28" ht="409.6">
      <c r="AB347" t="s">
        <v>871</v>
      </c>
    </row>
    <row r="348" spans="28:28" ht="409.6">
      <c r="AB348" t="s">
        <v>872</v>
      </c>
    </row>
    <row r="349" spans="28:28" ht="409.6">
      <c r="AB349" t="s">
        <v>873</v>
      </c>
    </row>
    <row r="350" spans="28:28" ht="409.6">
      <c r="AB350" t="s">
        <v>874</v>
      </c>
    </row>
    <row r="351" spans="28:28" ht="409.6">
      <c r="AB351" t="s">
        <v>875</v>
      </c>
    </row>
    <row r="352" spans="28:28" ht="409.6">
      <c r="AB352" t="s">
        <v>876</v>
      </c>
    </row>
    <row r="353" spans="28:28" ht="409.6">
      <c r="AB353" t="s">
        <v>877</v>
      </c>
    </row>
    <row r="354" spans="28:28" ht="409.6">
      <c r="AB354" t="s">
        <v>878</v>
      </c>
    </row>
    <row r="355" spans="28:28" ht="409.6">
      <c r="AB355" t="s">
        <v>879</v>
      </c>
    </row>
    <row r="356" spans="28:28" ht="409.6">
      <c r="AB356" t="s">
        <v>880</v>
      </c>
    </row>
    <row r="357" spans="28:28" ht="409.6">
      <c r="AB357" t="s">
        <v>881</v>
      </c>
    </row>
    <row r="358" spans="28:28" ht="409.6">
      <c r="AB358" t="s">
        <v>882</v>
      </c>
    </row>
    <row r="359" spans="28:28" ht="409.6">
      <c r="AB359" t="s">
        <v>883</v>
      </c>
    </row>
    <row r="360" spans="28:28" ht="409.6">
      <c r="AB360" t="s">
        <v>884</v>
      </c>
    </row>
    <row r="361" spans="28:28" ht="409.6">
      <c r="AB361" t="s">
        <v>885</v>
      </c>
    </row>
    <row r="362" spans="28:28" ht="409.6">
      <c r="AB362" t="s">
        <v>886</v>
      </c>
    </row>
    <row r="363" spans="28:28" ht="409.6">
      <c r="AB363" t="s">
        <v>887</v>
      </c>
    </row>
    <row r="364" spans="28:28" ht="409.6">
      <c r="AB364" t="s">
        <v>888</v>
      </c>
    </row>
    <row r="365" spans="28:28" ht="409.6">
      <c r="AB365" t="s">
        <v>889</v>
      </c>
    </row>
    <row r="366" spans="28:28" ht="409.6">
      <c r="AB366" t="s">
        <v>890</v>
      </c>
    </row>
    <row r="367" spans="28:28" ht="409.6">
      <c r="AB367" t="s">
        <v>891</v>
      </c>
    </row>
    <row r="368" spans="28:28" ht="409.6">
      <c r="AB368" t="s">
        <v>892</v>
      </c>
    </row>
    <row r="369" spans="28:28" ht="409.6">
      <c r="AB369" t="s">
        <v>893</v>
      </c>
    </row>
    <row r="370" spans="28:28" ht="409.6">
      <c r="AB370" t="s">
        <v>894</v>
      </c>
    </row>
    <row r="371" spans="28:28" ht="409.6">
      <c r="AB371" t="s">
        <v>895</v>
      </c>
    </row>
    <row r="372" spans="28:28" ht="409.6">
      <c r="AB372" t="s">
        <v>896</v>
      </c>
    </row>
    <row r="373" spans="28:28" ht="409.6">
      <c r="AB373" t="s">
        <v>897</v>
      </c>
    </row>
    <row r="374" spans="28:28" ht="409.6">
      <c r="AB374" t="s">
        <v>898</v>
      </c>
    </row>
    <row r="375" spans="28:28" ht="409.6">
      <c r="AB375" t="s">
        <v>899</v>
      </c>
    </row>
    <row r="376" spans="28:28" ht="409.6">
      <c r="AB376" t="s">
        <v>900</v>
      </c>
    </row>
    <row r="377" spans="28:28" ht="409.6">
      <c r="AB377" t="s">
        <v>901</v>
      </c>
    </row>
    <row r="378" spans="28:28" ht="409.6">
      <c r="AB378" t="s">
        <v>902</v>
      </c>
    </row>
    <row r="379" spans="28:28" ht="409.6">
      <c r="AB379" t="s">
        <v>903</v>
      </c>
    </row>
    <row r="380" spans="28:28" ht="409.6">
      <c r="AB380" t="s">
        <v>904</v>
      </c>
    </row>
    <row r="381" spans="28:28" ht="409.6">
      <c r="AB381" t="s">
        <v>905</v>
      </c>
    </row>
    <row r="382" spans="28:28" ht="409.6">
      <c r="AB382" t="s">
        <v>906</v>
      </c>
    </row>
    <row r="383" spans="28:28" ht="409.6">
      <c r="AB383" t="s">
        <v>907</v>
      </c>
    </row>
    <row r="384" spans="28:28" ht="409.6">
      <c r="AB384" t="s">
        <v>908</v>
      </c>
    </row>
    <row r="385" spans="28:28" ht="409.6">
      <c r="AB385" t="s">
        <v>909</v>
      </c>
    </row>
    <row r="386" spans="28:28" ht="409.6">
      <c r="AB386" t="s">
        <v>910</v>
      </c>
    </row>
    <row r="387" spans="28:28" ht="409.6">
      <c r="AB387" t="s">
        <v>911</v>
      </c>
    </row>
    <row r="388" spans="28:28" ht="409.6">
      <c r="AB388" t="s">
        <v>912</v>
      </c>
    </row>
    <row r="389" spans="28:28" ht="409.6">
      <c r="AB389" t="s">
        <v>913</v>
      </c>
    </row>
    <row r="390" spans="28:28" ht="409.6">
      <c r="AB390" t="s">
        <v>914</v>
      </c>
    </row>
    <row r="391" spans="28:28" ht="409.6">
      <c r="AB391" t="s">
        <v>915</v>
      </c>
    </row>
    <row r="392" spans="28:28" ht="409.6">
      <c r="AB392" t="s">
        <v>916</v>
      </c>
    </row>
    <row r="393" spans="28:28" ht="409.6">
      <c r="AB393" t="s">
        <v>917</v>
      </c>
    </row>
    <row r="394" spans="28:28" ht="409.6">
      <c r="AB394" t="s">
        <v>918</v>
      </c>
    </row>
    <row r="395" spans="28:28" ht="409.6">
      <c r="AB395" t="s">
        <v>919</v>
      </c>
    </row>
    <row r="396" spans="28:28" ht="409.6">
      <c r="AB396" t="s">
        <v>920</v>
      </c>
    </row>
    <row r="397" spans="28:28" ht="409.6">
      <c r="AB397" t="s">
        <v>921</v>
      </c>
    </row>
    <row r="398" spans="28:28" ht="409.6">
      <c r="AB398" t="s">
        <v>922</v>
      </c>
    </row>
    <row r="399" spans="28:28" ht="409.6">
      <c r="AB399" t="s">
        <v>923</v>
      </c>
    </row>
    <row r="400" spans="28:28" ht="409.6">
      <c r="AB400" t="s">
        <v>924</v>
      </c>
    </row>
    <row r="401" spans="28:28" ht="409.6">
      <c r="AB401" t="s">
        <v>925</v>
      </c>
    </row>
    <row r="402" spans="28:28" ht="409.6">
      <c r="AB402" t="s">
        <v>926</v>
      </c>
    </row>
    <row r="403" spans="28:28" ht="409.6">
      <c r="AB403" t="s">
        <v>927</v>
      </c>
    </row>
    <row r="404" spans="28:28" ht="409.6">
      <c r="AB404" t="s">
        <v>928</v>
      </c>
    </row>
    <row r="405" spans="28:28" ht="409.6">
      <c r="AB405" t="s">
        <v>929</v>
      </c>
    </row>
    <row r="406" spans="28:28" ht="409.6">
      <c r="AB406" t="s">
        <v>930</v>
      </c>
    </row>
    <row r="407" spans="28:28" ht="409.6">
      <c r="AB407" t="s">
        <v>931</v>
      </c>
    </row>
    <row r="408" spans="28:28" ht="409.6">
      <c r="AB408" t="s">
        <v>932</v>
      </c>
    </row>
    <row r="409" spans="28:28" ht="409.6">
      <c r="AB409" t="s">
        <v>933</v>
      </c>
    </row>
    <row r="410" spans="28:28" ht="409.6">
      <c r="AB410" t="s">
        <v>934</v>
      </c>
    </row>
    <row r="411" spans="28:28" ht="409.6">
      <c r="AB411" t="s">
        <v>935</v>
      </c>
    </row>
    <row r="412" spans="28:28" ht="409.6">
      <c r="AB412" t="s">
        <v>936</v>
      </c>
    </row>
    <row r="413" spans="28:28" ht="409.6">
      <c r="AB413" t="s">
        <v>937</v>
      </c>
    </row>
    <row r="414" spans="28:28" ht="409.6">
      <c r="AB414" t="s">
        <v>938</v>
      </c>
    </row>
    <row r="415" spans="28:28" ht="409.6">
      <c r="AB415" t="s">
        <v>939</v>
      </c>
    </row>
    <row r="416" spans="28:28" ht="409.6">
      <c r="AB416" t="s">
        <v>940</v>
      </c>
    </row>
    <row r="417" spans="28:28" ht="409.6">
      <c r="AB417" t="s">
        <v>941</v>
      </c>
    </row>
    <row r="418" spans="28:28" ht="409.6">
      <c r="AB418" t="s">
        <v>942</v>
      </c>
    </row>
    <row r="419" spans="28:28" ht="409.6">
      <c r="AB419" t="s">
        <v>943</v>
      </c>
    </row>
    <row r="420" spans="28:28" ht="409.6">
      <c r="AB420" t="s">
        <v>944</v>
      </c>
    </row>
    <row r="421" spans="28:28" ht="409.6">
      <c r="AB421" t="s">
        <v>945</v>
      </c>
    </row>
    <row r="422" spans="28:28" ht="409.6">
      <c r="AB422" t="s">
        <v>946</v>
      </c>
    </row>
    <row r="423" spans="28:28" ht="409.6">
      <c r="AB423" t="s">
        <v>947</v>
      </c>
    </row>
    <row r="424" spans="28:28" ht="409.6">
      <c r="AB424" t="s">
        <v>948</v>
      </c>
    </row>
    <row r="425" spans="28:28" ht="409.6">
      <c r="AB425" t="s">
        <v>949</v>
      </c>
    </row>
    <row r="426" spans="28:28" ht="409.6">
      <c r="AB426" t="s">
        <v>950</v>
      </c>
    </row>
    <row r="427" spans="28:28" ht="409.6">
      <c r="AB427" t="s">
        <v>951</v>
      </c>
    </row>
    <row r="428" spans="28:28" ht="409.6">
      <c r="AB428" t="s">
        <v>952</v>
      </c>
    </row>
    <row r="429" spans="28:28" ht="409.6">
      <c r="AB429" t="s">
        <v>953</v>
      </c>
    </row>
    <row r="430" spans="28:28" ht="409.6">
      <c r="AB430" t="s">
        <v>954</v>
      </c>
    </row>
    <row r="431" spans="28:28" ht="409.6">
      <c r="AB431" t="s">
        <v>955</v>
      </c>
    </row>
    <row r="432" spans="28:28" ht="409.6">
      <c r="AB432" t="s">
        <v>956</v>
      </c>
    </row>
    <row r="433" spans="28:28" ht="409.6">
      <c r="AB433" t="s">
        <v>957</v>
      </c>
    </row>
    <row r="434" spans="28:28" ht="409.6">
      <c r="AB434" t="s">
        <v>958</v>
      </c>
    </row>
    <row r="435" spans="28:28" ht="409.6">
      <c r="AB435" t="s">
        <v>959</v>
      </c>
    </row>
    <row r="436" spans="28:28" ht="409.6">
      <c r="AB436" t="s">
        <v>960</v>
      </c>
    </row>
    <row r="437" spans="28:28" ht="409.6">
      <c r="AB437" t="s">
        <v>961</v>
      </c>
    </row>
    <row r="438" spans="28:28" ht="409.6">
      <c r="AB438" t="s">
        <v>962</v>
      </c>
    </row>
    <row r="439" spans="28:28" ht="409.6">
      <c r="AB439" t="s">
        <v>963</v>
      </c>
    </row>
    <row r="440" spans="28:28" ht="409.6">
      <c r="AB440" t="s">
        <v>964</v>
      </c>
    </row>
    <row r="441" spans="28:28" ht="409.6">
      <c r="AB441" t="s">
        <v>965</v>
      </c>
    </row>
    <row r="442" spans="28:28" ht="409.6">
      <c r="AB442" t="s">
        <v>966</v>
      </c>
    </row>
    <row r="443" spans="28:28" ht="409.6">
      <c r="AB443" t="s">
        <v>967</v>
      </c>
    </row>
    <row r="444" spans="28:28" ht="409.6">
      <c r="AB444" t="s">
        <v>968</v>
      </c>
    </row>
    <row r="445" spans="28:28" ht="409.6">
      <c r="AB445" t="s">
        <v>969</v>
      </c>
    </row>
    <row r="446" spans="28:28" ht="409.6">
      <c r="AB446" t="s">
        <v>970</v>
      </c>
    </row>
    <row r="447" spans="28:28" ht="409.6">
      <c r="AB447" t="s">
        <v>971</v>
      </c>
    </row>
    <row r="448" spans="28:28" ht="409.6">
      <c r="AB448" t="s">
        <v>972</v>
      </c>
    </row>
    <row r="449" spans="28:28" ht="409.6">
      <c r="AB449" t="s">
        <v>973</v>
      </c>
    </row>
    <row r="450" spans="28:28" ht="409.6">
      <c r="AB450" t="s">
        <v>974</v>
      </c>
    </row>
    <row r="451" spans="28:28" ht="409.6">
      <c r="AB451" t="s">
        <v>975</v>
      </c>
    </row>
    <row r="452" spans="28:28" ht="409.6">
      <c r="AB452" t="s">
        <v>976</v>
      </c>
    </row>
    <row r="453" spans="28:28" ht="409.6">
      <c r="AB453" t="s">
        <v>977</v>
      </c>
    </row>
    <row r="454" spans="28:28" ht="409.6">
      <c r="AB454" t="s">
        <v>978</v>
      </c>
    </row>
    <row r="455" spans="28:28" ht="409.6">
      <c r="AB455" t="s">
        <v>979</v>
      </c>
    </row>
    <row r="456" spans="28:28" ht="409.6">
      <c r="AB456" t="s">
        <v>980</v>
      </c>
    </row>
    <row r="457" spans="28:28" ht="409.6">
      <c r="AB457" t="s">
        <v>981</v>
      </c>
    </row>
    <row r="458" spans="28:28" ht="409.6">
      <c r="AB458" t="s">
        <v>982</v>
      </c>
    </row>
    <row r="459" spans="28:28" ht="409.6">
      <c r="AB459" t="s">
        <v>983</v>
      </c>
    </row>
    <row r="460" spans="28:28" ht="409.6">
      <c r="AB460" t="s">
        <v>984</v>
      </c>
    </row>
    <row r="461" spans="28:28" ht="409.6">
      <c r="AB461" t="s">
        <v>985</v>
      </c>
    </row>
    <row r="462" spans="28:28" ht="409.6">
      <c r="AB462" t="s">
        <v>986</v>
      </c>
    </row>
    <row r="463" spans="28:28" ht="409.6">
      <c r="AB463" t="s">
        <v>987</v>
      </c>
    </row>
    <row r="464" spans="28:28" ht="409.6">
      <c r="AB464" t="s">
        <v>988</v>
      </c>
    </row>
    <row r="465" spans="28:28" ht="409.6">
      <c r="AB465" t="s">
        <v>989</v>
      </c>
    </row>
    <row r="466" spans="28:28" ht="409.6">
      <c r="AB466" t="s">
        <v>990</v>
      </c>
    </row>
    <row r="467" spans="28:28" ht="409.6">
      <c r="AB467" t="s">
        <v>991</v>
      </c>
    </row>
    <row r="468" spans="28:28" ht="409.6">
      <c r="AB468" t="s">
        <v>992</v>
      </c>
    </row>
    <row r="469" spans="28:28" ht="409.6">
      <c r="AB469" t="s">
        <v>993</v>
      </c>
    </row>
    <row r="470" spans="28:28" ht="409.6">
      <c r="AB470" t="s">
        <v>994</v>
      </c>
    </row>
    <row r="471" spans="28:28" ht="409.6">
      <c r="AB471" t="s">
        <v>995</v>
      </c>
    </row>
    <row r="472" spans="28:28" ht="409.6">
      <c r="AB472" t="s">
        <v>996</v>
      </c>
    </row>
    <row r="473" spans="28:28" ht="409.6">
      <c r="AB473" t="s">
        <v>997</v>
      </c>
    </row>
    <row r="474" spans="28:28" ht="409.6">
      <c r="AB474" t="s">
        <v>998</v>
      </c>
    </row>
    <row r="475" spans="28:28" ht="409.6">
      <c r="AB475" t="s">
        <v>999</v>
      </c>
    </row>
    <row r="476" spans="28:28" ht="409.6">
      <c r="AB476" t="s">
        <v>1000</v>
      </c>
    </row>
    <row r="477" spans="28:28" ht="409.6">
      <c r="AB477" t="s">
        <v>1001</v>
      </c>
    </row>
    <row r="478" spans="28:28" ht="409.6">
      <c r="AB478" t="s">
        <v>1002</v>
      </c>
    </row>
    <row r="479" spans="28:28" ht="409.6">
      <c r="AB479" t="s">
        <v>1003</v>
      </c>
    </row>
    <row r="480" spans="28:28" ht="409.6">
      <c r="AB480" t="s">
        <v>1004</v>
      </c>
    </row>
    <row r="481" spans="28:28" ht="409.6">
      <c r="AB481" t="s">
        <v>1005</v>
      </c>
    </row>
    <row r="482" spans="28:28" ht="409.6">
      <c r="AB482" t="s">
        <v>1006</v>
      </c>
    </row>
    <row r="483" spans="28:28" ht="409.6">
      <c r="AB483" t="s">
        <v>1007</v>
      </c>
    </row>
    <row r="484" spans="28:28" ht="409.6">
      <c r="AB484" t="s">
        <v>1008</v>
      </c>
    </row>
    <row r="485" spans="28:28" ht="409.6">
      <c r="AB485" t="s">
        <v>1009</v>
      </c>
    </row>
    <row r="486" spans="28:28" ht="409.6">
      <c r="AB486" t="s">
        <v>1010</v>
      </c>
    </row>
    <row r="487" spans="28:28" ht="409.6">
      <c r="AB487" t="s">
        <v>1011</v>
      </c>
    </row>
    <row r="488" spans="28:28" ht="409.6">
      <c r="AB488" t="s">
        <v>1012</v>
      </c>
    </row>
    <row r="489" spans="28:28" ht="409.6">
      <c r="AB489" t="s">
        <v>1013</v>
      </c>
    </row>
    <row r="490" spans="28:28" ht="409.6">
      <c r="AB490" t="s">
        <v>1014</v>
      </c>
    </row>
    <row r="491" spans="28:28" ht="409.6">
      <c r="AB491" t="s">
        <v>1015</v>
      </c>
    </row>
    <row r="492" spans="28:28" ht="409.6">
      <c r="AB492" t="s">
        <v>1016</v>
      </c>
    </row>
    <row r="493" spans="28:28" ht="409.6">
      <c r="AB493" t="s">
        <v>1017</v>
      </c>
    </row>
    <row r="494" spans="28:28" ht="409.6">
      <c r="AB494" t="s">
        <v>1018</v>
      </c>
    </row>
    <row r="495" spans="28:28" ht="409.6">
      <c r="AB495" t="s">
        <v>1019</v>
      </c>
    </row>
    <row r="496" spans="28:28" ht="409.6">
      <c r="AB496" t="s">
        <v>1020</v>
      </c>
    </row>
    <row r="497" spans="28:28" ht="409.6">
      <c r="AB497" t="s">
        <v>1021</v>
      </c>
    </row>
    <row r="498" spans="28:28" ht="409.6">
      <c r="AB498" t="s">
        <v>1022</v>
      </c>
    </row>
    <row r="499" spans="28:28" ht="409.6">
      <c r="AB499" t="s">
        <v>1023</v>
      </c>
    </row>
    <row r="500" spans="28:28" ht="409.6">
      <c r="AB500" t="s">
        <v>1024</v>
      </c>
    </row>
    <row r="501" spans="28:28" ht="409.6">
      <c r="AB501" t="s">
        <v>1025</v>
      </c>
    </row>
    <row r="502" spans="28:28" ht="409.6">
      <c r="AB502" t="s">
        <v>1026</v>
      </c>
    </row>
    <row r="503" spans="28:28" ht="409.6">
      <c r="AB503" t="s">
        <v>1027</v>
      </c>
    </row>
    <row r="504" spans="28:28" ht="409.6">
      <c r="AB504" t="s">
        <v>1028</v>
      </c>
    </row>
    <row r="505" spans="28:28" ht="409.6">
      <c r="AB505" t="s">
        <v>1029</v>
      </c>
    </row>
    <row r="506" spans="28:28" ht="409.6">
      <c r="AB506" t="s">
        <v>1030</v>
      </c>
    </row>
    <row r="507" spans="28:28" ht="409.6">
      <c r="AB507" t="s">
        <v>1031</v>
      </c>
    </row>
    <row r="508" spans="28:28" ht="409.6">
      <c r="AB508" t="s">
        <v>1032</v>
      </c>
    </row>
    <row r="509" spans="28:28" ht="409.6">
      <c r="AB509" t="s">
        <v>1033</v>
      </c>
    </row>
    <row r="510" spans="28:28" ht="409.6">
      <c r="AB510" t="s">
        <v>1034</v>
      </c>
    </row>
    <row r="511" spans="28:28" ht="409.6">
      <c r="AB511" t="s">
        <v>1035</v>
      </c>
    </row>
    <row r="512" spans="28:28" ht="409.6">
      <c r="AB512" t="s">
        <v>1036</v>
      </c>
    </row>
    <row r="513" spans="28:28" ht="409.6">
      <c r="AB513" t="s">
        <v>1037</v>
      </c>
    </row>
    <row r="514" spans="28:28" ht="409.6">
      <c r="AB514" t="s">
        <v>1038</v>
      </c>
    </row>
    <row r="515" spans="28:28" ht="409.6">
      <c r="AB515" t="s">
        <v>1039</v>
      </c>
    </row>
    <row r="516" spans="28:28" ht="409.6">
      <c r="AB516" t="s">
        <v>1040</v>
      </c>
    </row>
    <row r="517" spans="28:28" ht="409.6">
      <c r="AB517" t="s">
        <v>1041</v>
      </c>
    </row>
    <row r="518" spans="28:28" ht="409.6">
      <c r="AB518" t="s">
        <v>1042</v>
      </c>
    </row>
    <row r="519" spans="28:28" ht="409.6">
      <c r="AB519" t="s">
        <v>1043</v>
      </c>
    </row>
    <row r="520" spans="28:28" ht="409.6">
      <c r="AB520" t="s">
        <v>1044</v>
      </c>
    </row>
    <row r="521" spans="28:28" ht="409.6">
      <c r="AB521" t="s">
        <v>1045</v>
      </c>
    </row>
    <row r="522" spans="28:28" ht="409.6">
      <c r="AB522" t="s">
        <v>1046</v>
      </c>
    </row>
    <row r="523" spans="28:28" ht="409.6">
      <c r="AB523" t="s">
        <v>1047</v>
      </c>
    </row>
    <row r="524" spans="28:28" ht="409.6">
      <c r="AB524" t="s">
        <v>1048</v>
      </c>
    </row>
    <row r="525" spans="28:28" ht="409.6">
      <c r="AB525" t="s">
        <v>1049</v>
      </c>
    </row>
    <row r="526" spans="28:28" ht="409.6">
      <c r="AB526" t="s">
        <v>1050</v>
      </c>
    </row>
    <row r="527" spans="28:28" ht="409.6">
      <c r="AB527" t="s">
        <v>1051</v>
      </c>
    </row>
    <row r="528" spans="28:28" ht="409.6">
      <c r="AB528" t="s">
        <v>1052</v>
      </c>
    </row>
    <row r="529" spans="28:28" ht="409.6">
      <c r="AB529" t="s">
        <v>1053</v>
      </c>
    </row>
    <row r="530" spans="28:28" ht="409.6">
      <c r="AB530" t="s">
        <v>1054</v>
      </c>
    </row>
    <row r="531" spans="28:28" ht="409.6">
      <c r="AB531" t="s">
        <v>1055</v>
      </c>
    </row>
    <row r="532" spans="28:28" ht="409.6">
      <c r="AB532" t="s">
        <v>1056</v>
      </c>
    </row>
    <row r="533" spans="28:28" ht="409.6">
      <c r="AB533" t="s">
        <v>1057</v>
      </c>
    </row>
    <row r="534" spans="28:28" ht="409.6">
      <c r="AB534" t="s">
        <v>1058</v>
      </c>
    </row>
    <row r="535" spans="28:28" ht="409.6">
      <c r="AB535" t="s">
        <v>1059</v>
      </c>
    </row>
    <row r="536" spans="28:28" ht="409.6">
      <c r="AB536" t="s">
        <v>1060</v>
      </c>
    </row>
    <row r="537" spans="28:28" ht="409.6">
      <c r="AB537" t="s">
        <v>1061</v>
      </c>
    </row>
    <row r="538" spans="28:28" ht="409.6">
      <c r="AB538" t="s">
        <v>1062</v>
      </c>
    </row>
    <row r="539" spans="28:28" ht="409.6">
      <c r="AB539" t="s">
        <v>1063</v>
      </c>
    </row>
    <row r="540" spans="28:28" ht="409.6">
      <c r="AB540" t="s">
        <v>1064</v>
      </c>
    </row>
    <row r="541" spans="28:28" ht="409.6">
      <c r="AB541" t="s">
        <v>1065</v>
      </c>
    </row>
    <row r="542" spans="28:28" ht="409.6">
      <c r="AB542" t="s">
        <v>1066</v>
      </c>
    </row>
    <row r="543" spans="28:28" ht="409.6">
      <c r="AB543" t="s">
        <v>1067</v>
      </c>
    </row>
    <row r="544" spans="28:28" ht="409.6">
      <c r="AB544" t="s">
        <v>1068</v>
      </c>
    </row>
    <row r="545" spans="28:28" ht="409.6">
      <c r="AB545" t="s">
        <v>1069</v>
      </c>
    </row>
    <row r="546" spans="28:28" ht="409.6">
      <c r="AB546" t="s">
        <v>1070</v>
      </c>
    </row>
    <row r="547" spans="28:28" ht="409.6">
      <c r="AB547" t="s">
        <v>1071</v>
      </c>
    </row>
    <row r="548" spans="28:28" ht="409.6">
      <c r="AB548" t="s">
        <v>1072</v>
      </c>
    </row>
    <row r="549" spans="28:28" ht="409.6">
      <c r="AB549" t="s">
        <v>1073</v>
      </c>
    </row>
    <row r="550" spans="28:28" ht="409.6">
      <c r="AB550" t="s">
        <v>1074</v>
      </c>
    </row>
    <row r="551" spans="28:28" ht="409.6">
      <c r="AB551" t="s">
        <v>1075</v>
      </c>
    </row>
    <row r="552" spans="28:28" ht="409.6">
      <c r="AB552" t="s">
        <v>1076</v>
      </c>
    </row>
    <row r="553" spans="28:28" ht="409.6">
      <c r="AB553" t="s">
        <v>1077</v>
      </c>
    </row>
    <row r="554" spans="28:28" ht="409.6">
      <c r="AB554" t="s">
        <v>1078</v>
      </c>
    </row>
    <row r="555" spans="28:28" ht="409.6">
      <c r="AB555" t="s">
        <v>1079</v>
      </c>
    </row>
    <row r="556" spans="28:28" ht="409.6">
      <c r="AB556" t="s">
        <v>1080</v>
      </c>
    </row>
    <row r="557" spans="28:28" ht="409.6">
      <c r="AB557" t="s">
        <v>1081</v>
      </c>
    </row>
    <row r="558" spans="28:28" ht="409.6">
      <c r="AB558" t="s">
        <v>1082</v>
      </c>
    </row>
    <row r="559" spans="28:28" ht="409.6">
      <c r="AB559" t="s">
        <v>1083</v>
      </c>
    </row>
    <row r="560" spans="28:28" ht="409.6">
      <c r="AB560" t="s">
        <v>1084</v>
      </c>
    </row>
    <row r="561" spans="28:28" ht="409.6">
      <c r="AB561" t="s">
        <v>1085</v>
      </c>
    </row>
    <row r="562" spans="28:28" ht="409.6">
      <c r="AB562" t="s">
        <v>1086</v>
      </c>
    </row>
    <row r="563" spans="28:28" ht="409.6">
      <c r="AB563" t="s">
        <v>1087</v>
      </c>
    </row>
    <row r="564" spans="28:28" ht="409.6">
      <c r="AB564" t="s">
        <v>1088</v>
      </c>
    </row>
    <row r="565" spans="28:28" ht="409.6">
      <c r="AB565" t="s">
        <v>1089</v>
      </c>
    </row>
    <row r="566" spans="28:28" ht="409.6">
      <c r="AB566" t="s">
        <v>1090</v>
      </c>
    </row>
    <row r="567" spans="28:28" ht="409.6">
      <c r="AB567" t="s">
        <v>1091</v>
      </c>
    </row>
    <row r="568" spans="28:28" ht="409.6">
      <c r="AB568" t="s">
        <v>1092</v>
      </c>
    </row>
    <row r="569" spans="28:28" ht="409.6">
      <c r="AB569" t="s">
        <v>1093</v>
      </c>
    </row>
    <row r="570" spans="28:28" ht="409.6">
      <c r="AB570" t="s">
        <v>1094</v>
      </c>
    </row>
    <row r="571" spans="28:28" ht="409.6">
      <c r="AB571" t="s">
        <v>1095</v>
      </c>
    </row>
    <row r="572" spans="28:28" ht="409.6">
      <c r="AB572" t="s">
        <v>1096</v>
      </c>
    </row>
    <row r="573" spans="28:28" ht="409.6">
      <c r="AB573" t="s">
        <v>1097</v>
      </c>
    </row>
    <row r="574" spans="28:28" ht="409.6">
      <c r="AB574" t="s">
        <v>1098</v>
      </c>
    </row>
    <row r="575" spans="28:28" ht="409.6">
      <c r="AB575" t="s">
        <v>1099</v>
      </c>
    </row>
    <row r="576" spans="28:28" ht="409.6">
      <c r="AB576" t="s">
        <v>1100</v>
      </c>
    </row>
    <row r="577" spans="28:28" ht="409.6">
      <c r="AB577" t="s">
        <v>1101</v>
      </c>
    </row>
    <row r="578" spans="28:28" ht="409.6">
      <c r="AB578" t="s">
        <v>1102</v>
      </c>
    </row>
    <row r="579" spans="28:28" ht="409.6">
      <c r="AB579" t="s">
        <v>1103</v>
      </c>
    </row>
    <row r="580" spans="28:28" ht="409.6">
      <c r="AB580" t="s">
        <v>1104</v>
      </c>
    </row>
    <row r="581" spans="28:28" ht="409.6">
      <c r="AB581" t="s">
        <v>1105</v>
      </c>
    </row>
    <row r="582" spans="28:28" ht="409.6">
      <c r="AB582" t="s">
        <v>1106</v>
      </c>
    </row>
    <row r="583" spans="28:28" ht="409.6">
      <c r="AB583" t="s">
        <v>1107</v>
      </c>
    </row>
    <row r="584" spans="28:28" ht="409.6">
      <c r="AB584" t="s">
        <v>1108</v>
      </c>
    </row>
    <row r="585" spans="28:28" ht="409.6">
      <c r="AB585" t="s">
        <v>1109</v>
      </c>
    </row>
    <row r="586" spans="28:28" ht="409.6">
      <c r="AB586" t="s">
        <v>1110</v>
      </c>
    </row>
    <row r="587" spans="28:28" ht="409.6">
      <c r="AB587" t="s">
        <v>1111</v>
      </c>
    </row>
    <row r="588" spans="28:28" ht="409.6">
      <c r="AB588" t="s">
        <v>1112</v>
      </c>
    </row>
    <row r="589" spans="28:28" ht="409.6">
      <c r="AB589" t="s">
        <v>1113</v>
      </c>
    </row>
    <row r="590" spans="28:28" ht="409.6">
      <c r="AB590" t="s">
        <v>1114</v>
      </c>
    </row>
    <row r="591" spans="28:28" ht="409.6">
      <c r="AB591" t="s">
        <v>1115</v>
      </c>
    </row>
    <row r="592" spans="28:28" ht="409.6">
      <c r="AB592" t="s">
        <v>1116</v>
      </c>
    </row>
    <row r="593" spans="28:28" ht="409.6">
      <c r="AB593" t="s">
        <v>1117</v>
      </c>
    </row>
    <row r="594" spans="28:28" ht="409.6">
      <c r="AB594" t="s">
        <v>1118</v>
      </c>
    </row>
    <row r="595" spans="28:28" ht="409.6">
      <c r="AB595" t="s">
        <v>1119</v>
      </c>
    </row>
    <row r="596" spans="28:28" ht="409.6">
      <c r="AB596" t="s">
        <v>1120</v>
      </c>
    </row>
    <row r="597" spans="28:28" ht="409.6">
      <c r="AB597" t="s">
        <v>1121</v>
      </c>
    </row>
    <row r="598" spans="28:28" ht="409.6">
      <c r="AB598" t="s">
        <v>1122</v>
      </c>
    </row>
    <row r="599" spans="28:28" ht="409.6">
      <c r="AB599" t="s">
        <v>1123</v>
      </c>
    </row>
    <row r="600" spans="28:28" ht="409.6">
      <c r="AB600" t="s">
        <v>1124</v>
      </c>
    </row>
    <row r="601" spans="28:28" ht="409.6">
      <c r="AB601" t="s">
        <v>1125</v>
      </c>
    </row>
    <row r="602" spans="28:28" ht="409.6">
      <c r="AB602" t="s">
        <v>1126</v>
      </c>
    </row>
    <row r="603" spans="28:28" ht="409.6">
      <c r="AB603" t="s">
        <v>1127</v>
      </c>
    </row>
    <row r="604" spans="28:28" ht="409.6">
      <c r="AB604" t="s">
        <v>1128</v>
      </c>
    </row>
    <row r="605" spans="28:28" ht="409.6">
      <c r="AB605" t="s">
        <v>1129</v>
      </c>
    </row>
    <row r="606" spans="28:28" ht="409.6">
      <c r="AB606" t="s">
        <v>1130</v>
      </c>
    </row>
    <row r="607" spans="28:28" ht="409.6">
      <c r="AB607" t="s">
        <v>1131</v>
      </c>
    </row>
    <row r="608" spans="28:28" ht="409.6">
      <c r="AB608" t="s">
        <v>1132</v>
      </c>
    </row>
    <row r="609" spans="28:28" ht="409.6">
      <c r="AB609" t="s">
        <v>1133</v>
      </c>
    </row>
    <row r="610" spans="28:28" ht="409.6">
      <c r="AB610" t="s">
        <v>1134</v>
      </c>
    </row>
    <row r="611" spans="28:28" ht="409.6">
      <c r="AB611" t="s">
        <v>1135</v>
      </c>
    </row>
    <row r="612" spans="28:28" ht="409.6">
      <c r="AB612" t="s">
        <v>1136</v>
      </c>
    </row>
    <row r="613" spans="28:28" ht="409.6">
      <c r="AB613" t="s">
        <v>1137</v>
      </c>
    </row>
    <row r="614" spans="28:28" ht="409.6">
      <c r="AB614" t="s">
        <v>1138</v>
      </c>
    </row>
    <row r="615" spans="28:28" ht="409.6">
      <c r="AB615" t="s">
        <v>1139</v>
      </c>
    </row>
    <row r="616" spans="28:28" ht="409.6">
      <c r="AB616" t="s">
        <v>1140</v>
      </c>
    </row>
    <row r="617" spans="28:28" ht="409.6">
      <c r="AB617" t="s">
        <v>1141</v>
      </c>
    </row>
    <row r="618" spans="28:28" ht="409.6">
      <c r="AB618" t="s">
        <v>1142</v>
      </c>
    </row>
    <row r="619" spans="28:28" ht="409.6">
      <c r="AB619" t="s">
        <v>1143</v>
      </c>
    </row>
    <row r="620" spans="28:28" ht="409.6">
      <c r="AB620" t="s">
        <v>1144</v>
      </c>
    </row>
    <row r="621" spans="28:28" ht="409.6">
      <c r="AB621" t="s">
        <v>243</v>
      </c>
    </row>
    <row r="622" spans="28:28" ht="409.6">
      <c r="AB622" t="s">
        <v>243</v>
      </c>
    </row>
    <row r="623" spans="28:28" ht="409.6">
      <c r="AB623" t="s">
        <v>243</v>
      </c>
    </row>
    <row r="624" spans="28:28" ht="409.6">
      <c r="AB624" t="s">
        <v>243</v>
      </c>
    </row>
    <row r="625" spans="28:28" ht="409.6">
      <c r="AB625" t="s">
        <v>243</v>
      </c>
    </row>
    <row r="626" spans="28:28" ht="409.6">
      <c r="AB626" t="s">
        <v>243</v>
      </c>
    </row>
    <row r="627" spans="28:28" ht="409.6">
      <c r="AB627" t="s">
        <v>243</v>
      </c>
    </row>
    <row r="628" spans="28:28" ht="409.6">
      <c r="AB628" t="s">
        <v>243</v>
      </c>
    </row>
    <row r="629" spans="28:28" ht="409.6">
      <c r="AB629" t="s">
        <v>243</v>
      </c>
    </row>
    <row r="630" spans="28:28" ht="409.6">
      <c r="AB630" t="s">
        <v>243</v>
      </c>
    </row>
    <row r="631" spans="28:28" ht="409.6">
      <c r="AB631" t="s">
        <v>243</v>
      </c>
    </row>
    <row r="632" spans="28:28" ht="409.6">
      <c r="AB632" t="s">
        <v>243</v>
      </c>
    </row>
    <row r="633" spans="28:28" ht="409.6">
      <c r="AB633" t="s">
        <v>243</v>
      </c>
    </row>
    <row r="634" spans="28:28" ht="409.6">
      <c r="AB634" t="s">
        <v>243</v>
      </c>
    </row>
    <row r="635" spans="28:28" ht="409.6">
      <c r="AB635" t="s">
        <v>243</v>
      </c>
    </row>
    <row r="636" spans="28:28" ht="409.6">
      <c r="AB636" t="s">
        <v>243</v>
      </c>
    </row>
  </sheetData>
  <mergeCells count="6">
    <mergeCell ref="A41:C41"/>
    <mergeCell ref="L1:AF1"/>
    <mergeCell ref="E3:G3"/>
    <mergeCell ref="E1:I1"/>
    <mergeCell ref="L3:N3"/>
    <mergeCell ref="A3:C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pageSetUpPr fitToPage="1"/>
  </sheetPr>
  <dimension ref="A1:K37"/>
  <sheetViews>
    <sheetView view="pageBreakPreview" topLeftCell="A5" zoomScale="75" zoomScaleNormal="50" zoomScaleSheetLayoutView="75" zoomScalePageLayoutView="10" workbookViewId="0">
      <selection activeCell="J41" sqref="J41"/>
    </sheetView>
  </sheetViews>
  <sheetFormatPr defaultColWidth="9.140625" defaultRowHeight="15"/>
  <cols>
    <col min="1" max="1" width="35.7109375" style="2" customWidth="1"/>
    <col min="2" max="2" width="8.7109375" style="1" customWidth="1"/>
    <col min="3" max="3" width="35.7109375" style="2" customWidth="1"/>
    <col min="4" max="4" width="8.7109375" style="3" customWidth="1"/>
    <col min="5" max="5" width="35.7109375" style="2" customWidth="1"/>
    <col min="6" max="6" width="8.7109375" style="2" customWidth="1"/>
    <col min="7" max="7" width="35.7109375" style="2" customWidth="1"/>
    <col min="8" max="8" width="8.7109375" style="2" customWidth="1"/>
    <col min="9" max="9" width="35.7109375" style="2" customWidth="1"/>
    <col min="10" max="10" width="8.7109375" style="2" customWidth="1"/>
    <col min="11" max="11" width="35.7109375" style="2" customWidth="1"/>
    <col min="12" max="16384" width="9.140625" style="2"/>
  </cols>
  <sheetData>
    <row r="1" spans="1:11" ht="65.25" customHeight="1" thickBot="1">
      <c r="A1" s="824" t="s">
        <v>184</v>
      </c>
      <c r="B1" s="825"/>
      <c r="C1" s="825"/>
      <c r="D1" s="825"/>
      <c r="E1" s="825"/>
      <c r="F1" s="825"/>
      <c r="G1" s="825"/>
      <c r="H1" s="825"/>
      <c r="I1" s="825"/>
      <c r="J1" s="825"/>
      <c r="K1" s="826"/>
    </row>
    <row r="2" spans="1:11" ht="34.5" customHeight="1" thickBot="1">
      <c r="A2" s="827" t="s">
        <v>333</v>
      </c>
      <c r="B2" s="828"/>
      <c r="C2" s="828"/>
      <c r="D2" s="828"/>
      <c r="E2" s="828"/>
      <c r="F2" s="828"/>
      <c r="G2" s="828"/>
      <c r="H2" s="828"/>
      <c r="I2" s="828"/>
      <c r="J2" s="828"/>
      <c r="K2" s="829"/>
    </row>
    <row r="3" spans="1:11">
      <c r="A3" s="11"/>
      <c r="B3" s="12"/>
      <c r="C3" s="13"/>
      <c r="D3" s="14"/>
      <c r="E3" s="13"/>
      <c r="F3" s="13"/>
      <c r="G3" s="13"/>
      <c r="H3" s="13"/>
      <c r="I3" s="13"/>
      <c r="J3" s="13"/>
      <c r="K3" s="15"/>
    </row>
    <row r="4" spans="1:11" ht="204" customHeight="1">
      <c r="A4" s="20" t="s">
        <v>194</v>
      </c>
      <c r="B4" s="241"/>
      <c r="C4" s="21" t="s">
        <v>195</v>
      </c>
      <c r="D4" s="242"/>
      <c r="E4" s="21" t="s">
        <v>196</v>
      </c>
      <c r="F4" s="243"/>
      <c r="G4" s="21" t="s">
        <v>197</v>
      </c>
      <c r="H4" s="243"/>
      <c r="I4" s="21" t="s">
        <v>198</v>
      </c>
      <c r="J4" s="243"/>
      <c r="K4" s="22" t="s">
        <v>199</v>
      </c>
    </row>
    <row r="5" spans="1:11" ht="61.5" customHeight="1">
      <c r="A5" s="17" t="s">
        <v>193</v>
      </c>
      <c r="B5" s="241"/>
      <c r="C5" s="18" t="s">
        <v>188</v>
      </c>
      <c r="D5" s="242"/>
      <c r="E5" s="18" t="s">
        <v>189</v>
      </c>
      <c r="F5" s="243"/>
      <c r="G5" s="18" t="s">
        <v>190</v>
      </c>
      <c r="H5" s="243"/>
      <c r="I5" s="18" t="s">
        <v>191</v>
      </c>
      <c r="J5" s="243"/>
      <c r="K5" s="19" t="s">
        <v>192</v>
      </c>
    </row>
    <row r="6" spans="1:11">
      <c r="A6" s="5"/>
      <c r="B6" s="241"/>
      <c r="C6" s="243"/>
      <c r="D6" s="242"/>
      <c r="E6" s="243"/>
      <c r="F6" s="243"/>
      <c r="G6" s="243"/>
      <c r="H6" s="243"/>
      <c r="I6" s="243"/>
      <c r="J6" s="243"/>
      <c r="K6" s="6"/>
    </row>
    <row r="7" spans="1:11">
      <c r="A7" s="5"/>
      <c r="B7" s="241"/>
      <c r="C7" s="243"/>
      <c r="D7" s="242"/>
      <c r="E7" s="243"/>
      <c r="F7" s="243"/>
      <c r="G7" s="243"/>
      <c r="H7" s="243"/>
      <c r="I7" s="243"/>
      <c r="J7" s="243"/>
      <c r="K7" s="6"/>
    </row>
    <row r="8" spans="1:11">
      <c r="A8" s="5"/>
      <c r="B8" s="241"/>
      <c r="C8" s="243"/>
      <c r="D8" s="242"/>
      <c r="E8" s="243"/>
      <c r="F8" s="243"/>
      <c r="G8" s="243"/>
      <c r="H8" s="243"/>
      <c r="I8" s="243"/>
      <c r="J8" s="243"/>
      <c r="K8" s="6"/>
    </row>
    <row r="9" spans="1:11">
      <c r="A9" s="5"/>
      <c r="B9" s="241"/>
      <c r="C9" s="243"/>
      <c r="D9" s="242"/>
      <c r="E9" s="243"/>
      <c r="F9" s="243"/>
      <c r="G9" s="243"/>
      <c r="H9" s="243"/>
      <c r="I9" s="243"/>
      <c r="J9" s="243"/>
      <c r="K9" s="6"/>
    </row>
    <row r="10" spans="1:11">
      <c r="A10" s="5"/>
      <c r="B10" s="241"/>
      <c r="C10" s="243"/>
      <c r="D10" s="242"/>
      <c r="E10" s="243"/>
      <c r="F10" s="243"/>
      <c r="G10" s="243"/>
      <c r="H10" s="243"/>
      <c r="I10" s="243"/>
      <c r="J10" s="243"/>
      <c r="K10" s="6"/>
    </row>
    <row r="11" spans="1:11">
      <c r="A11" s="5"/>
      <c r="B11" s="241"/>
      <c r="C11" s="243"/>
      <c r="D11" s="242"/>
      <c r="E11" s="243"/>
      <c r="F11" s="243"/>
      <c r="G11" s="243"/>
      <c r="H11" s="243"/>
      <c r="I11" s="243"/>
      <c r="J11" s="243"/>
      <c r="K11" s="6"/>
    </row>
    <row r="12" spans="1:11">
      <c r="A12" s="5"/>
      <c r="B12" s="241"/>
      <c r="C12" s="243"/>
      <c r="D12" s="242"/>
      <c r="E12" s="243"/>
      <c r="F12" s="243"/>
      <c r="G12" s="243"/>
      <c r="H12" s="243"/>
      <c r="I12" s="243"/>
      <c r="J12" s="243"/>
      <c r="K12" s="6"/>
    </row>
    <row r="13" spans="1:11">
      <c r="A13" s="5"/>
      <c r="B13" s="241"/>
      <c r="C13" s="243"/>
      <c r="D13" s="242"/>
      <c r="E13" s="243"/>
      <c r="F13" s="243"/>
      <c r="G13" s="243"/>
      <c r="H13" s="243"/>
      <c r="I13" s="243"/>
      <c r="J13" s="243"/>
      <c r="K13" s="6"/>
    </row>
    <row r="14" spans="1:11">
      <c r="A14" s="5"/>
      <c r="B14" s="241"/>
      <c r="C14" s="243"/>
      <c r="D14" s="242"/>
      <c r="E14" s="243"/>
      <c r="F14" s="243"/>
      <c r="G14" s="243"/>
      <c r="H14" s="243"/>
      <c r="I14" s="243"/>
      <c r="J14" s="243"/>
      <c r="K14" s="6"/>
    </row>
    <row r="15" spans="1:11">
      <c r="A15" s="5"/>
      <c r="B15" s="241"/>
      <c r="C15" s="243"/>
      <c r="D15" s="242"/>
      <c r="E15" s="243"/>
      <c r="F15" s="243"/>
      <c r="G15" s="243"/>
      <c r="H15" s="243"/>
      <c r="I15" s="243"/>
      <c r="J15" s="243"/>
      <c r="K15" s="6"/>
    </row>
    <row r="16" spans="1:11">
      <c r="A16" s="5"/>
      <c r="B16" s="241"/>
      <c r="C16" s="243"/>
      <c r="D16" s="242"/>
      <c r="E16" s="243"/>
      <c r="F16" s="243"/>
      <c r="G16" s="243"/>
      <c r="H16" s="243"/>
      <c r="I16" s="243"/>
      <c r="J16" s="243"/>
      <c r="K16" s="6"/>
    </row>
    <row r="17" spans="1:11" ht="56.25" customHeight="1" thickBot="1">
      <c r="A17" s="7"/>
      <c r="B17" s="16"/>
      <c r="C17" s="8"/>
      <c r="D17" s="9"/>
      <c r="E17" s="8"/>
      <c r="F17" s="8"/>
      <c r="G17" s="8"/>
      <c r="H17" s="8"/>
      <c r="I17" s="8"/>
      <c r="J17" s="8"/>
      <c r="K17" s="10"/>
    </row>
    <row r="23" spans="1:11" ht="41.25" customHeight="1"/>
    <row r="27" spans="1:11">
      <c r="D27" s="4"/>
    </row>
    <row r="31" spans="1:11" ht="44.25" customHeight="1"/>
    <row r="37" ht="42.75" customHeight="1"/>
  </sheetData>
  <sheetProtection algorithmName="SHA-512" hashValue="tib0sSIoLY84kj6WLGJacEDeo9Shjd3+D8LVwA/oTRBju6YTnIXb6aRSbgxM50awMijlSC59rYVIgAO2onuS6A==" saltValue="qoHhXFVaQ6tInYqEQZT4BA==" spinCount="100000" sheet="1" objects="1" scenarios="1" formatCells="0" formatColumns="0" formatRows="0" insertRows="0" selectLockedCells="1"/>
  <mergeCells count="2">
    <mergeCell ref="A1:K1"/>
    <mergeCell ref="A2:K2"/>
  </mergeCells>
  <printOptions horizontalCentered="1" verticalCentered="1"/>
  <pageMargins left="0.23622047244094491" right="0.23622047244094491" top="0.74803149606299213" bottom="0.94488188976377963" header="0.31496062992125984" footer="0.31496062992125984"/>
  <pageSetup paperSize="9" scale="38" orientation="portrait" r:id="rId1"/>
  <headerFooter scaleWithDoc="0">
    <oddFooter>&amp;L&amp;"Arial,Normál"&amp;9Lezárva: &amp;D.   &amp;T
Munkalap: &amp;A
Fájlnév: &amp;F&amp;C&amp;"Arial,Normál"&amp;9&amp;P/&amp;N
&amp;R&amp;G</oddFooter>
    <firstFooter>&amp;L&amp;"Arial,Normál"&amp;9Lezárva: &amp;D.   &amp;T
Munkalap: &amp;A
Fájlnév: &amp;F&amp;C&amp;"Arial,Normál"&amp;9&amp;P/&amp;N
&amp;R&amp;"Arial,Normál"&amp;9.............................................
a programban részt vevő fiatal szignója</firstFooter>
  </headerFooter>
  <rowBreaks count="2" manualBreakCount="2">
    <brk id="13" max="16383" man="1"/>
    <brk id="46"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pageSetUpPr fitToPage="1"/>
  </sheetPr>
  <dimension ref="A1:I57"/>
  <sheetViews>
    <sheetView view="pageBreakPreview" zoomScale="75" zoomScaleNormal="70" zoomScaleSheetLayoutView="75" zoomScalePageLayoutView="20" workbookViewId="0">
      <selection activeCell="J41" sqref="J41"/>
    </sheetView>
  </sheetViews>
  <sheetFormatPr defaultColWidth="9.140625" defaultRowHeight="15"/>
  <cols>
    <col min="1" max="1" width="3" style="530" customWidth="1"/>
    <col min="2" max="2" width="49.140625" style="550" customWidth="1"/>
    <col min="3" max="3" width="43.28515625" style="550" customWidth="1"/>
    <col min="4" max="4" width="37.85546875" style="550" customWidth="1"/>
    <col min="5" max="5" width="51.85546875" style="550" customWidth="1"/>
    <col min="6" max="6" width="4.7109375" style="530" customWidth="1"/>
    <col min="7" max="7" width="120.5703125" style="530" customWidth="1"/>
    <col min="8" max="8" width="3.42578125" style="530" customWidth="1"/>
    <col min="9" max="9" width="80.85546875" style="530" hidden="1" customWidth="1"/>
    <col min="10" max="16384" width="9.140625" style="530"/>
  </cols>
  <sheetData>
    <row r="1" spans="1:9" ht="122.25" customHeight="1" thickBot="1">
      <c r="B1" s="840" t="s">
        <v>202</v>
      </c>
      <c r="C1" s="841"/>
      <c r="D1" s="841"/>
      <c r="E1" s="842"/>
      <c r="G1" s="546" t="s">
        <v>141</v>
      </c>
      <c r="I1" s="528" t="s">
        <v>132</v>
      </c>
    </row>
    <row r="2" spans="1:9" ht="65.25" customHeight="1" thickBot="1">
      <c r="B2" s="854" t="s">
        <v>200</v>
      </c>
      <c r="C2" s="855"/>
      <c r="D2" s="855"/>
      <c r="E2" s="856"/>
      <c r="G2" s="830" t="s">
        <v>1184</v>
      </c>
      <c r="I2" s="835" t="s">
        <v>476</v>
      </c>
    </row>
    <row r="3" spans="1:9" ht="39" customHeight="1" thickBot="1">
      <c r="A3" s="547">
        <v>5000</v>
      </c>
      <c r="B3" s="548" t="s">
        <v>0</v>
      </c>
      <c r="C3" s="549">
        <f>LEN(B5)</f>
        <v>0</v>
      </c>
      <c r="D3" s="843" t="str">
        <f>IF(C3&gt;A3,CONCATENATE("Karaktertúllépés! Kérjük, válaszát maximum ",A3," karakterben foglalja össze!"),CONCATENATE("Még beírható karakterek száma:   ",A3-C3))</f>
        <v>Még beírható karakterek száma:   5000</v>
      </c>
      <c r="E3" s="844"/>
      <c r="G3" s="831"/>
      <c r="I3" s="836"/>
    </row>
    <row r="4" spans="1:9" ht="22.5" customHeight="1" thickBot="1">
      <c r="A4" s="547"/>
      <c r="B4" s="857" t="str">
        <f>IF(C3=0, "Kötelező a kitöltés!", "")</f>
        <v>Kötelező a kitöltés!</v>
      </c>
      <c r="C4" s="858"/>
      <c r="D4" s="858"/>
      <c r="E4" s="859"/>
      <c r="G4" s="831"/>
      <c r="I4" s="836"/>
    </row>
    <row r="5" spans="1:9" ht="327" customHeight="1">
      <c r="B5" s="845"/>
      <c r="C5" s="846"/>
      <c r="D5" s="846"/>
      <c r="E5" s="847"/>
      <c r="G5" s="832"/>
      <c r="I5" s="837"/>
    </row>
    <row r="6" spans="1:9" ht="321.75" customHeight="1">
      <c r="B6" s="848"/>
      <c r="C6" s="849"/>
      <c r="D6" s="849"/>
      <c r="E6" s="850"/>
      <c r="G6" s="833"/>
      <c r="I6" s="837"/>
    </row>
    <row r="7" spans="1:9">
      <c r="B7" s="848"/>
      <c r="C7" s="849"/>
      <c r="D7" s="849"/>
      <c r="E7" s="850"/>
      <c r="G7" s="833"/>
      <c r="I7" s="838"/>
    </row>
    <row r="8" spans="1:9">
      <c r="B8" s="848"/>
      <c r="C8" s="849"/>
      <c r="D8" s="849"/>
      <c r="E8" s="850"/>
      <c r="G8" s="833"/>
      <c r="I8" s="838"/>
    </row>
    <row r="9" spans="1:9">
      <c r="B9" s="848"/>
      <c r="C9" s="849"/>
      <c r="D9" s="849"/>
      <c r="E9" s="850"/>
      <c r="G9" s="833"/>
      <c r="I9" s="838"/>
    </row>
    <row r="10" spans="1:9">
      <c r="B10" s="848"/>
      <c r="C10" s="849"/>
      <c r="D10" s="849"/>
      <c r="E10" s="850"/>
      <c r="G10" s="833"/>
      <c r="I10" s="838"/>
    </row>
    <row r="11" spans="1:9">
      <c r="B11" s="848"/>
      <c r="C11" s="849"/>
      <c r="D11" s="849"/>
      <c r="E11" s="850"/>
      <c r="G11" s="833"/>
      <c r="I11" s="838"/>
    </row>
    <row r="12" spans="1:9">
      <c r="B12" s="848"/>
      <c r="C12" s="849"/>
      <c r="D12" s="849"/>
      <c r="E12" s="850"/>
      <c r="G12" s="833"/>
      <c r="I12" s="838"/>
    </row>
    <row r="13" spans="1:9">
      <c r="B13" s="848"/>
      <c r="C13" s="849"/>
      <c r="D13" s="849"/>
      <c r="E13" s="850"/>
      <c r="G13" s="833"/>
      <c r="I13" s="838"/>
    </row>
    <row r="14" spans="1:9">
      <c r="B14" s="848"/>
      <c r="C14" s="849"/>
      <c r="D14" s="849"/>
      <c r="E14" s="850"/>
      <c r="G14" s="833"/>
      <c r="I14" s="838"/>
    </row>
    <row r="15" spans="1:9">
      <c r="B15" s="848"/>
      <c r="C15" s="849"/>
      <c r="D15" s="849"/>
      <c r="E15" s="850"/>
      <c r="G15" s="833"/>
      <c r="I15" s="838"/>
    </row>
    <row r="16" spans="1:9">
      <c r="B16" s="848"/>
      <c r="C16" s="849"/>
      <c r="D16" s="849"/>
      <c r="E16" s="850"/>
      <c r="G16" s="833"/>
      <c r="I16" s="838"/>
    </row>
    <row r="17" spans="2:9">
      <c r="B17" s="848"/>
      <c r="C17" s="849"/>
      <c r="D17" s="849"/>
      <c r="E17" s="850"/>
      <c r="G17" s="833"/>
      <c r="I17" s="838"/>
    </row>
    <row r="18" spans="2:9">
      <c r="B18" s="848"/>
      <c r="C18" s="849"/>
      <c r="D18" s="849"/>
      <c r="E18" s="850"/>
      <c r="G18" s="833"/>
      <c r="I18" s="838"/>
    </row>
    <row r="19" spans="2:9">
      <c r="B19" s="848"/>
      <c r="C19" s="849"/>
      <c r="D19" s="849"/>
      <c r="E19" s="850"/>
      <c r="G19" s="833"/>
      <c r="I19" s="838"/>
    </row>
    <row r="20" spans="2:9" ht="15.75" thickBot="1">
      <c r="B20" s="851"/>
      <c r="C20" s="852"/>
      <c r="D20" s="852"/>
      <c r="E20" s="853"/>
      <c r="G20" s="834"/>
      <c r="I20" s="839"/>
    </row>
    <row r="24" spans="2:9" ht="3" customHeight="1"/>
    <row r="43" ht="41.25" customHeight="1"/>
    <row r="49" ht="44.25" customHeight="1"/>
    <row r="57" ht="42.75" customHeight="1"/>
  </sheetData>
  <sheetProtection algorithmName="SHA-512" hashValue="NHlihLKO6TOgQlvnrbdOEcqK4Ig2zimewHcAlUBrQMf/vW5i0cicMRSbex7U7V9Bjw7FI8lXZntOvRDBj5ELOQ==" saltValue="F5tzFR4RwNfripnEu0wxNQ==" spinCount="100000" sheet="1" objects="1" scenarios="1" formatCells="0" formatColumns="0" formatRows="0" insertRows="0" selectLockedCells="1"/>
  <mergeCells count="7">
    <mergeCell ref="G2:G20"/>
    <mergeCell ref="I2:I20"/>
    <mergeCell ref="B1:E1"/>
    <mergeCell ref="D3:E3"/>
    <mergeCell ref="B5:E20"/>
    <mergeCell ref="B2:E2"/>
    <mergeCell ref="B4:E4"/>
  </mergeCells>
  <conditionalFormatting sqref="D3:E3">
    <cfRule type="expression" dxfId="165" priority="3">
      <formula>C3&gt;A3</formula>
    </cfRule>
  </conditionalFormatting>
  <conditionalFormatting sqref="B5:E20">
    <cfRule type="expression" dxfId="164" priority="1">
      <formula>$B$5=""</formula>
    </cfRule>
  </conditionalFormatting>
  <printOptions horizontalCentered="1" verticalCentered="1"/>
  <pageMargins left="0.23622047244094491" right="0.23622047244094491" top="0.74803149606299213" bottom="0.94488188976377963" header="0.31496062992125984" footer="0.31496062992125984"/>
  <pageSetup paperSize="9" scale="54" orientation="portrait" r:id="rId1"/>
  <headerFooter scaleWithDoc="0">
    <oddFooter>&amp;L&amp;"Arial,Normál"&amp;9Lezárva: &amp;D.   &amp;T
Munkalap: &amp;A
Fájlnév: &amp;F&amp;C&amp;"Arial,Normál"&amp;9&amp;P/&amp;N
&amp;R&amp;G</oddFoot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colBreaks count="1" manualBreakCount="1">
    <brk id="5" max="18" man="1"/>
  </col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pageSetUpPr fitToPage="1"/>
  </sheetPr>
  <dimension ref="A1:XCV14"/>
  <sheetViews>
    <sheetView view="pageBreakPreview" topLeftCell="C3" zoomScale="75" zoomScaleNormal="70" zoomScaleSheetLayoutView="75" zoomScalePageLayoutView="70" workbookViewId="0">
      <selection activeCell="C3" sqref="C3"/>
    </sheetView>
  </sheetViews>
  <sheetFormatPr defaultColWidth="9.140625" defaultRowHeight="15"/>
  <cols>
    <col min="1" max="1" width="2" style="550" customWidth="1"/>
    <col min="2" max="2" width="37" style="566" customWidth="1"/>
    <col min="3" max="3" width="48.7109375" style="550" customWidth="1"/>
    <col min="4" max="4" width="32" style="550" customWidth="1"/>
    <col min="5" max="5" width="48.140625" style="550" customWidth="1"/>
    <col min="6" max="6" width="14.42578125" style="554" customWidth="1"/>
    <col min="7" max="7" width="140.5703125" style="554" customWidth="1"/>
    <col min="8" max="8" width="3.42578125" style="554" customWidth="1"/>
    <col min="9" max="9" width="80.85546875" style="554" hidden="1" customWidth="1"/>
    <col min="10" max="62" width="9.140625" style="554"/>
    <col min="63" max="16384" width="9.140625" style="550"/>
  </cols>
  <sheetData>
    <row r="1" spans="1:16324" s="551" customFormat="1" ht="126" customHeight="1" thickBot="1">
      <c r="B1" s="840" t="s">
        <v>203</v>
      </c>
      <c r="C1" s="865"/>
      <c r="D1" s="865"/>
      <c r="E1" s="866"/>
      <c r="F1" s="552"/>
      <c r="G1" s="553" t="s">
        <v>141</v>
      </c>
      <c r="H1" s="554"/>
      <c r="I1" s="555" t="s">
        <v>132</v>
      </c>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6"/>
      <c r="BL1" s="556"/>
      <c r="BM1" s="556"/>
      <c r="BN1" s="556"/>
      <c r="BO1" s="556"/>
      <c r="BP1" s="556"/>
      <c r="BQ1" s="556"/>
      <c r="BR1" s="556"/>
      <c r="BS1" s="556"/>
      <c r="BT1" s="556"/>
      <c r="BU1" s="556"/>
      <c r="BV1" s="556"/>
      <c r="BW1" s="556"/>
      <c r="BX1" s="556"/>
      <c r="BY1" s="556"/>
      <c r="BZ1" s="556"/>
      <c r="CA1" s="556"/>
      <c r="CB1" s="556"/>
      <c r="CC1" s="556"/>
      <c r="CD1" s="556"/>
      <c r="CE1" s="556"/>
      <c r="CF1" s="556"/>
      <c r="CG1" s="556"/>
      <c r="CH1" s="556"/>
      <c r="CI1" s="556"/>
      <c r="CJ1" s="556"/>
      <c r="CK1" s="556"/>
      <c r="CL1" s="556"/>
      <c r="CM1" s="556"/>
      <c r="CN1" s="556"/>
      <c r="CO1" s="556"/>
      <c r="CP1" s="556"/>
      <c r="CQ1" s="556"/>
      <c r="CR1" s="556"/>
      <c r="CS1" s="556"/>
      <c r="CT1" s="556"/>
      <c r="CU1" s="556"/>
      <c r="CV1" s="556"/>
      <c r="CW1" s="556"/>
      <c r="CX1" s="556"/>
      <c r="CY1" s="556"/>
      <c r="CZ1" s="556"/>
      <c r="DA1" s="556"/>
      <c r="DB1" s="556"/>
      <c r="DC1" s="556"/>
      <c r="DD1" s="556"/>
      <c r="DE1" s="556"/>
      <c r="DF1" s="556"/>
      <c r="DG1" s="556"/>
      <c r="DH1" s="556"/>
      <c r="DI1" s="556"/>
      <c r="DJ1" s="556"/>
      <c r="DK1" s="556"/>
      <c r="DL1" s="556"/>
      <c r="DM1" s="556"/>
      <c r="DN1" s="556"/>
      <c r="DO1" s="556"/>
      <c r="DP1" s="556"/>
      <c r="DQ1" s="556"/>
      <c r="DR1" s="556"/>
      <c r="DS1" s="556"/>
      <c r="DT1" s="556"/>
      <c r="DU1" s="556"/>
      <c r="DV1" s="556"/>
      <c r="DW1" s="556"/>
      <c r="DX1" s="556"/>
      <c r="DY1" s="556"/>
      <c r="DZ1" s="556"/>
      <c r="EA1" s="556"/>
      <c r="EB1" s="556"/>
      <c r="EC1" s="556"/>
      <c r="ED1" s="556"/>
      <c r="EE1" s="556"/>
      <c r="EF1" s="556"/>
      <c r="EG1" s="556"/>
      <c r="EH1" s="556"/>
      <c r="EI1" s="556"/>
      <c r="EJ1" s="556"/>
      <c r="EK1" s="556"/>
      <c r="EL1" s="556"/>
      <c r="EM1" s="556"/>
      <c r="EN1" s="556"/>
      <c r="EO1" s="556"/>
      <c r="EP1" s="556"/>
      <c r="EQ1" s="556"/>
      <c r="ER1" s="556"/>
      <c r="ES1" s="556"/>
      <c r="ET1" s="556"/>
      <c r="EU1" s="556"/>
      <c r="EV1" s="556"/>
      <c r="EW1" s="556"/>
      <c r="EX1" s="556"/>
      <c r="EY1" s="556"/>
      <c r="EZ1" s="556"/>
      <c r="FA1" s="556"/>
      <c r="FB1" s="556"/>
      <c r="FC1" s="556"/>
      <c r="FD1" s="556"/>
      <c r="FE1" s="556"/>
      <c r="FF1" s="556"/>
      <c r="FG1" s="556"/>
      <c r="FH1" s="556"/>
      <c r="FI1" s="556"/>
      <c r="FJ1" s="556"/>
      <c r="FK1" s="556"/>
      <c r="FL1" s="556"/>
      <c r="FM1" s="556"/>
      <c r="FN1" s="556"/>
      <c r="FO1" s="556"/>
      <c r="FP1" s="556"/>
      <c r="FQ1" s="556"/>
      <c r="FR1" s="556"/>
      <c r="FS1" s="556"/>
      <c r="FT1" s="556"/>
      <c r="FU1" s="556"/>
      <c r="FV1" s="556"/>
      <c r="FW1" s="556"/>
      <c r="FX1" s="556"/>
      <c r="FY1" s="556"/>
      <c r="FZ1" s="556"/>
      <c r="GA1" s="556"/>
      <c r="GB1" s="556"/>
      <c r="GC1" s="556"/>
      <c r="GD1" s="556"/>
      <c r="GE1" s="556"/>
      <c r="GF1" s="556"/>
      <c r="GG1" s="556"/>
      <c r="GH1" s="556"/>
      <c r="GI1" s="556"/>
      <c r="GJ1" s="556"/>
      <c r="GK1" s="556"/>
      <c r="GL1" s="556"/>
      <c r="GM1" s="556"/>
      <c r="GN1" s="556"/>
      <c r="GO1" s="556"/>
      <c r="GP1" s="556"/>
      <c r="GQ1" s="556"/>
      <c r="GR1" s="556"/>
      <c r="GS1" s="556"/>
      <c r="GT1" s="556"/>
      <c r="GU1" s="556"/>
      <c r="GV1" s="556"/>
      <c r="GW1" s="556"/>
      <c r="GX1" s="556"/>
      <c r="GY1" s="556"/>
      <c r="GZ1" s="556"/>
      <c r="HA1" s="556"/>
      <c r="HB1" s="556"/>
      <c r="HC1" s="556"/>
      <c r="HD1" s="556"/>
      <c r="HE1" s="556"/>
      <c r="HF1" s="556"/>
      <c r="HG1" s="556"/>
      <c r="HH1" s="556"/>
      <c r="HI1" s="556"/>
      <c r="HJ1" s="556"/>
      <c r="HK1" s="556"/>
      <c r="HL1" s="556"/>
      <c r="HM1" s="556"/>
      <c r="HN1" s="556"/>
      <c r="HO1" s="556"/>
      <c r="HP1" s="556"/>
      <c r="HQ1" s="556"/>
      <c r="HR1" s="556"/>
      <c r="HS1" s="556"/>
      <c r="HT1" s="556"/>
      <c r="HU1" s="556"/>
      <c r="HV1" s="556"/>
      <c r="HW1" s="556"/>
      <c r="HX1" s="556"/>
      <c r="HY1" s="556"/>
      <c r="HZ1" s="556"/>
      <c r="IA1" s="556"/>
      <c r="IB1" s="556"/>
      <c r="IC1" s="556"/>
      <c r="ID1" s="556"/>
      <c r="IE1" s="556"/>
      <c r="IF1" s="556"/>
      <c r="IG1" s="556"/>
      <c r="IH1" s="556"/>
      <c r="II1" s="556"/>
      <c r="IJ1" s="556"/>
      <c r="IK1" s="556"/>
      <c r="IL1" s="556"/>
      <c r="IM1" s="556"/>
      <c r="IN1" s="556"/>
      <c r="IO1" s="556"/>
      <c r="IP1" s="556"/>
      <c r="IQ1" s="556"/>
      <c r="IR1" s="556"/>
      <c r="IS1" s="556"/>
      <c r="IT1" s="556"/>
      <c r="IU1" s="556"/>
      <c r="IV1" s="556"/>
      <c r="IW1" s="556"/>
      <c r="IX1" s="556"/>
      <c r="IY1" s="556"/>
      <c r="IZ1" s="556"/>
      <c r="JA1" s="556"/>
      <c r="JB1" s="556"/>
      <c r="JC1" s="556"/>
      <c r="JD1" s="556"/>
      <c r="JE1" s="556"/>
      <c r="JF1" s="556"/>
      <c r="JG1" s="556"/>
      <c r="JH1" s="556"/>
      <c r="JI1" s="556"/>
      <c r="JJ1" s="556"/>
      <c r="JK1" s="556"/>
      <c r="JL1" s="556"/>
      <c r="JM1" s="556"/>
      <c r="JN1" s="556"/>
      <c r="JO1" s="556"/>
      <c r="JP1" s="556"/>
      <c r="JQ1" s="556"/>
      <c r="JR1" s="556"/>
      <c r="JS1" s="556"/>
      <c r="JT1" s="556"/>
      <c r="JU1" s="556"/>
      <c r="JV1" s="556"/>
      <c r="JW1" s="556"/>
      <c r="JX1" s="556"/>
      <c r="JY1" s="556"/>
      <c r="JZ1" s="556"/>
      <c r="KA1" s="556"/>
      <c r="KB1" s="556"/>
      <c r="KC1" s="556"/>
      <c r="KD1" s="556"/>
      <c r="KE1" s="556"/>
      <c r="KF1" s="556"/>
      <c r="KG1" s="556"/>
      <c r="KH1" s="556"/>
      <c r="KI1" s="556"/>
      <c r="KJ1" s="556"/>
      <c r="KK1" s="556"/>
      <c r="KL1" s="556"/>
      <c r="KM1" s="556"/>
      <c r="KN1" s="556"/>
      <c r="KO1" s="556"/>
      <c r="KP1" s="556"/>
      <c r="KQ1" s="556"/>
      <c r="KR1" s="556"/>
      <c r="KS1" s="556"/>
      <c r="KT1" s="556"/>
      <c r="KU1" s="556"/>
      <c r="KV1" s="556"/>
      <c r="KW1" s="556"/>
      <c r="KX1" s="556"/>
      <c r="KY1" s="556"/>
      <c r="KZ1" s="556"/>
      <c r="LA1" s="556"/>
      <c r="LB1" s="556"/>
      <c r="LC1" s="556"/>
      <c r="LD1" s="556"/>
      <c r="LE1" s="556"/>
      <c r="LF1" s="556"/>
      <c r="LG1" s="556"/>
      <c r="LH1" s="556"/>
      <c r="LI1" s="556"/>
      <c r="LJ1" s="556"/>
      <c r="LK1" s="556"/>
      <c r="LL1" s="556"/>
      <c r="LM1" s="556"/>
      <c r="LN1" s="556"/>
      <c r="LO1" s="556"/>
      <c r="LP1" s="556"/>
      <c r="LQ1" s="556"/>
      <c r="LR1" s="556"/>
      <c r="LS1" s="556"/>
      <c r="LT1" s="556"/>
      <c r="LU1" s="556"/>
      <c r="LV1" s="556"/>
      <c r="LW1" s="556"/>
      <c r="LX1" s="556"/>
      <c r="LY1" s="556"/>
      <c r="LZ1" s="556"/>
      <c r="MA1" s="556"/>
      <c r="MB1" s="556"/>
      <c r="MC1" s="556"/>
      <c r="MD1" s="556"/>
      <c r="ME1" s="556"/>
      <c r="MF1" s="556"/>
      <c r="MG1" s="556"/>
      <c r="MH1" s="556"/>
      <c r="MI1" s="556"/>
      <c r="MJ1" s="556"/>
      <c r="MK1" s="556"/>
      <c r="ML1" s="556"/>
      <c r="MM1" s="556"/>
      <c r="MN1" s="556"/>
      <c r="MO1" s="556"/>
      <c r="MP1" s="556"/>
      <c r="MQ1" s="556"/>
      <c r="MR1" s="556"/>
      <c r="MS1" s="556"/>
      <c r="MT1" s="556"/>
      <c r="MU1" s="556"/>
      <c r="MV1" s="556"/>
      <c r="MW1" s="556"/>
      <c r="MX1" s="556"/>
      <c r="MY1" s="556"/>
      <c r="MZ1" s="556"/>
      <c r="NA1" s="556"/>
      <c r="NB1" s="556"/>
      <c r="NC1" s="556"/>
      <c r="ND1" s="556"/>
      <c r="NE1" s="556"/>
      <c r="NF1" s="556"/>
      <c r="NG1" s="556"/>
      <c r="NH1" s="556"/>
      <c r="NI1" s="556"/>
      <c r="NJ1" s="556"/>
      <c r="NK1" s="556"/>
      <c r="NL1" s="556"/>
      <c r="NM1" s="556"/>
      <c r="NN1" s="556"/>
      <c r="NO1" s="556"/>
      <c r="NP1" s="556"/>
      <c r="NQ1" s="556"/>
      <c r="NR1" s="556"/>
      <c r="NS1" s="556"/>
      <c r="NT1" s="556"/>
      <c r="NU1" s="556"/>
      <c r="NV1" s="556"/>
      <c r="NW1" s="556"/>
      <c r="NX1" s="556"/>
      <c r="NY1" s="556"/>
      <c r="NZ1" s="556"/>
      <c r="OA1" s="556"/>
      <c r="OB1" s="556"/>
      <c r="OC1" s="556"/>
      <c r="OD1" s="556"/>
      <c r="OE1" s="556"/>
      <c r="OF1" s="556"/>
      <c r="OG1" s="556"/>
      <c r="OH1" s="556"/>
      <c r="OI1" s="556"/>
      <c r="OJ1" s="556"/>
      <c r="OK1" s="556"/>
      <c r="OL1" s="556"/>
      <c r="OM1" s="556"/>
      <c r="ON1" s="556"/>
      <c r="OO1" s="556"/>
      <c r="OP1" s="556"/>
      <c r="OQ1" s="556"/>
      <c r="OR1" s="556"/>
      <c r="OS1" s="556"/>
      <c r="OT1" s="556"/>
      <c r="OU1" s="556"/>
      <c r="OV1" s="556"/>
      <c r="OW1" s="556"/>
      <c r="OX1" s="556"/>
      <c r="OY1" s="556"/>
      <c r="OZ1" s="556"/>
      <c r="PA1" s="556"/>
      <c r="PB1" s="556"/>
      <c r="PC1" s="556"/>
      <c r="PD1" s="556"/>
      <c r="PE1" s="556"/>
      <c r="PF1" s="556"/>
      <c r="PG1" s="556"/>
      <c r="PH1" s="556"/>
      <c r="PI1" s="556"/>
      <c r="PJ1" s="556"/>
      <c r="PK1" s="556"/>
      <c r="PL1" s="556"/>
      <c r="PM1" s="556"/>
      <c r="PN1" s="556"/>
      <c r="PO1" s="556"/>
      <c r="PP1" s="556"/>
      <c r="PQ1" s="556"/>
      <c r="PR1" s="556"/>
      <c r="PS1" s="556"/>
      <c r="PT1" s="556"/>
      <c r="PU1" s="556"/>
      <c r="PV1" s="556"/>
      <c r="PW1" s="556"/>
      <c r="PX1" s="556"/>
      <c r="PY1" s="556"/>
      <c r="PZ1" s="556"/>
      <c r="QA1" s="556"/>
      <c r="QB1" s="556"/>
      <c r="QC1" s="556"/>
      <c r="QD1" s="556"/>
      <c r="QE1" s="556"/>
      <c r="QF1" s="556"/>
      <c r="QG1" s="556"/>
      <c r="QH1" s="556"/>
      <c r="QI1" s="556"/>
      <c r="QJ1" s="556"/>
      <c r="QK1" s="556"/>
      <c r="QL1" s="556"/>
      <c r="QM1" s="556"/>
      <c r="QN1" s="556"/>
      <c r="QO1" s="556"/>
      <c r="QP1" s="556"/>
      <c r="QQ1" s="556"/>
      <c r="QR1" s="556"/>
      <c r="QS1" s="556"/>
      <c r="QT1" s="556"/>
      <c r="QU1" s="556"/>
      <c r="QV1" s="556"/>
      <c r="QW1" s="556"/>
      <c r="QX1" s="556"/>
      <c r="QY1" s="556"/>
      <c r="QZ1" s="556"/>
      <c r="RA1" s="556"/>
      <c r="RB1" s="556"/>
      <c r="RC1" s="556"/>
      <c r="RD1" s="556"/>
      <c r="RE1" s="556"/>
      <c r="RF1" s="556"/>
      <c r="RG1" s="556"/>
      <c r="RH1" s="556"/>
      <c r="RI1" s="556"/>
      <c r="RJ1" s="556"/>
      <c r="RK1" s="556"/>
      <c r="RL1" s="556"/>
      <c r="RM1" s="556"/>
      <c r="RN1" s="556"/>
      <c r="RO1" s="556"/>
      <c r="RP1" s="556"/>
      <c r="RQ1" s="556"/>
      <c r="RR1" s="556"/>
      <c r="RS1" s="556"/>
      <c r="RT1" s="556"/>
      <c r="RU1" s="556"/>
      <c r="RV1" s="556"/>
      <c r="RW1" s="556"/>
      <c r="RX1" s="556"/>
      <c r="RY1" s="556"/>
      <c r="RZ1" s="556"/>
      <c r="SA1" s="556"/>
      <c r="SB1" s="556"/>
      <c r="SC1" s="556"/>
      <c r="SD1" s="556"/>
      <c r="SE1" s="556"/>
      <c r="SF1" s="556"/>
      <c r="SG1" s="556"/>
      <c r="SH1" s="556"/>
      <c r="SI1" s="556"/>
      <c r="SJ1" s="556"/>
      <c r="SK1" s="556"/>
      <c r="SL1" s="556"/>
      <c r="SM1" s="556"/>
      <c r="SN1" s="556"/>
      <c r="SO1" s="556"/>
      <c r="SP1" s="556"/>
      <c r="SQ1" s="556"/>
      <c r="SR1" s="556"/>
      <c r="SS1" s="556"/>
      <c r="ST1" s="556"/>
      <c r="SU1" s="556"/>
      <c r="SV1" s="556"/>
      <c r="SW1" s="556"/>
      <c r="SX1" s="556"/>
      <c r="SY1" s="556"/>
      <c r="SZ1" s="556"/>
      <c r="TA1" s="556"/>
      <c r="TB1" s="556"/>
      <c r="TC1" s="556"/>
      <c r="TD1" s="556"/>
      <c r="TE1" s="556"/>
      <c r="TF1" s="556"/>
      <c r="TG1" s="556"/>
      <c r="TH1" s="556"/>
      <c r="TI1" s="556"/>
      <c r="TJ1" s="556"/>
      <c r="TK1" s="556"/>
      <c r="TL1" s="556"/>
      <c r="TM1" s="556"/>
      <c r="TN1" s="556"/>
      <c r="TO1" s="556"/>
      <c r="TP1" s="556"/>
      <c r="TQ1" s="556"/>
      <c r="TR1" s="556"/>
      <c r="TS1" s="556"/>
      <c r="TT1" s="556"/>
      <c r="TU1" s="556"/>
      <c r="TV1" s="556"/>
      <c r="TW1" s="556"/>
      <c r="TX1" s="556"/>
      <c r="TY1" s="556"/>
      <c r="TZ1" s="556"/>
      <c r="UA1" s="556"/>
      <c r="UB1" s="556"/>
      <c r="UC1" s="556"/>
      <c r="UD1" s="556"/>
      <c r="UE1" s="556"/>
      <c r="UF1" s="556"/>
      <c r="UG1" s="556"/>
      <c r="UH1" s="556"/>
      <c r="UI1" s="556"/>
      <c r="UJ1" s="556"/>
      <c r="UK1" s="556"/>
      <c r="UL1" s="556"/>
      <c r="UM1" s="556"/>
      <c r="UN1" s="556"/>
      <c r="UO1" s="556"/>
      <c r="UP1" s="556"/>
      <c r="UQ1" s="556"/>
      <c r="UR1" s="556"/>
      <c r="US1" s="556"/>
      <c r="UT1" s="556"/>
      <c r="UU1" s="556"/>
      <c r="UV1" s="556"/>
      <c r="UW1" s="556"/>
      <c r="UX1" s="556"/>
      <c r="UY1" s="556"/>
      <c r="UZ1" s="556"/>
      <c r="VA1" s="556"/>
      <c r="VB1" s="556"/>
      <c r="VC1" s="556"/>
      <c r="VD1" s="556"/>
      <c r="VE1" s="556"/>
      <c r="VF1" s="556"/>
      <c r="VG1" s="556"/>
      <c r="VH1" s="556"/>
      <c r="VI1" s="556"/>
      <c r="VJ1" s="556"/>
      <c r="VK1" s="556"/>
      <c r="VL1" s="556"/>
      <c r="VM1" s="556"/>
      <c r="VN1" s="556"/>
      <c r="VO1" s="556"/>
      <c r="VP1" s="556"/>
      <c r="VQ1" s="556"/>
      <c r="VR1" s="556"/>
      <c r="VS1" s="556"/>
      <c r="VT1" s="556"/>
      <c r="VU1" s="556"/>
      <c r="VV1" s="556"/>
      <c r="VW1" s="556"/>
      <c r="VX1" s="556"/>
      <c r="VY1" s="556"/>
      <c r="VZ1" s="556"/>
      <c r="WA1" s="556"/>
      <c r="WB1" s="556"/>
      <c r="WC1" s="556"/>
      <c r="WD1" s="556"/>
      <c r="WE1" s="556"/>
      <c r="WF1" s="556"/>
      <c r="WG1" s="556"/>
      <c r="WH1" s="556"/>
      <c r="WI1" s="556"/>
      <c r="WJ1" s="556"/>
      <c r="WK1" s="556"/>
      <c r="WL1" s="556"/>
      <c r="WM1" s="556"/>
      <c r="WN1" s="556"/>
      <c r="WO1" s="556"/>
      <c r="WP1" s="556"/>
      <c r="WQ1" s="556"/>
      <c r="WR1" s="556"/>
      <c r="WS1" s="556"/>
      <c r="WT1" s="556"/>
      <c r="WU1" s="556"/>
      <c r="WV1" s="556"/>
      <c r="WW1" s="556"/>
      <c r="WX1" s="556"/>
      <c r="WY1" s="556"/>
      <c r="WZ1" s="556"/>
      <c r="XA1" s="556"/>
      <c r="XB1" s="556"/>
      <c r="XC1" s="556"/>
      <c r="XD1" s="556"/>
      <c r="XE1" s="556"/>
      <c r="XF1" s="556"/>
      <c r="XG1" s="556"/>
      <c r="XH1" s="556"/>
      <c r="XI1" s="556"/>
      <c r="XJ1" s="556"/>
      <c r="XK1" s="556"/>
      <c r="XL1" s="556"/>
      <c r="XM1" s="556"/>
      <c r="XN1" s="556"/>
      <c r="XO1" s="556"/>
      <c r="XP1" s="556"/>
      <c r="XQ1" s="556"/>
      <c r="XR1" s="556"/>
      <c r="XS1" s="556"/>
      <c r="XT1" s="556"/>
      <c r="XU1" s="556"/>
      <c r="XV1" s="556"/>
      <c r="XW1" s="556"/>
      <c r="XX1" s="556"/>
      <c r="XY1" s="556"/>
      <c r="XZ1" s="556"/>
      <c r="YA1" s="556"/>
      <c r="YB1" s="556"/>
      <c r="YC1" s="556"/>
      <c r="YD1" s="556"/>
      <c r="YE1" s="556"/>
      <c r="YF1" s="556"/>
      <c r="YG1" s="556"/>
      <c r="YH1" s="556"/>
      <c r="YI1" s="556"/>
      <c r="YJ1" s="556"/>
      <c r="YK1" s="556"/>
      <c r="YL1" s="556"/>
      <c r="YM1" s="556"/>
      <c r="YN1" s="556"/>
      <c r="YO1" s="556"/>
      <c r="YP1" s="556"/>
      <c r="YQ1" s="556"/>
      <c r="YR1" s="556"/>
      <c r="YS1" s="556"/>
      <c r="YT1" s="556"/>
      <c r="YU1" s="556"/>
      <c r="YV1" s="556"/>
      <c r="YW1" s="556"/>
      <c r="YX1" s="556"/>
      <c r="YY1" s="556"/>
      <c r="YZ1" s="556"/>
      <c r="ZA1" s="556"/>
      <c r="ZB1" s="556"/>
      <c r="ZC1" s="556"/>
      <c r="ZD1" s="556"/>
      <c r="ZE1" s="556"/>
      <c r="ZF1" s="556"/>
      <c r="ZG1" s="556"/>
      <c r="ZH1" s="556"/>
      <c r="ZI1" s="556"/>
      <c r="ZJ1" s="556"/>
      <c r="ZK1" s="556"/>
      <c r="ZL1" s="556"/>
      <c r="ZM1" s="556"/>
      <c r="ZN1" s="556"/>
      <c r="ZO1" s="556"/>
      <c r="ZP1" s="556"/>
      <c r="ZQ1" s="556"/>
      <c r="ZR1" s="556"/>
      <c r="ZS1" s="556"/>
      <c r="ZT1" s="556"/>
      <c r="ZU1" s="556"/>
      <c r="ZV1" s="556"/>
      <c r="ZW1" s="556"/>
      <c r="ZX1" s="556"/>
      <c r="ZY1" s="556"/>
      <c r="ZZ1" s="556"/>
      <c r="AAA1" s="556"/>
      <c r="AAB1" s="556"/>
      <c r="AAC1" s="556"/>
      <c r="AAD1" s="556"/>
      <c r="AAE1" s="556"/>
      <c r="AAF1" s="556"/>
      <c r="AAG1" s="556"/>
      <c r="AAH1" s="556"/>
      <c r="AAI1" s="556"/>
      <c r="AAJ1" s="556"/>
      <c r="AAK1" s="556"/>
      <c r="AAL1" s="556"/>
      <c r="AAM1" s="556"/>
      <c r="AAN1" s="556"/>
      <c r="AAO1" s="556"/>
      <c r="AAP1" s="556"/>
      <c r="AAQ1" s="556"/>
      <c r="AAR1" s="556"/>
      <c r="AAS1" s="556"/>
      <c r="AAT1" s="556"/>
      <c r="AAU1" s="556"/>
      <c r="AAV1" s="556"/>
      <c r="AAW1" s="556"/>
      <c r="AAX1" s="556"/>
      <c r="AAY1" s="556"/>
      <c r="AAZ1" s="556"/>
      <c r="ABA1" s="556"/>
      <c r="ABB1" s="556"/>
      <c r="ABC1" s="556"/>
      <c r="ABD1" s="556"/>
      <c r="ABE1" s="556"/>
      <c r="ABF1" s="556"/>
      <c r="ABG1" s="556"/>
      <c r="ABH1" s="556"/>
      <c r="ABI1" s="556"/>
      <c r="ABJ1" s="556"/>
      <c r="ABK1" s="556"/>
      <c r="ABL1" s="556"/>
      <c r="ABM1" s="556"/>
      <c r="ABN1" s="556"/>
      <c r="ABO1" s="556"/>
      <c r="ABP1" s="556"/>
      <c r="ABQ1" s="556"/>
      <c r="ABR1" s="556"/>
      <c r="ABS1" s="556"/>
      <c r="ABT1" s="556"/>
      <c r="ABU1" s="556"/>
      <c r="ABV1" s="556"/>
      <c r="ABW1" s="556"/>
      <c r="ABX1" s="556"/>
      <c r="ABY1" s="556"/>
      <c r="ABZ1" s="556"/>
      <c r="ACA1" s="556"/>
      <c r="ACB1" s="556"/>
      <c r="ACC1" s="556"/>
      <c r="ACD1" s="556"/>
      <c r="ACE1" s="556"/>
      <c r="ACF1" s="556"/>
      <c r="ACG1" s="556"/>
      <c r="ACH1" s="556"/>
      <c r="ACI1" s="556"/>
      <c r="ACJ1" s="556"/>
      <c r="ACK1" s="556"/>
      <c r="ACL1" s="556"/>
      <c r="ACM1" s="556"/>
      <c r="ACN1" s="556"/>
      <c r="ACO1" s="556"/>
      <c r="ACP1" s="556"/>
      <c r="ACQ1" s="556"/>
      <c r="ACR1" s="556"/>
      <c r="ACS1" s="556"/>
      <c r="ACT1" s="556"/>
      <c r="ACU1" s="556"/>
      <c r="ACV1" s="556"/>
      <c r="ACW1" s="556"/>
      <c r="ACX1" s="556"/>
      <c r="ACY1" s="556"/>
      <c r="ACZ1" s="556"/>
      <c r="ADA1" s="556"/>
      <c r="ADB1" s="556"/>
      <c r="ADC1" s="556"/>
      <c r="ADD1" s="556"/>
      <c r="ADE1" s="556"/>
      <c r="ADF1" s="556"/>
      <c r="ADG1" s="556"/>
      <c r="ADH1" s="556"/>
      <c r="ADI1" s="556"/>
      <c r="ADJ1" s="556"/>
      <c r="ADK1" s="556"/>
      <c r="ADL1" s="556"/>
      <c r="ADM1" s="556"/>
      <c r="ADN1" s="556"/>
      <c r="ADO1" s="556"/>
      <c r="ADP1" s="556"/>
      <c r="ADQ1" s="556"/>
      <c r="ADR1" s="556"/>
      <c r="ADS1" s="556"/>
      <c r="ADT1" s="556"/>
      <c r="ADU1" s="556"/>
      <c r="ADV1" s="556"/>
      <c r="ADW1" s="556"/>
      <c r="ADX1" s="556"/>
      <c r="ADY1" s="556"/>
      <c r="ADZ1" s="556"/>
      <c r="AEA1" s="556"/>
      <c r="AEB1" s="556"/>
      <c r="AEC1" s="556"/>
      <c r="AED1" s="556"/>
      <c r="AEE1" s="556"/>
      <c r="AEF1" s="556"/>
      <c r="AEG1" s="556"/>
      <c r="AEH1" s="556"/>
      <c r="AEI1" s="556"/>
      <c r="AEJ1" s="556"/>
      <c r="AEK1" s="556"/>
      <c r="AEL1" s="556"/>
      <c r="AEM1" s="556"/>
      <c r="AEN1" s="556"/>
      <c r="AEO1" s="556"/>
      <c r="AEP1" s="556"/>
      <c r="AEQ1" s="556"/>
      <c r="AER1" s="556"/>
      <c r="AES1" s="556"/>
      <c r="AET1" s="556"/>
      <c r="AEU1" s="556"/>
      <c r="AEV1" s="556"/>
      <c r="AEW1" s="556"/>
      <c r="AEX1" s="556"/>
      <c r="AEY1" s="556"/>
      <c r="AEZ1" s="556"/>
      <c r="AFA1" s="556"/>
      <c r="AFB1" s="556"/>
      <c r="AFC1" s="556"/>
      <c r="AFD1" s="556"/>
      <c r="AFE1" s="556"/>
      <c r="AFF1" s="556"/>
      <c r="AFG1" s="556"/>
      <c r="AFH1" s="556"/>
      <c r="AFI1" s="556"/>
      <c r="AFJ1" s="556"/>
      <c r="AFK1" s="556"/>
      <c r="AFL1" s="556"/>
      <c r="AFM1" s="556"/>
      <c r="AFN1" s="556"/>
      <c r="AFO1" s="556"/>
      <c r="AFP1" s="556"/>
      <c r="AFQ1" s="556"/>
      <c r="AFR1" s="556"/>
      <c r="AFS1" s="556"/>
      <c r="AFT1" s="556"/>
      <c r="AFU1" s="556"/>
      <c r="AFV1" s="556"/>
      <c r="AFW1" s="556"/>
      <c r="AFX1" s="556"/>
      <c r="AFY1" s="556"/>
      <c r="AFZ1" s="556"/>
      <c r="AGA1" s="556"/>
      <c r="AGB1" s="556"/>
      <c r="AGC1" s="556"/>
      <c r="AGD1" s="556"/>
      <c r="AGE1" s="556"/>
      <c r="AGF1" s="556"/>
      <c r="AGG1" s="556"/>
      <c r="AGH1" s="556"/>
      <c r="AGI1" s="556"/>
      <c r="AGJ1" s="556"/>
      <c r="AGK1" s="556"/>
      <c r="AGL1" s="556"/>
      <c r="AGM1" s="556"/>
      <c r="AGN1" s="556"/>
      <c r="AGO1" s="556"/>
      <c r="AGP1" s="556"/>
      <c r="AGQ1" s="556"/>
      <c r="AGR1" s="556"/>
      <c r="AGS1" s="556"/>
      <c r="AGT1" s="556"/>
      <c r="AGU1" s="556"/>
      <c r="AGV1" s="556"/>
      <c r="AGW1" s="556"/>
      <c r="AGX1" s="556"/>
      <c r="AGY1" s="556"/>
      <c r="AGZ1" s="556"/>
      <c r="AHA1" s="556"/>
      <c r="AHB1" s="556"/>
      <c r="AHC1" s="556"/>
      <c r="AHD1" s="556"/>
      <c r="AHE1" s="556"/>
      <c r="AHF1" s="556"/>
      <c r="AHG1" s="556"/>
      <c r="AHH1" s="556"/>
      <c r="AHI1" s="556"/>
      <c r="AHJ1" s="556"/>
      <c r="AHK1" s="556"/>
      <c r="AHL1" s="556"/>
      <c r="AHM1" s="556"/>
      <c r="AHN1" s="556"/>
      <c r="AHO1" s="556"/>
      <c r="AHP1" s="556"/>
      <c r="AHQ1" s="556"/>
      <c r="AHR1" s="556"/>
      <c r="AHS1" s="556"/>
      <c r="AHT1" s="556"/>
      <c r="AHU1" s="556"/>
      <c r="AHV1" s="556"/>
      <c r="AHW1" s="556"/>
      <c r="AHX1" s="556"/>
      <c r="AHY1" s="556"/>
      <c r="AHZ1" s="556"/>
      <c r="AIA1" s="556"/>
      <c r="AIB1" s="556"/>
      <c r="AIC1" s="556"/>
      <c r="AID1" s="556"/>
      <c r="AIE1" s="556"/>
      <c r="AIF1" s="556"/>
      <c r="AIG1" s="556"/>
      <c r="AIH1" s="556"/>
      <c r="AII1" s="556"/>
      <c r="AIJ1" s="556"/>
      <c r="AIK1" s="556"/>
      <c r="AIL1" s="556"/>
      <c r="AIM1" s="556"/>
      <c r="AIN1" s="556"/>
      <c r="AIO1" s="556"/>
      <c r="AIP1" s="556"/>
      <c r="AIQ1" s="556"/>
      <c r="AIR1" s="556"/>
      <c r="AIS1" s="556"/>
      <c r="AIT1" s="556"/>
      <c r="AIU1" s="556"/>
      <c r="AIV1" s="556"/>
      <c r="AIW1" s="556"/>
      <c r="AIX1" s="556"/>
      <c r="AIY1" s="556"/>
      <c r="AIZ1" s="556"/>
      <c r="AJA1" s="556"/>
      <c r="AJB1" s="556"/>
      <c r="AJC1" s="556"/>
      <c r="AJD1" s="556"/>
      <c r="AJE1" s="556"/>
      <c r="AJF1" s="556"/>
      <c r="AJG1" s="556"/>
      <c r="AJH1" s="556"/>
      <c r="AJI1" s="556"/>
      <c r="AJJ1" s="556"/>
      <c r="AJK1" s="556"/>
      <c r="AJL1" s="556"/>
      <c r="AJM1" s="556"/>
      <c r="AJN1" s="556"/>
      <c r="AJO1" s="556"/>
      <c r="AJP1" s="556"/>
      <c r="AJQ1" s="556"/>
      <c r="AJR1" s="556"/>
      <c r="AJS1" s="556"/>
      <c r="AJT1" s="556"/>
      <c r="AJU1" s="556"/>
      <c r="AJV1" s="556"/>
      <c r="AJW1" s="556"/>
      <c r="AJX1" s="556"/>
      <c r="AJY1" s="556"/>
      <c r="AJZ1" s="556"/>
      <c r="AKA1" s="556"/>
      <c r="AKB1" s="556"/>
      <c r="AKC1" s="556"/>
      <c r="AKD1" s="556"/>
      <c r="AKE1" s="556"/>
      <c r="AKF1" s="556"/>
      <c r="AKG1" s="556"/>
      <c r="AKH1" s="556"/>
      <c r="AKI1" s="556"/>
      <c r="AKJ1" s="556"/>
      <c r="AKK1" s="556"/>
      <c r="AKL1" s="556"/>
      <c r="AKM1" s="556"/>
      <c r="AKN1" s="556"/>
      <c r="AKO1" s="556"/>
      <c r="AKP1" s="556"/>
      <c r="AKQ1" s="556"/>
      <c r="AKR1" s="556"/>
      <c r="AKS1" s="556"/>
      <c r="AKT1" s="556"/>
      <c r="AKU1" s="556"/>
      <c r="AKV1" s="556"/>
      <c r="AKW1" s="556"/>
      <c r="AKX1" s="556"/>
      <c r="AKY1" s="556"/>
      <c r="AKZ1" s="556"/>
      <c r="ALA1" s="556"/>
      <c r="ALB1" s="556"/>
      <c r="ALC1" s="556"/>
      <c r="ALD1" s="556"/>
      <c r="ALE1" s="556"/>
      <c r="ALF1" s="556"/>
      <c r="ALG1" s="556"/>
      <c r="ALH1" s="556"/>
      <c r="ALI1" s="556"/>
      <c r="ALJ1" s="556"/>
      <c r="ALK1" s="556"/>
      <c r="ALL1" s="556"/>
      <c r="ALM1" s="556"/>
      <c r="ALN1" s="556"/>
      <c r="ALO1" s="556"/>
      <c r="ALP1" s="556"/>
      <c r="ALQ1" s="556"/>
      <c r="ALR1" s="556"/>
      <c r="ALS1" s="556"/>
      <c r="ALT1" s="556"/>
      <c r="ALU1" s="556"/>
      <c r="ALV1" s="556"/>
      <c r="ALW1" s="556"/>
      <c r="ALX1" s="556"/>
      <c r="ALY1" s="556"/>
      <c r="ALZ1" s="556"/>
      <c r="AMA1" s="556"/>
      <c r="AMB1" s="556"/>
      <c r="AMC1" s="556"/>
      <c r="AMD1" s="556"/>
      <c r="AME1" s="556"/>
      <c r="AMF1" s="556"/>
      <c r="AMG1" s="556"/>
      <c r="AMH1" s="556"/>
      <c r="AMI1" s="556"/>
      <c r="AMJ1" s="556"/>
      <c r="AMK1" s="556"/>
      <c r="AML1" s="556"/>
      <c r="AMM1" s="556"/>
      <c r="AMN1" s="556"/>
      <c r="AMO1" s="556"/>
      <c r="AMP1" s="556"/>
      <c r="AMQ1" s="556"/>
      <c r="AMR1" s="556"/>
      <c r="AMS1" s="556"/>
      <c r="AMT1" s="556"/>
      <c r="AMU1" s="556"/>
      <c r="AMV1" s="556"/>
      <c r="AMW1" s="556"/>
      <c r="AMX1" s="556"/>
      <c r="AMY1" s="556"/>
      <c r="AMZ1" s="556"/>
      <c r="ANA1" s="556"/>
      <c r="ANB1" s="556"/>
      <c r="ANC1" s="556"/>
      <c r="AND1" s="556"/>
      <c r="ANE1" s="556"/>
      <c r="ANF1" s="556"/>
      <c r="ANG1" s="556"/>
      <c r="ANH1" s="556"/>
      <c r="ANI1" s="556"/>
      <c r="ANJ1" s="556"/>
      <c r="ANK1" s="556"/>
      <c r="ANL1" s="556"/>
      <c r="ANM1" s="556"/>
      <c r="ANN1" s="556"/>
      <c r="ANO1" s="556"/>
      <c r="ANP1" s="556"/>
      <c r="ANQ1" s="556"/>
      <c r="ANR1" s="556"/>
      <c r="ANS1" s="556"/>
      <c r="ANT1" s="556"/>
      <c r="ANU1" s="556"/>
      <c r="ANV1" s="556"/>
      <c r="ANW1" s="556"/>
      <c r="ANX1" s="556"/>
      <c r="ANY1" s="556"/>
      <c r="ANZ1" s="556"/>
      <c r="AOA1" s="556"/>
      <c r="AOB1" s="556"/>
      <c r="AOC1" s="556"/>
      <c r="AOD1" s="556"/>
      <c r="AOE1" s="556"/>
      <c r="AOF1" s="556"/>
      <c r="AOG1" s="556"/>
      <c r="AOH1" s="556"/>
      <c r="AOI1" s="556"/>
      <c r="AOJ1" s="556"/>
      <c r="AOK1" s="556"/>
      <c r="AOL1" s="556"/>
      <c r="AOM1" s="556"/>
      <c r="AON1" s="556"/>
      <c r="AOO1" s="556"/>
      <c r="AOP1" s="556"/>
      <c r="AOQ1" s="556"/>
      <c r="AOR1" s="556"/>
      <c r="AOS1" s="556"/>
      <c r="AOT1" s="556"/>
      <c r="AOU1" s="556"/>
      <c r="AOV1" s="556"/>
      <c r="AOW1" s="556"/>
      <c r="AOX1" s="556"/>
      <c r="AOY1" s="556"/>
      <c r="AOZ1" s="556"/>
      <c r="APA1" s="556"/>
      <c r="APB1" s="556"/>
      <c r="APC1" s="556"/>
      <c r="APD1" s="556"/>
      <c r="APE1" s="556"/>
      <c r="APF1" s="556"/>
      <c r="APG1" s="556"/>
      <c r="APH1" s="556"/>
      <c r="API1" s="556"/>
      <c r="APJ1" s="556"/>
      <c r="APK1" s="556"/>
      <c r="APL1" s="556"/>
      <c r="APM1" s="556"/>
      <c r="APN1" s="556"/>
      <c r="APO1" s="556"/>
      <c r="APP1" s="556"/>
      <c r="APQ1" s="556"/>
      <c r="APR1" s="556"/>
      <c r="APS1" s="556"/>
      <c r="APT1" s="556"/>
      <c r="APU1" s="556"/>
      <c r="APV1" s="556"/>
      <c r="APW1" s="556"/>
      <c r="APX1" s="556"/>
      <c r="APY1" s="556"/>
      <c r="APZ1" s="556"/>
      <c r="AQA1" s="556"/>
      <c r="AQB1" s="556"/>
      <c r="AQC1" s="556"/>
      <c r="AQD1" s="556"/>
      <c r="AQE1" s="556"/>
      <c r="AQF1" s="556"/>
      <c r="AQG1" s="556"/>
      <c r="AQH1" s="556"/>
      <c r="AQI1" s="556"/>
      <c r="AQJ1" s="556"/>
      <c r="AQK1" s="556"/>
      <c r="AQL1" s="556"/>
      <c r="AQM1" s="556"/>
      <c r="AQN1" s="556"/>
      <c r="AQO1" s="556"/>
      <c r="AQP1" s="556"/>
      <c r="AQQ1" s="556"/>
      <c r="AQR1" s="556"/>
      <c r="AQS1" s="556"/>
      <c r="AQT1" s="556"/>
      <c r="AQU1" s="556"/>
      <c r="AQV1" s="556"/>
      <c r="AQW1" s="556"/>
      <c r="AQX1" s="556"/>
      <c r="AQY1" s="556"/>
      <c r="AQZ1" s="556"/>
      <c r="ARA1" s="556"/>
      <c r="ARB1" s="556"/>
      <c r="ARC1" s="556"/>
      <c r="ARD1" s="556"/>
      <c r="ARE1" s="556"/>
      <c r="ARF1" s="556"/>
      <c r="ARG1" s="556"/>
      <c r="ARH1" s="556"/>
      <c r="ARI1" s="556"/>
      <c r="ARJ1" s="556"/>
      <c r="ARK1" s="556"/>
      <c r="ARL1" s="556"/>
      <c r="ARM1" s="556"/>
      <c r="ARN1" s="556"/>
      <c r="ARO1" s="556"/>
      <c r="ARP1" s="556"/>
      <c r="ARQ1" s="556"/>
      <c r="ARR1" s="556"/>
      <c r="ARS1" s="556"/>
      <c r="ART1" s="556"/>
      <c r="ARU1" s="556"/>
      <c r="ARV1" s="556"/>
      <c r="ARW1" s="556"/>
      <c r="ARX1" s="556"/>
      <c r="ARY1" s="556"/>
      <c r="ARZ1" s="556"/>
      <c r="ASA1" s="556"/>
      <c r="ASB1" s="556"/>
      <c r="ASC1" s="556"/>
      <c r="ASD1" s="556"/>
      <c r="ASE1" s="556"/>
      <c r="ASF1" s="556"/>
      <c r="ASG1" s="556"/>
      <c r="ASH1" s="556"/>
      <c r="ASI1" s="556"/>
      <c r="ASJ1" s="556"/>
      <c r="ASK1" s="556"/>
      <c r="ASL1" s="556"/>
      <c r="ASM1" s="556"/>
      <c r="ASN1" s="556"/>
      <c r="ASO1" s="556"/>
      <c r="ASP1" s="556"/>
      <c r="ASQ1" s="556"/>
      <c r="ASR1" s="556"/>
      <c r="ASS1" s="556"/>
      <c r="AST1" s="556"/>
      <c r="ASU1" s="556"/>
      <c r="ASV1" s="556"/>
      <c r="ASW1" s="556"/>
      <c r="ASX1" s="556"/>
      <c r="ASY1" s="556"/>
      <c r="ASZ1" s="556"/>
      <c r="ATA1" s="556"/>
      <c r="ATB1" s="556"/>
      <c r="ATC1" s="556"/>
      <c r="ATD1" s="556"/>
      <c r="ATE1" s="556"/>
      <c r="ATF1" s="556"/>
      <c r="ATG1" s="556"/>
      <c r="ATH1" s="556"/>
      <c r="ATI1" s="556"/>
      <c r="ATJ1" s="556"/>
      <c r="ATK1" s="556"/>
      <c r="ATL1" s="556"/>
      <c r="ATM1" s="556"/>
      <c r="ATN1" s="556"/>
      <c r="ATO1" s="556"/>
      <c r="ATP1" s="556"/>
      <c r="ATQ1" s="556"/>
      <c r="ATR1" s="556"/>
      <c r="ATS1" s="556"/>
      <c r="ATT1" s="556"/>
      <c r="ATU1" s="556"/>
      <c r="ATV1" s="556"/>
      <c r="ATW1" s="556"/>
      <c r="ATX1" s="556"/>
      <c r="ATY1" s="556"/>
      <c r="ATZ1" s="556"/>
      <c r="AUA1" s="556"/>
      <c r="AUB1" s="556"/>
      <c r="AUC1" s="556"/>
      <c r="AUD1" s="556"/>
      <c r="AUE1" s="556"/>
      <c r="AUF1" s="556"/>
      <c r="AUG1" s="556"/>
      <c r="AUH1" s="556"/>
      <c r="AUI1" s="556"/>
      <c r="AUJ1" s="556"/>
      <c r="AUK1" s="556"/>
      <c r="AUL1" s="556"/>
      <c r="AUM1" s="556"/>
      <c r="AUN1" s="556"/>
      <c r="AUO1" s="556"/>
      <c r="AUP1" s="556"/>
      <c r="AUQ1" s="556"/>
      <c r="AUR1" s="556"/>
      <c r="AUS1" s="556"/>
      <c r="AUT1" s="556"/>
      <c r="AUU1" s="556"/>
      <c r="AUV1" s="556"/>
      <c r="AUW1" s="556"/>
      <c r="AUX1" s="556"/>
      <c r="AUY1" s="556"/>
      <c r="AUZ1" s="556"/>
      <c r="AVA1" s="556"/>
      <c r="AVB1" s="556"/>
      <c r="AVC1" s="556"/>
      <c r="AVD1" s="556"/>
      <c r="AVE1" s="556"/>
      <c r="AVF1" s="556"/>
      <c r="AVG1" s="556"/>
      <c r="AVH1" s="556"/>
      <c r="AVI1" s="556"/>
      <c r="AVJ1" s="556"/>
      <c r="AVK1" s="556"/>
      <c r="AVL1" s="556"/>
      <c r="AVM1" s="556"/>
      <c r="AVN1" s="556"/>
      <c r="AVO1" s="556"/>
      <c r="AVP1" s="556"/>
      <c r="AVQ1" s="556"/>
      <c r="AVR1" s="556"/>
      <c r="AVS1" s="556"/>
      <c r="AVT1" s="556"/>
      <c r="AVU1" s="556"/>
      <c r="AVV1" s="556"/>
      <c r="AVW1" s="556"/>
      <c r="AVX1" s="556"/>
      <c r="AVY1" s="556"/>
      <c r="AVZ1" s="556"/>
      <c r="AWA1" s="556"/>
      <c r="AWB1" s="556"/>
      <c r="AWC1" s="556"/>
      <c r="AWD1" s="556"/>
      <c r="AWE1" s="556"/>
      <c r="AWF1" s="556"/>
      <c r="AWG1" s="556"/>
      <c r="AWH1" s="556"/>
      <c r="AWI1" s="556"/>
      <c r="AWJ1" s="556"/>
      <c r="AWK1" s="556"/>
      <c r="AWL1" s="556"/>
      <c r="AWM1" s="556"/>
      <c r="AWN1" s="556"/>
      <c r="AWO1" s="556"/>
      <c r="AWP1" s="556"/>
      <c r="AWQ1" s="556"/>
      <c r="AWR1" s="556"/>
      <c r="AWS1" s="556"/>
      <c r="AWT1" s="556"/>
      <c r="AWU1" s="556"/>
      <c r="AWV1" s="556"/>
      <c r="AWW1" s="556"/>
      <c r="AWX1" s="556"/>
      <c r="AWY1" s="556"/>
      <c r="AWZ1" s="556"/>
      <c r="AXA1" s="556"/>
      <c r="AXB1" s="556"/>
      <c r="AXC1" s="556"/>
      <c r="AXD1" s="556"/>
      <c r="AXE1" s="556"/>
      <c r="AXF1" s="556"/>
      <c r="AXG1" s="556"/>
      <c r="AXH1" s="556"/>
      <c r="AXI1" s="556"/>
      <c r="AXJ1" s="556"/>
      <c r="AXK1" s="556"/>
      <c r="AXL1" s="556"/>
      <c r="AXM1" s="556"/>
      <c r="AXN1" s="556"/>
      <c r="AXO1" s="556"/>
      <c r="AXP1" s="556"/>
      <c r="AXQ1" s="556"/>
      <c r="AXR1" s="556"/>
      <c r="AXS1" s="556"/>
      <c r="AXT1" s="556"/>
      <c r="AXU1" s="556"/>
      <c r="AXV1" s="556"/>
      <c r="AXW1" s="556"/>
      <c r="AXX1" s="556"/>
      <c r="AXY1" s="556"/>
      <c r="AXZ1" s="556"/>
      <c r="AYA1" s="556"/>
      <c r="AYB1" s="556"/>
      <c r="AYC1" s="556"/>
      <c r="AYD1" s="556"/>
      <c r="AYE1" s="556"/>
      <c r="AYF1" s="556"/>
      <c r="AYG1" s="556"/>
      <c r="AYH1" s="556"/>
      <c r="AYI1" s="556"/>
      <c r="AYJ1" s="556"/>
      <c r="AYK1" s="556"/>
      <c r="AYL1" s="556"/>
      <c r="AYM1" s="556"/>
      <c r="AYN1" s="556"/>
      <c r="AYO1" s="556"/>
      <c r="AYP1" s="556"/>
      <c r="AYQ1" s="556"/>
      <c r="AYR1" s="556"/>
      <c r="AYS1" s="556"/>
      <c r="AYT1" s="556"/>
      <c r="AYU1" s="556"/>
      <c r="AYV1" s="556"/>
      <c r="AYW1" s="556"/>
      <c r="AYX1" s="556"/>
      <c r="AYY1" s="556"/>
      <c r="AYZ1" s="556"/>
      <c r="AZA1" s="556"/>
      <c r="AZB1" s="556"/>
      <c r="AZC1" s="556"/>
      <c r="AZD1" s="556"/>
      <c r="AZE1" s="556"/>
      <c r="AZF1" s="556"/>
      <c r="AZG1" s="556"/>
      <c r="AZH1" s="556"/>
      <c r="AZI1" s="556"/>
      <c r="AZJ1" s="556"/>
      <c r="AZK1" s="556"/>
      <c r="AZL1" s="556"/>
      <c r="AZM1" s="556"/>
      <c r="AZN1" s="556"/>
      <c r="AZO1" s="556"/>
      <c r="AZP1" s="556"/>
      <c r="AZQ1" s="556"/>
      <c r="AZR1" s="556"/>
      <c r="AZS1" s="556"/>
      <c r="AZT1" s="556"/>
      <c r="AZU1" s="556"/>
      <c r="AZV1" s="556"/>
      <c r="AZW1" s="556"/>
      <c r="AZX1" s="556"/>
      <c r="AZY1" s="556"/>
      <c r="AZZ1" s="556"/>
      <c r="BAA1" s="556"/>
      <c r="BAB1" s="556"/>
      <c r="BAC1" s="556"/>
      <c r="BAD1" s="556"/>
      <c r="BAE1" s="556"/>
      <c r="BAF1" s="556"/>
      <c r="BAG1" s="556"/>
      <c r="BAH1" s="556"/>
      <c r="BAI1" s="556"/>
      <c r="BAJ1" s="556"/>
      <c r="BAK1" s="556"/>
      <c r="BAL1" s="556"/>
      <c r="BAM1" s="556"/>
      <c r="BAN1" s="556"/>
      <c r="BAO1" s="556"/>
      <c r="BAP1" s="556"/>
      <c r="BAQ1" s="556"/>
      <c r="BAR1" s="556"/>
      <c r="BAS1" s="556"/>
      <c r="BAT1" s="556"/>
      <c r="BAU1" s="556"/>
      <c r="BAV1" s="556"/>
      <c r="BAW1" s="556"/>
      <c r="BAX1" s="556"/>
      <c r="BAY1" s="556"/>
      <c r="BAZ1" s="556"/>
      <c r="BBA1" s="556"/>
      <c r="BBB1" s="556"/>
      <c r="BBC1" s="556"/>
      <c r="BBD1" s="556"/>
      <c r="BBE1" s="556"/>
      <c r="BBF1" s="556"/>
      <c r="BBG1" s="556"/>
      <c r="BBH1" s="556"/>
      <c r="BBI1" s="556"/>
      <c r="BBJ1" s="556"/>
      <c r="BBK1" s="556"/>
      <c r="BBL1" s="556"/>
      <c r="BBM1" s="556"/>
      <c r="BBN1" s="556"/>
      <c r="BBO1" s="556"/>
      <c r="BBP1" s="556"/>
      <c r="BBQ1" s="556"/>
      <c r="BBR1" s="556"/>
      <c r="BBS1" s="556"/>
      <c r="BBT1" s="556"/>
      <c r="BBU1" s="556"/>
      <c r="BBV1" s="556"/>
      <c r="BBW1" s="556"/>
      <c r="BBX1" s="556"/>
      <c r="BBY1" s="556"/>
      <c r="BBZ1" s="556"/>
      <c r="BCA1" s="556"/>
      <c r="BCB1" s="556"/>
      <c r="BCC1" s="556"/>
      <c r="BCD1" s="556"/>
      <c r="BCE1" s="556"/>
      <c r="BCF1" s="556"/>
      <c r="BCG1" s="556"/>
      <c r="BCH1" s="556"/>
      <c r="BCI1" s="556"/>
      <c r="BCJ1" s="556"/>
      <c r="BCK1" s="556"/>
      <c r="BCL1" s="556"/>
      <c r="BCM1" s="556"/>
      <c r="BCN1" s="556"/>
      <c r="BCO1" s="556"/>
      <c r="BCP1" s="556"/>
      <c r="BCQ1" s="556"/>
      <c r="BCR1" s="556"/>
      <c r="BCS1" s="556"/>
      <c r="BCT1" s="556"/>
      <c r="BCU1" s="556"/>
      <c r="BCV1" s="556"/>
      <c r="BCW1" s="556"/>
      <c r="BCX1" s="556"/>
      <c r="BCY1" s="556"/>
      <c r="BCZ1" s="556"/>
      <c r="BDA1" s="556"/>
      <c r="BDB1" s="556"/>
      <c r="BDC1" s="556"/>
      <c r="BDD1" s="556"/>
      <c r="BDE1" s="556"/>
      <c r="BDF1" s="556"/>
      <c r="BDG1" s="556"/>
      <c r="BDH1" s="556"/>
      <c r="BDI1" s="556"/>
      <c r="BDJ1" s="556"/>
      <c r="BDK1" s="556"/>
      <c r="BDL1" s="556"/>
      <c r="BDM1" s="556"/>
      <c r="BDN1" s="556"/>
      <c r="BDO1" s="556"/>
      <c r="BDP1" s="556"/>
      <c r="BDQ1" s="556"/>
      <c r="BDR1" s="556"/>
      <c r="BDS1" s="556"/>
      <c r="BDT1" s="556"/>
      <c r="BDU1" s="556"/>
      <c r="BDV1" s="556"/>
      <c r="BDW1" s="556"/>
      <c r="BDX1" s="556"/>
      <c r="BDY1" s="556"/>
      <c r="BDZ1" s="556"/>
      <c r="BEA1" s="556"/>
      <c r="BEB1" s="556"/>
      <c r="BEC1" s="556"/>
      <c r="BED1" s="556"/>
      <c r="BEE1" s="556"/>
      <c r="BEF1" s="556"/>
      <c r="BEG1" s="556"/>
      <c r="BEH1" s="556"/>
      <c r="BEI1" s="556"/>
      <c r="BEJ1" s="556"/>
      <c r="BEK1" s="556"/>
      <c r="BEL1" s="556"/>
      <c r="BEM1" s="556"/>
      <c r="BEN1" s="556"/>
      <c r="BEO1" s="556"/>
      <c r="BEP1" s="556"/>
      <c r="BEQ1" s="556"/>
      <c r="BER1" s="556"/>
      <c r="BES1" s="556"/>
      <c r="BET1" s="556"/>
      <c r="BEU1" s="556"/>
      <c r="BEV1" s="556"/>
      <c r="BEW1" s="556"/>
      <c r="BEX1" s="556"/>
      <c r="BEY1" s="556"/>
      <c r="BEZ1" s="556"/>
      <c r="BFA1" s="556"/>
      <c r="BFB1" s="556"/>
      <c r="BFC1" s="556"/>
      <c r="BFD1" s="556"/>
      <c r="BFE1" s="556"/>
      <c r="BFF1" s="556"/>
      <c r="BFG1" s="556"/>
      <c r="BFH1" s="556"/>
      <c r="BFI1" s="556"/>
      <c r="BFJ1" s="556"/>
      <c r="BFK1" s="556"/>
      <c r="BFL1" s="556"/>
      <c r="BFM1" s="556"/>
      <c r="BFN1" s="556"/>
      <c r="BFO1" s="556"/>
      <c r="BFP1" s="556"/>
      <c r="BFQ1" s="556"/>
      <c r="BFR1" s="556"/>
      <c r="BFS1" s="556"/>
      <c r="BFT1" s="556"/>
      <c r="BFU1" s="556"/>
      <c r="BFV1" s="556"/>
      <c r="BFW1" s="556"/>
      <c r="BFX1" s="556"/>
      <c r="BFY1" s="556"/>
      <c r="BFZ1" s="556"/>
      <c r="BGA1" s="556"/>
      <c r="BGB1" s="556"/>
      <c r="BGC1" s="556"/>
      <c r="BGD1" s="556"/>
      <c r="BGE1" s="556"/>
      <c r="BGF1" s="556"/>
      <c r="BGG1" s="556"/>
      <c r="BGH1" s="556"/>
      <c r="BGI1" s="556"/>
      <c r="BGJ1" s="556"/>
      <c r="BGK1" s="556"/>
      <c r="BGL1" s="556"/>
      <c r="BGM1" s="556"/>
      <c r="BGN1" s="556"/>
      <c r="BGO1" s="556"/>
      <c r="BGP1" s="556"/>
      <c r="BGQ1" s="556"/>
      <c r="BGR1" s="556"/>
      <c r="BGS1" s="556"/>
      <c r="BGT1" s="556"/>
      <c r="BGU1" s="556"/>
      <c r="BGV1" s="556"/>
      <c r="BGW1" s="556"/>
      <c r="BGX1" s="556"/>
      <c r="BGY1" s="556"/>
      <c r="BGZ1" s="556"/>
      <c r="BHA1" s="556"/>
      <c r="BHB1" s="556"/>
      <c r="BHC1" s="556"/>
      <c r="BHD1" s="556"/>
      <c r="BHE1" s="556"/>
      <c r="BHF1" s="556"/>
      <c r="BHG1" s="556"/>
      <c r="BHH1" s="556"/>
      <c r="BHI1" s="556"/>
      <c r="BHJ1" s="556"/>
      <c r="BHK1" s="556"/>
      <c r="BHL1" s="556"/>
      <c r="BHM1" s="556"/>
      <c r="BHN1" s="556"/>
      <c r="BHO1" s="556"/>
      <c r="BHP1" s="556"/>
      <c r="BHQ1" s="556"/>
      <c r="BHR1" s="556"/>
      <c r="BHS1" s="556"/>
      <c r="BHT1" s="556"/>
      <c r="BHU1" s="556"/>
      <c r="BHV1" s="556"/>
      <c r="BHW1" s="556"/>
      <c r="BHX1" s="556"/>
      <c r="BHY1" s="556"/>
      <c r="BHZ1" s="556"/>
      <c r="BIA1" s="556"/>
      <c r="BIB1" s="556"/>
      <c r="BIC1" s="556"/>
      <c r="BID1" s="556"/>
      <c r="BIE1" s="556"/>
      <c r="BIF1" s="556"/>
      <c r="BIG1" s="556"/>
      <c r="BIH1" s="556"/>
      <c r="BII1" s="556"/>
      <c r="BIJ1" s="556"/>
      <c r="BIK1" s="556"/>
      <c r="BIL1" s="556"/>
      <c r="BIM1" s="556"/>
      <c r="BIN1" s="556"/>
      <c r="BIO1" s="556"/>
      <c r="BIP1" s="556"/>
      <c r="BIQ1" s="556"/>
      <c r="BIR1" s="556"/>
      <c r="BIS1" s="556"/>
      <c r="BIT1" s="556"/>
      <c r="BIU1" s="556"/>
      <c r="BIV1" s="556"/>
      <c r="BIW1" s="556"/>
      <c r="BIX1" s="556"/>
      <c r="BIY1" s="556"/>
      <c r="BIZ1" s="556"/>
      <c r="BJA1" s="556"/>
      <c r="BJB1" s="556"/>
      <c r="BJC1" s="556"/>
      <c r="BJD1" s="556"/>
      <c r="BJE1" s="556"/>
      <c r="BJF1" s="556"/>
      <c r="BJG1" s="556"/>
      <c r="BJH1" s="556"/>
      <c r="BJI1" s="556"/>
      <c r="BJJ1" s="556"/>
      <c r="BJK1" s="556"/>
      <c r="BJL1" s="556"/>
      <c r="BJM1" s="556"/>
      <c r="BJN1" s="556"/>
      <c r="BJO1" s="556"/>
      <c r="BJP1" s="556"/>
      <c r="BJQ1" s="556"/>
      <c r="BJR1" s="556"/>
      <c r="BJS1" s="556"/>
      <c r="BJT1" s="556"/>
      <c r="BJU1" s="556"/>
      <c r="BJV1" s="556"/>
      <c r="BJW1" s="556"/>
      <c r="BJX1" s="556"/>
      <c r="BJY1" s="556"/>
      <c r="BJZ1" s="556"/>
      <c r="BKA1" s="556"/>
      <c r="BKB1" s="556"/>
      <c r="BKC1" s="556"/>
      <c r="BKD1" s="556"/>
      <c r="BKE1" s="556"/>
      <c r="BKF1" s="556"/>
      <c r="BKG1" s="556"/>
      <c r="BKH1" s="556"/>
      <c r="BKI1" s="556"/>
      <c r="BKJ1" s="556"/>
      <c r="BKK1" s="556"/>
      <c r="BKL1" s="556"/>
      <c r="BKM1" s="556"/>
      <c r="BKN1" s="556"/>
      <c r="BKO1" s="556"/>
      <c r="BKP1" s="556"/>
      <c r="BKQ1" s="556"/>
      <c r="BKR1" s="556"/>
      <c r="BKS1" s="556"/>
      <c r="BKT1" s="556"/>
      <c r="BKU1" s="556"/>
      <c r="BKV1" s="556"/>
      <c r="BKW1" s="556"/>
      <c r="BKX1" s="556"/>
      <c r="BKY1" s="556"/>
      <c r="BKZ1" s="556"/>
      <c r="BLA1" s="556"/>
      <c r="BLB1" s="556"/>
      <c r="BLC1" s="556"/>
      <c r="BLD1" s="556"/>
      <c r="BLE1" s="556"/>
      <c r="BLF1" s="556"/>
      <c r="BLG1" s="556"/>
      <c r="BLH1" s="556"/>
      <c r="BLI1" s="556"/>
      <c r="BLJ1" s="556"/>
      <c r="BLK1" s="556"/>
      <c r="BLL1" s="556"/>
      <c r="BLM1" s="556"/>
      <c r="BLN1" s="556"/>
      <c r="BLO1" s="556"/>
      <c r="BLP1" s="556"/>
      <c r="BLQ1" s="556"/>
      <c r="BLR1" s="556"/>
      <c r="BLS1" s="556"/>
      <c r="BLT1" s="556"/>
      <c r="BLU1" s="556"/>
      <c r="BLV1" s="556"/>
      <c r="BLW1" s="556"/>
      <c r="BLX1" s="556"/>
      <c r="BLY1" s="556"/>
      <c r="BLZ1" s="556"/>
      <c r="BMA1" s="556"/>
      <c r="BMB1" s="556"/>
      <c r="BMC1" s="556"/>
      <c r="BMD1" s="556"/>
      <c r="BME1" s="556"/>
      <c r="BMF1" s="556"/>
      <c r="BMG1" s="556"/>
      <c r="BMH1" s="556"/>
      <c r="BMI1" s="556"/>
      <c r="BMJ1" s="556"/>
      <c r="BMK1" s="556"/>
      <c r="BML1" s="556"/>
      <c r="BMM1" s="556"/>
      <c r="BMN1" s="556"/>
      <c r="BMO1" s="556"/>
      <c r="BMP1" s="556"/>
      <c r="BMQ1" s="556"/>
      <c r="BMR1" s="556"/>
      <c r="BMS1" s="556"/>
      <c r="BMT1" s="556"/>
      <c r="BMU1" s="556"/>
      <c r="BMV1" s="556"/>
      <c r="BMW1" s="556"/>
      <c r="BMX1" s="556"/>
      <c r="BMY1" s="556"/>
      <c r="BMZ1" s="556"/>
      <c r="BNA1" s="556"/>
      <c r="BNB1" s="556"/>
      <c r="BNC1" s="556"/>
      <c r="BND1" s="556"/>
      <c r="BNE1" s="556"/>
      <c r="BNF1" s="556"/>
      <c r="BNG1" s="556"/>
      <c r="BNH1" s="556"/>
      <c r="BNI1" s="556"/>
      <c r="BNJ1" s="556"/>
      <c r="BNK1" s="556"/>
      <c r="BNL1" s="556"/>
      <c r="BNM1" s="556"/>
      <c r="BNN1" s="556"/>
      <c r="BNO1" s="556"/>
      <c r="BNP1" s="556"/>
      <c r="BNQ1" s="556"/>
      <c r="BNR1" s="556"/>
      <c r="BNS1" s="556"/>
      <c r="BNT1" s="556"/>
      <c r="BNU1" s="556"/>
      <c r="BNV1" s="556"/>
      <c r="BNW1" s="556"/>
      <c r="BNX1" s="556"/>
      <c r="BNY1" s="556"/>
      <c r="BNZ1" s="556"/>
      <c r="BOA1" s="556"/>
      <c r="BOB1" s="556"/>
      <c r="BOC1" s="556"/>
      <c r="BOD1" s="556"/>
      <c r="BOE1" s="556"/>
      <c r="BOF1" s="556"/>
      <c r="BOG1" s="556"/>
      <c r="BOH1" s="556"/>
      <c r="BOI1" s="556"/>
      <c r="BOJ1" s="556"/>
      <c r="BOK1" s="556"/>
      <c r="BOL1" s="556"/>
      <c r="BOM1" s="556"/>
      <c r="BON1" s="556"/>
      <c r="BOO1" s="556"/>
      <c r="BOP1" s="556"/>
      <c r="BOQ1" s="556"/>
      <c r="BOR1" s="556"/>
      <c r="BOS1" s="556"/>
      <c r="BOT1" s="556"/>
      <c r="BOU1" s="556"/>
      <c r="BOV1" s="556"/>
      <c r="BOW1" s="556"/>
      <c r="BOX1" s="556"/>
      <c r="BOY1" s="556"/>
      <c r="BOZ1" s="556"/>
      <c r="BPA1" s="556"/>
      <c r="BPB1" s="556"/>
      <c r="BPC1" s="556"/>
      <c r="BPD1" s="556"/>
      <c r="BPE1" s="556"/>
      <c r="BPF1" s="556"/>
      <c r="BPG1" s="556"/>
      <c r="BPH1" s="556"/>
      <c r="BPI1" s="556"/>
      <c r="BPJ1" s="556"/>
      <c r="BPK1" s="556"/>
      <c r="BPL1" s="556"/>
      <c r="BPM1" s="556"/>
      <c r="BPN1" s="556"/>
      <c r="BPO1" s="556"/>
      <c r="BPP1" s="556"/>
      <c r="BPQ1" s="556"/>
      <c r="BPR1" s="556"/>
      <c r="BPS1" s="556"/>
      <c r="BPT1" s="556"/>
      <c r="BPU1" s="556"/>
      <c r="BPV1" s="556"/>
      <c r="BPW1" s="556"/>
      <c r="BPX1" s="556"/>
      <c r="BPY1" s="556"/>
      <c r="BPZ1" s="556"/>
      <c r="BQA1" s="556"/>
      <c r="BQB1" s="556"/>
      <c r="BQC1" s="556"/>
      <c r="BQD1" s="556"/>
      <c r="BQE1" s="556"/>
      <c r="BQF1" s="556"/>
      <c r="BQG1" s="556"/>
      <c r="BQH1" s="556"/>
      <c r="BQI1" s="556"/>
      <c r="BQJ1" s="556"/>
      <c r="BQK1" s="556"/>
      <c r="BQL1" s="556"/>
      <c r="BQM1" s="556"/>
      <c r="BQN1" s="556"/>
      <c r="BQO1" s="556"/>
      <c r="BQP1" s="556"/>
      <c r="BQQ1" s="556"/>
      <c r="BQR1" s="556"/>
      <c r="BQS1" s="556"/>
      <c r="BQT1" s="556"/>
      <c r="BQU1" s="556"/>
      <c r="BQV1" s="556"/>
      <c r="BQW1" s="556"/>
      <c r="BQX1" s="556"/>
      <c r="BQY1" s="556"/>
      <c r="BQZ1" s="556"/>
      <c r="BRA1" s="556"/>
      <c r="BRB1" s="556"/>
      <c r="BRC1" s="556"/>
      <c r="BRD1" s="556"/>
      <c r="BRE1" s="556"/>
      <c r="BRF1" s="556"/>
      <c r="BRG1" s="556"/>
      <c r="BRH1" s="556"/>
      <c r="BRI1" s="556"/>
      <c r="BRJ1" s="556"/>
      <c r="BRK1" s="556"/>
      <c r="BRL1" s="556"/>
      <c r="BRM1" s="556"/>
      <c r="BRN1" s="556"/>
      <c r="BRO1" s="556"/>
      <c r="BRP1" s="556"/>
      <c r="BRQ1" s="556"/>
      <c r="BRR1" s="556"/>
      <c r="BRS1" s="556"/>
      <c r="BRT1" s="556"/>
      <c r="BRU1" s="556"/>
      <c r="BRV1" s="556"/>
      <c r="BRW1" s="556"/>
      <c r="BRX1" s="556"/>
      <c r="BRY1" s="556"/>
      <c r="BRZ1" s="556"/>
      <c r="BSA1" s="556"/>
      <c r="BSB1" s="556"/>
      <c r="BSC1" s="556"/>
      <c r="BSD1" s="556"/>
      <c r="BSE1" s="556"/>
      <c r="BSF1" s="556"/>
      <c r="BSG1" s="556"/>
      <c r="BSH1" s="556"/>
      <c r="BSI1" s="556"/>
      <c r="BSJ1" s="556"/>
      <c r="BSK1" s="556"/>
      <c r="BSL1" s="556"/>
      <c r="BSM1" s="556"/>
      <c r="BSN1" s="556"/>
      <c r="BSO1" s="556"/>
      <c r="BSP1" s="556"/>
      <c r="BSQ1" s="556"/>
      <c r="BSR1" s="556"/>
      <c r="BSS1" s="556"/>
      <c r="BST1" s="556"/>
      <c r="BSU1" s="556"/>
      <c r="BSV1" s="556"/>
      <c r="BSW1" s="556"/>
      <c r="BSX1" s="556"/>
      <c r="BSY1" s="556"/>
      <c r="BSZ1" s="556"/>
      <c r="BTA1" s="556"/>
      <c r="BTB1" s="556"/>
      <c r="BTC1" s="556"/>
      <c r="BTD1" s="556"/>
      <c r="BTE1" s="556"/>
      <c r="BTF1" s="556"/>
      <c r="BTG1" s="556"/>
      <c r="BTH1" s="556"/>
      <c r="BTI1" s="556"/>
      <c r="BTJ1" s="556"/>
      <c r="BTK1" s="556"/>
      <c r="BTL1" s="556"/>
      <c r="BTM1" s="556"/>
      <c r="BTN1" s="556"/>
      <c r="BTO1" s="556"/>
      <c r="BTP1" s="556"/>
      <c r="BTQ1" s="556"/>
      <c r="BTR1" s="556"/>
      <c r="BTS1" s="556"/>
      <c r="BTT1" s="556"/>
      <c r="BTU1" s="556"/>
      <c r="BTV1" s="556"/>
      <c r="BTW1" s="556"/>
      <c r="BTX1" s="556"/>
      <c r="BTY1" s="556"/>
      <c r="BTZ1" s="556"/>
      <c r="BUA1" s="556"/>
      <c r="BUB1" s="556"/>
      <c r="BUC1" s="556"/>
      <c r="BUD1" s="556"/>
      <c r="BUE1" s="556"/>
      <c r="BUF1" s="556"/>
      <c r="BUG1" s="556"/>
      <c r="BUH1" s="556"/>
      <c r="BUI1" s="556"/>
      <c r="BUJ1" s="556"/>
      <c r="BUK1" s="556"/>
      <c r="BUL1" s="556"/>
      <c r="BUM1" s="556"/>
      <c r="BUN1" s="556"/>
      <c r="BUO1" s="556"/>
      <c r="BUP1" s="556"/>
      <c r="BUQ1" s="556"/>
      <c r="BUR1" s="556"/>
      <c r="BUS1" s="556"/>
      <c r="BUT1" s="556"/>
      <c r="BUU1" s="556"/>
      <c r="BUV1" s="556"/>
      <c r="BUW1" s="556"/>
      <c r="BUX1" s="556"/>
      <c r="BUY1" s="556"/>
      <c r="BUZ1" s="556"/>
      <c r="BVA1" s="556"/>
      <c r="BVB1" s="556"/>
      <c r="BVC1" s="556"/>
      <c r="BVD1" s="556"/>
      <c r="BVE1" s="556"/>
      <c r="BVF1" s="556"/>
      <c r="BVG1" s="556"/>
      <c r="BVH1" s="556"/>
      <c r="BVI1" s="556"/>
      <c r="BVJ1" s="556"/>
      <c r="BVK1" s="556"/>
      <c r="BVL1" s="556"/>
      <c r="BVM1" s="556"/>
      <c r="BVN1" s="556"/>
      <c r="BVO1" s="556"/>
      <c r="BVP1" s="556"/>
      <c r="BVQ1" s="556"/>
      <c r="BVR1" s="556"/>
      <c r="BVS1" s="556"/>
      <c r="BVT1" s="556"/>
      <c r="BVU1" s="556"/>
      <c r="BVV1" s="556"/>
      <c r="BVW1" s="556"/>
      <c r="BVX1" s="556"/>
      <c r="BVY1" s="556"/>
      <c r="BVZ1" s="556"/>
      <c r="BWA1" s="556"/>
      <c r="BWB1" s="556"/>
      <c r="BWC1" s="556"/>
      <c r="BWD1" s="556"/>
      <c r="BWE1" s="556"/>
      <c r="BWF1" s="556"/>
      <c r="BWG1" s="556"/>
      <c r="BWH1" s="556"/>
      <c r="BWI1" s="556"/>
      <c r="BWJ1" s="556"/>
      <c r="BWK1" s="556"/>
      <c r="BWL1" s="556"/>
      <c r="BWM1" s="556"/>
      <c r="BWN1" s="556"/>
      <c r="BWO1" s="556"/>
      <c r="BWP1" s="556"/>
      <c r="BWQ1" s="556"/>
      <c r="BWR1" s="556"/>
      <c r="BWS1" s="556"/>
      <c r="BWT1" s="556"/>
      <c r="BWU1" s="556"/>
      <c r="BWV1" s="556"/>
      <c r="BWW1" s="556"/>
      <c r="BWX1" s="556"/>
      <c r="BWY1" s="556"/>
      <c r="BWZ1" s="556"/>
      <c r="BXA1" s="556"/>
      <c r="BXB1" s="556"/>
      <c r="BXC1" s="556"/>
      <c r="BXD1" s="556"/>
      <c r="BXE1" s="556"/>
      <c r="BXF1" s="556"/>
      <c r="BXG1" s="556"/>
      <c r="BXH1" s="556"/>
      <c r="BXI1" s="556"/>
      <c r="BXJ1" s="556"/>
      <c r="BXK1" s="556"/>
      <c r="BXL1" s="556"/>
      <c r="BXM1" s="556"/>
      <c r="BXN1" s="556"/>
      <c r="BXO1" s="556"/>
      <c r="BXP1" s="556"/>
      <c r="BXQ1" s="556"/>
      <c r="BXR1" s="556"/>
      <c r="BXS1" s="556"/>
      <c r="BXT1" s="556"/>
      <c r="BXU1" s="556"/>
      <c r="BXV1" s="556"/>
      <c r="BXW1" s="556"/>
      <c r="BXX1" s="556"/>
      <c r="BXY1" s="556"/>
      <c r="BXZ1" s="556"/>
      <c r="BYA1" s="556"/>
      <c r="BYB1" s="556"/>
      <c r="BYC1" s="556"/>
      <c r="BYD1" s="556"/>
      <c r="BYE1" s="556"/>
      <c r="BYF1" s="556"/>
      <c r="BYG1" s="556"/>
      <c r="BYH1" s="556"/>
      <c r="BYI1" s="556"/>
      <c r="BYJ1" s="556"/>
      <c r="BYK1" s="556"/>
      <c r="BYL1" s="556"/>
      <c r="BYM1" s="556"/>
      <c r="BYN1" s="556"/>
      <c r="BYO1" s="556"/>
      <c r="BYP1" s="556"/>
      <c r="BYQ1" s="556"/>
      <c r="BYR1" s="556"/>
      <c r="BYS1" s="556"/>
      <c r="BYT1" s="556"/>
      <c r="BYU1" s="556"/>
      <c r="BYV1" s="556"/>
      <c r="BYW1" s="556"/>
      <c r="BYX1" s="556"/>
      <c r="BYY1" s="556"/>
      <c r="BYZ1" s="556"/>
      <c r="BZA1" s="556"/>
      <c r="BZB1" s="556"/>
      <c r="BZC1" s="556"/>
      <c r="BZD1" s="556"/>
      <c r="BZE1" s="556"/>
      <c r="BZF1" s="556"/>
      <c r="BZG1" s="556"/>
      <c r="BZH1" s="556"/>
      <c r="BZI1" s="556"/>
      <c r="BZJ1" s="556"/>
      <c r="BZK1" s="556"/>
      <c r="BZL1" s="556"/>
      <c r="BZM1" s="556"/>
      <c r="BZN1" s="556"/>
      <c r="BZO1" s="556"/>
      <c r="BZP1" s="556"/>
      <c r="BZQ1" s="556"/>
      <c r="BZR1" s="556"/>
      <c r="BZS1" s="556"/>
      <c r="BZT1" s="556"/>
      <c r="BZU1" s="556"/>
      <c r="BZV1" s="556"/>
      <c r="BZW1" s="556"/>
      <c r="BZX1" s="556"/>
      <c r="BZY1" s="556"/>
      <c r="BZZ1" s="556"/>
      <c r="CAA1" s="556"/>
      <c r="CAB1" s="556"/>
      <c r="CAC1" s="556"/>
      <c r="CAD1" s="556"/>
      <c r="CAE1" s="556"/>
      <c r="CAF1" s="556"/>
      <c r="CAG1" s="556"/>
      <c r="CAH1" s="556"/>
      <c r="CAI1" s="556"/>
      <c r="CAJ1" s="556"/>
      <c r="CAK1" s="556"/>
      <c r="CAL1" s="556"/>
      <c r="CAM1" s="556"/>
      <c r="CAN1" s="556"/>
      <c r="CAO1" s="556"/>
      <c r="CAP1" s="556"/>
      <c r="CAQ1" s="556"/>
      <c r="CAR1" s="556"/>
      <c r="CAS1" s="556"/>
      <c r="CAT1" s="556"/>
      <c r="CAU1" s="556"/>
      <c r="CAV1" s="556"/>
      <c r="CAW1" s="556"/>
      <c r="CAX1" s="556"/>
      <c r="CAY1" s="556"/>
      <c r="CAZ1" s="556"/>
      <c r="CBA1" s="556"/>
      <c r="CBB1" s="556"/>
      <c r="CBC1" s="556"/>
      <c r="CBD1" s="556"/>
      <c r="CBE1" s="556"/>
      <c r="CBF1" s="556"/>
      <c r="CBG1" s="556"/>
      <c r="CBH1" s="556"/>
      <c r="CBI1" s="556"/>
      <c r="CBJ1" s="556"/>
      <c r="CBK1" s="556"/>
      <c r="CBL1" s="556"/>
      <c r="CBM1" s="556"/>
      <c r="CBN1" s="556"/>
      <c r="CBO1" s="556"/>
      <c r="CBP1" s="556"/>
      <c r="CBQ1" s="556"/>
      <c r="CBR1" s="556"/>
      <c r="CBS1" s="556"/>
      <c r="CBT1" s="556"/>
      <c r="CBU1" s="556"/>
      <c r="CBV1" s="556"/>
      <c r="CBW1" s="556"/>
      <c r="CBX1" s="556"/>
      <c r="CBY1" s="556"/>
      <c r="CBZ1" s="556"/>
      <c r="CCA1" s="556"/>
      <c r="CCB1" s="556"/>
      <c r="CCC1" s="556"/>
      <c r="CCD1" s="556"/>
      <c r="CCE1" s="556"/>
      <c r="CCF1" s="556"/>
      <c r="CCG1" s="556"/>
      <c r="CCH1" s="556"/>
      <c r="CCI1" s="556"/>
      <c r="CCJ1" s="556"/>
      <c r="CCK1" s="556"/>
      <c r="CCL1" s="556"/>
      <c r="CCM1" s="556"/>
      <c r="CCN1" s="556"/>
      <c r="CCO1" s="556"/>
      <c r="CCP1" s="556"/>
      <c r="CCQ1" s="556"/>
      <c r="CCR1" s="556"/>
      <c r="CCS1" s="556"/>
      <c r="CCT1" s="556"/>
      <c r="CCU1" s="556"/>
      <c r="CCV1" s="556"/>
      <c r="CCW1" s="556"/>
      <c r="CCX1" s="556"/>
      <c r="CCY1" s="556"/>
      <c r="CCZ1" s="556"/>
      <c r="CDA1" s="556"/>
      <c r="CDB1" s="556"/>
      <c r="CDC1" s="556"/>
      <c r="CDD1" s="556"/>
      <c r="CDE1" s="556"/>
      <c r="CDF1" s="556"/>
      <c r="CDG1" s="556"/>
      <c r="CDH1" s="556"/>
      <c r="CDI1" s="556"/>
      <c r="CDJ1" s="556"/>
      <c r="CDK1" s="556"/>
      <c r="CDL1" s="556"/>
      <c r="CDM1" s="556"/>
      <c r="CDN1" s="556"/>
      <c r="CDO1" s="556"/>
      <c r="CDP1" s="556"/>
      <c r="CDQ1" s="556"/>
      <c r="CDR1" s="556"/>
      <c r="CDS1" s="556"/>
      <c r="CDT1" s="556"/>
      <c r="CDU1" s="556"/>
      <c r="CDV1" s="556"/>
      <c r="CDW1" s="556"/>
      <c r="CDX1" s="556"/>
      <c r="CDY1" s="556"/>
      <c r="CDZ1" s="556"/>
      <c r="CEA1" s="556"/>
      <c r="CEB1" s="556"/>
      <c r="CEC1" s="556"/>
      <c r="CED1" s="556"/>
      <c r="CEE1" s="556"/>
      <c r="CEF1" s="556"/>
      <c r="CEG1" s="556"/>
      <c r="CEH1" s="556"/>
      <c r="CEI1" s="556"/>
      <c r="CEJ1" s="556"/>
      <c r="CEK1" s="556"/>
      <c r="CEL1" s="556"/>
      <c r="CEM1" s="556"/>
      <c r="CEN1" s="556"/>
      <c r="CEO1" s="556"/>
      <c r="CEP1" s="556"/>
      <c r="CEQ1" s="556"/>
      <c r="CER1" s="556"/>
      <c r="CES1" s="556"/>
      <c r="CET1" s="556"/>
      <c r="CEU1" s="556"/>
      <c r="CEV1" s="556"/>
      <c r="CEW1" s="556"/>
      <c r="CEX1" s="556"/>
      <c r="CEY1" s="556"/>
      <c r="CEZ1" s="556"/>
      <c r="CFA1" s="556"/>
      <c r="CFB1" s="556"/>
      <c r="CFC1" s="556"/>
      <c r="CFD1" s="556"/>
      <c r="CFE1" s="556"/>
      <c r="CFF1" s="556"/>
      <c r="CFG1" s="556"/>
      <c r="CFH1" s="556"/>
      <c r="CFI1" s="556"/>
      <c r="CFJ1" s="556"/>
      <c r="CFK1" s="556"/>
      <c r="CFL1" s="556"/>
      <c r="CFM1" s="556"/>
      <c r="CFN1" s="556"/>
      <c r="CFO1" s="556"/>
      <c r="CFP1" s="556"/>
      <c r="CFQ1" s="556"/>
      <c r="CFR1" s="556"/>
      <c r="CFS1" s="556"/>
      <c r="CFT1" s="556"/>
      <c r="CFU1" s="556"/>
      <c r="CFV1" s="556"/>
      <c r="CFW1" s="556"/>
      <c r="CFX1" s="556"/>
      <c r="CFY1" s="556"/>
      <c r="CFZ1" s="556"/>
      <c r="CGA1" s="556"/>
      <c r="CGB1" s="556"/>
      <c r="CGC1" s="556"/>
      <c r="CGD1" s="556"/>
      <c r="CGE1" s="556"/>
      <c r="CGF1" s="556"/>
      <c r="CGG1" s="556"/>
      <c r="CGH1" s="556"/>
      <c r="CGI1" s="556"/>
      <c r="CGJ1" s="556"/>
      <c r="CGK1" s="556"/>
      <c r="CGL1" s="556"/>
      <c r="CGM1" s="556"/>
      <c r="CGN1" s="556"/>
      <c r="CGO1" s="556"/>
      <c r="CGP1" s="556"/>
      <c r="CGQ1" s="556"/>
      <c r="CGR1" s="556"/>
      <c r="CGS1" s="556"/>
      <c r="CGT1" s="556"/>
      <c r="CGU1" s="556"/>
      <c r="CGV1" s="556"/>
      <c r="CGW1" s="556"/>
      <c r="CGX1" s="556"/>
      <c r="CGY1" s="556"/>
      <c r="CGZ1" s="556"/>
      <c r="CHA1" s="556"/>
      <c r="CHB1" s="556"/>
      <c r="CHC1" s="556"/>
      <c r="CHD1" s="556"/>
      <c r="CHE1" s="556"/>
      <c r="CHF1" s="556"/>
      <c r="CHG1" s="556"/>
      <c r="CHH1" s="556"/>
      <c r="CHI1" s="556"/>
      <c r="CHJ1" s="556"/>
      <c r="CHK1" s="556"/>
      <c r="CHL1" s="556"/>
      <c r="CHM1" s="556"/>
      <c r="CHN1" s="556"/>
      <c r="CHO1" s="556"/>
      <c r="CHP1" s="556"/>
      <c r="CHQ1" s="556"/>
      <c r="CHR1" s="556"/>
      <c r="CHS1" s="556"/>
      <c r="CHT1" s="556"/>
      <c r="CHU1" s="556"/>
      <c r="CHV1" s="556"/>
      <c r="CHW1" s="556"/>
      <c r="CHX1" s="556"/>
      <c r="CHY1" s="556"/>
      <c r="CHZ1" s="556"/>
      <c r="CIA1" s="556"/>
      <c r="CIB1" s="556"/>
      <c r="CIC1" s="556"/>
      <c r="CID1" s="556"/>
      <c r="CIE1" s="556"/>
      <c r="CIF1" s="556"/>
      <c r="CIG1" s="556"/>
      <c r="CIH1" s="556"/>
      <c r="CII1" s="556"/>
      <c r="CIJ1" s="556"/>
      <c r="CIK1" s="556"/>
      <c r="CIL1" s="556"/>
      <c r="CIM1" s="556"/>
      <c r="CIN1" s="556"/>
      <c r="CIO1" s="556"/>
      <c r="CIP1" s="556"/>
      <c r="CIQ1" s="556"/>
      <c r="CIR1" s="556"/>
      <c r="CIS1" s="556"/>
      <c r="CIT1" s="556"/>
      <c r="CIU1" s="556"/>
      <c r="CIV1" s="556"/>
      <c r="CIW1" s="556"/>
      <c r="CIX1" s="556"/>
      <c r="CIY1" s="556"/>
      <c r="CIZ1" s="556"/>
      <c r="CJA1" s="556"/>
      <c r="CJB1" s="556"/>
      <c r="CJC1" s="556"/>
      <c r="CJD1" s="556"/>
      <c r="CJE1" s="556"/>
      <c r="CJF1" s="556"/>
      <c r="CJG1" s="556"/>
      <c r="CJH1" s="556"/>
      <c r="CJI1" s="556"/>
      <c r="CJJ1" s="556"/>
      <c r="CJK1" s="556"/>
      <c r="CJL1" s="556"/>
      <c r="CJM1" s="556"/>
      <c r="CJN1" s="556"/>
      <c r="CJO1" s="556"/>
      <c r="CJP1" s="556"/>
      <c r="CJQ1" s="556"/>
      <c r="CJR1" s="556"/>
      <c r="CJS1" s="556"/>
      <c r="CJT1" s="556"/>
      <c r="CJU1" s="556"/>
      <c r="CJV1" s="556"/>
      <c r="CJW1" s="556"/>
      <c r="CJX1" s="556"/>
      <c r="CJY1" s="556"/>
      <c r="CJZ1" s="556"/>
      <c r="CKA1" s="556"/>
      <c r="CKB1" s="556"/>
      <c r="CKC1" s="556"/>
      <c r="CKD1" s="556"/>
      <c r="CKE1" s="556"/>
      <c r="CKF1" s="556"/>
      <c r="CKG1" s="556"/>
      <c r="CKH1" s="556"/>
      <c r="CKI1" s="556"/>
      <c r="CKJ1" s="556"/>
      <c r="CKK1" s="556"/>
      <c r="CKL1" s="556"/>
      <c r="CKM1" s="556"/>
      <c r="CKN1" s="556"/>
      <c r="CKO1" s="556"/>
      <c r="CKP1" s="556"/>
      <c r="CKQ1" s="556"/>
      <c r="CKR1" s="556"/>
      <c r="CKS1" s="556"/>
      <c r="CKT1" s="556"/>
      <c r="CKU1" s="556"/>
      <c r="CKV1" s="556"/>
      <c r="CKW1" s="556"/>
      <c r="CKX1" s="556"/>
      <c r="CKY1" s="556"/>
      <c r="CKZ1" s="556"/>
      <c r="CLA1" s="556"/>
      <c r="CLB1" s="556"/>
      <c r="CLC1" s="556"/>
      <c r="CLD1" s="556"/>
      <c r="CLE1" s="556"/>
      <c r="CLF1" s="556"/>
      <c r="CLG1" s="556"/>
      <c r="CLH1" s="556"/>
      <c r="CLI1" s="556"/>
      <c r="CLJ1" s="556"/>
      <c r="CLK1" s="556"/>
      <c r="CLL1" s="556"/>
      <c r="CLM1" s="556"/>
      <c r="CLN1" s="556"/>
      <c r="CLO1" s="556"/>
      <c r="CLP1" s="556"/>
      <c r="CLQ1" s="556"/>
      <c r="CLR1" s="556"/>
      <c r="CLS1" s="556"/>
      <c r="CLT1" s="556"/>
      <c r="CLU1" s="556"/>
      <c r="CLV1" s="556"/>
      <c r="CLW1" s="556"/>
      <c r="CLX1" s="556"/>
      <c r="CLY1" s="556"/>
      <c r="CLZ1" s="556"/>
      <c r="CMA1" s="556"/>
      <c r="CMB1" s="556"/>
      <c r="CMC1" s="556"/>
      <c r="CMD1" s="556"/>
      <c r="CME1" s="556"/>
      <c r="CMF1" s="556"/>
      <c r="CMG1" s="556"/>
      <c r="CMH1" s="556"/>
      <c r="CMI1" s="556"/>
      <c r="CMJ1" s="556"/>
      <c r="CMK1" s="556"/>
      <c r="CML1" s="556"/>
      <c r="CMM1" s="556"/>
      <c r="CMN1" s="556"/>
      <c r="CMO1" s="556"/>
      <c r="CMP1" s="556"/>
      <c r="CMQ1" s="556"/>
      <c r="CMR1" s="556"/>
      <c r="CMS1" s="556"/>
      <c r="CMT1" s="556"/>
      <c r="CMU1" s="556"/>
      <c r="CMV1" s="556"/>
      <c r="CMW1" s="556"/>
      <c r="CMX1" s="556"/>
      <c r="CMY1" s="556"/>
      <c r="CMZ1" s="556"/>
      <c r="CNA1" s="556"/>
      <c r="CNB1" s="556"/>
      <c r="CNC1" s="556"/>
      <c r="CND1" s="556"/>
      <c r="CNE1" s="556"/>
      <c r="CNF1" s="556"/>
      <c r="CNG1" s="556"/>
      <c r="CNH1" s="556"/>
      <c r="CNI1" s="556"/>
      <c r="CNJ1" s="556"/>
      <c r="CNK1" s="556"/>
      <c r="CNL1" s="556"/>
      <c r="CNM1" s="556"/>
      <c r="CNN1" s="556"/>
      <c r="CNO1" s="556"/>
      <c r="CNP1" s="556"/>
      <c r="CNQ1" s="556"/>
      <c r="CNR1" s="556"/>
      <c r="CNS1" s="556"/>
      <c r="CNT1" s="556"/>
      <c r="CNU1" s="556"/>
      <c r="CNV1" s="556"/>
      <c r="CNW1" s="556"/>
      <c r="CNX1" s="556"/>
      <c r="CNY1" s="556"/>
      <c r="CNZ1" s="556"/>
      <c r="COA1" s="556"/>
      <c r="COB1" s="556"/>
      <c r="COC1" s="556"/>
      <c r="COD1" s="556"/>
      <c r="COE1" s="556"/>
      <c r="COF1" s="556"/>
      <c r="COG1" s="556"/>
      <c r="COH1" s="556"/>
      <c r="COI1" s="556"/>
      <c r="COJ1" s="556"/>
      <c r="COK1" s="556"/>
      <c r="COL1" s="556"/>
      <c r="COM1" s="556"/>
      <c r="CON1" s="556"/>
      <c r="COO1" s="556"/>
      <c r="COP1" s="556"/>
      <c r="COQ1" s="556"/>
      <c r="COR1" s="556"/>
      <c r="COS1" s="556"/>
      <c r="COT1" s="556"/>
      <c r="COU1" s="556"/>
      <c r="COV1" s="556"/>
      <c r="COW1" s="556"/>
      <c r="COX1" s="556"/>
      <c r="COY1" s="556"/>
      <c r="COZ1" s="556"/>
      <c r="CPA1" s="556"/>
      <c r="CPB1" s="556"/>
      <c r="CPC1" s="556"/>
      <c r="CPD1" s="556"/>
      <c r="CPE1" s="556"/>
      <c r="CPF1" s="556"/>
      <c r="CPG1" s="556"/>
      <c r="CPH1" s="556"/>
      <c r="CPI1" s="556"/>
      <c r="CPJ1" s="556"/>
      <c r="CPK1" s="556"/>
      <c r="CPL1" s="556"/>
      <c r="CPM1" s="556"/>
      <c r="CPN1" s="556"/>
      <c r="CPO1" s="556"/>
      <c r="CPP1" s="556"/>
      <c r="CPQ1" s="556"/>
      <c r="CPR1" s="556"/>
      <c r="CPS1" s="556"/>
      <c r="CPT1" s="556"/>
      <c r="CPU1" s="556"/>
      <c r="CPV1" s="556"/>
      <c r="CPW1" s="556"/>
      <c r="CPX1" s="556"/>
      <c r="CPY1" s="556"/>
      <c r="CPZ1" s="556"/>
      <c r="CQA1" s="556"/>
      <c r="CQB1" s="556"/>
      <c r="CQC1" s="556"/>
      <c r="CQD1" s="556"/>
      <c r="CQE1" s="556"/>
      <c r="CQF1" s="556"/>
      <c r="CQG1" s="556"/>
      <c r="CQH1" s="556"/>
      <c r="CQI1" s="556"/>
      <c r="CQJ1" s="556"/>
      <c r="CQK1" s="556"/>
      <c r="CQL1" s="556"/>
      <c r="CQM1" s="556"/>
      <c r="CQN1" s="556"/>
      <c r="CQO1" s="556"/>
      <c r="CQP1" s="556"/>
      <c r="CQQ1" s="556"/>
      <c r="CQR1" s="556"/>
      <c r="CQS1" s="556"/>
      <c r="CQT1" s="556"/>
      <c r="CQU1" s="556"/>
      <c r="CQV1" s="556"/>
      <c r="CQW1" s="556"/>
      <c r="CQX1" s="556"/>
      <c r="CQY1" s="556"/>
      <c r="CQZ1" s="556"/>
      <c r="CRA1" s="556"/>
      <c r="CRB1" s="556"/>
      <c r="CRC1" s="556"/>
      <c r="CRD1" s="556"/>
      <c r="CRE1" s="556"/>
      <c r="CRF1" s="556"/>
      <c r="CRG1" s="556"/>
      <c r="CRH1" s="556"/>
      <c r="CRI1" s="556"/>
      <c r="CRJ1" s="556"/>
      <c r="CRK1" s="556"/>
      <c r="CRL1" s="556"/>
      <c r="CRM1" s="556"/>
      <c r="CRN1" s="556"/>
      <c r="CRO1" s="556"/>
      <c r="CRP1" s="556"/>
      <c r="CRQ1" s="556"/>
      <c r="CRR1" s="556"/>
      <c r="CRS1" s="556"/>
      <c r="CRT1" s="556"/>
      <c r="CRU1" s="556"/>
      <c r="CRV1" s="556"/>
      <c r="CRW1" s="556"/>
      <c r="CRX1" s="556"/>
      <c r="CRY1" s="556"/>
      <c r="CRZ1" s="556"/>
      <c r="CSA1" s="556"/>
      <c r="CSB1" s="556"/>
      <c r="CSC1" s="556"/>
      <c r="CSD1" s="556"/>
      <c r="CSE1" s="556"/>
      <c r="CSF1" s="556"/>
      <c r="CSG1" s="556"/>
      <c r="CSH1" s="556"/>
      <c r="CSI1" s="556"/>
      <c r="CSJ1" s="556"/>
      <c r="CSK1" s="556"/>
      <c r="CSL1" s="556"/>
      <c r="CSM1" s="556"/>
      <c r="CSN1" s="556"/>
      <c r="CSO1" s="556"/>
      <c r="CSP1" s="556"/>
      <c r="CSQ1" s="556"/>
      <c r="CSR1" s="556"/>
      <c r="CSS1" s="556"/>
      <c r="CST1" s="556"/>
      <c r="CSU1" s="556"/>
      <c r="CSV1" s="556"/>
      <c r="CSW1" s="556"/>
      <c r="CSX1" s="556"/>
      <c r="CSY1" s="556"/>
      <c r="CSZ1" s="556"/>
      <c r="CTA1" s="556"/>
      <c r="CTB1" s="556"/>
      <c r="CTC1" s="556"/>
      <c r="CTD1" s="556"/>
      <c r="CTE1" s="556"/>
      <c r="CTF1" s="556"/>
      <c r="CTG1" s="556"/>
      <c r="CTH1" s="556"/>
      <c r="CTI1" s="556"/>
      <c r="CTJ1" s="556"/>
      <c r="CTK1" s="556"/>
      <c r="CTL1" s="556"/>
      <c r="CTM1" s="556"/>
      <c r="CTN1" s="556"/>
      <c r="CTO1" s="556"/>
      <c r="CTP1" s="556"/>
      <c r="CTQ1" s="556"/>
      <c r="CTR1" s="556"/>
      <c r="CTS1" s="556"/>
      <c r="CTT1" s="556"/>
      <c r="CTU1" s="556"/>
      <c r="CTV1" s="556"/>
      <c r="CTW1" s="556"/>
      <c r="CTX1" s="556"/>
      <c r="CTY1" s="556"/>
      <c r="CTZ1" s="556"/>
      <c r="CUA1" s="556"/>
      <c r="CUB1" s="556"/>
      <c r="CUC1" s="556"/>
      <c r="CUD1" s="556"/>
      <c r="CUE1" s="556"/>
      <c r="CUF1" s="556"/>
      <c r="CUG1" s="556"/>
      <c r="CUH1" s="556"/>
      <c r="CUI1" s="556"/>
      <c r="CUJ1" s="556"/>
      <c r="CUK1" s="556"/>
      <c r="CUL1" s="556"/>
      <c r="CUM1" s="556"/>
      <c r="CUN1" s="556"/>
      <c r="CUO1" s="556"/>
      <c r="CUP1" s="556"/>
      <c r="CUQ1" s="556"/>
      <c r="CUR1" s="556"/>
      <c r="CUS1" s="556"/>
      <c r="CUT1" s="556"/>
      <c r="CUU1" s="556"/>
      <c r="CUV1" s="556"/>
      <c r="CUW1" s="556"/>
      <c r="CUX1" s="556"/>
      <c r="CUY1" s="556"/>
      <c r="CUZ1" s="556"/>
      <c r="CVA1" s="556"/>
      <c r="CVB1" s="556"/>
      <c r="CVC1" s="556"/>
      <c r="CVD1" s="556"/>
      <c r="CVE1" s="556"/>
      <c r="CVF1" s="556"/>
      <c r="CVG1" s="556"/>
      <c r="CVH1" s="556"/>
      <c r="CVI1" s="556"/>
      <c r="CVJ1" s="556"/>
      <c r="CVK1" s="556"/>
      <c r="CVL1" s="556"/>
      <c r="CVM1" s="556"/>
      <c r="CVN1" s="556"/>
      <c r="CVO1" s="556"/>
      <c r="CVP1" s="556"/>
      <c r="CVQ1" s="556"/>
      <c r="CVR1" s="556"/>
      <c r="CVS1" s="556"/>
      <c r="CVT1" s="556"/>
      <c r="CVU1" s="556"/>
      <c r="CVV1" s="556"/>
      <c r="CVW1" s="556"/>
      <c r="CVX1" s="556"/>
      <c r="CVY1" s="556"/>
      <c r="CVZ1" s="556"/>
      <c r="CWA1" s="556"/>
      <c r="CWB1" s="556"/>
      <c r="CWC1" s="556"/>
      <c r="CWD1" s="556"/>
      <c r="CWE1" s="556"/>
      <c r="CWF1" s="556"/>
      <c r="CWG1" s="556"/>
      <c r="CWH1" s="556"/>
      <c r="CWI1" s="556"/>
      <c r="CWJ1" s="556"/>
      <c r="CWK1" s="556"/>
      <c r="CWL1" s="556"/>
      <c r="CWM1" s="556"/>
      <c r="CWN1" s="556"/>
      <c r="CWO1" s="556"/>
      <c r="CWP1" s="556"/>
      <c r="CWQ1" s="556"/>
      <c r="CWR1" s="556"/>
      <c r="CWS1" s="556"/>
      <c r="CWT1" s="556"/>
      <c r="CWU1" s="556"/>
      <c r="CWV1" s="556"/>
      <c r="CWW1" s="556"/>
      <c r="CWX1" s="556"/>
      <c r="CWY1" s="556"/>
      <c r="CWZ1" s="556"/>
      <c r="CXA1" s="556"/>
      <c r="CXB1" s="556"/>
      <c r="CXC1" s="556"/>
      <c r="CXD1" s="556"/>
      <c r="CXE1" s="556"/>
      <c r="CXF1" s="556"/>
      <c r="CXG1" s="556"/>
      <c r="CXH1" s="556"/>
      <c r="CXI1" s="556"/>
      <c r="CXJ1" s="556"/>
      <c r="CXK1" s="556"/>
      <c r="CXL1" s="556"/>
      <c r="CXM1" s="556"/>
      <c r="CXN1" s="556"/>
      <c r="CXO1" s="556"/>
      <c r="CXP1" s="556"/>
      <c r="CXQ1" s="556"/>
      <c r="CXR1" s="556"/>
      <c r="CXS1" s="556"/>
      <c r="CXT1" s="556"/>
      <c r="CXU1" s="556"/>
      <c r="CXV1" s="556"/>
      <c r="CXW1" s="556"/>
      <c r="CXX1" s="556"/>
      <c r="CXY1" s="556"/>
      <c r="CXZ1" s="556"/>
      <c r="CYA1" s="556"/>
      <c r="CYB1" s="556"/>
      <c r="CYC1" s="556"/>
      <c r="CYD1" s="556"/>
      <c r="CYE1" s="556"/>
      <c r="CYF1" s="556"/>
      <c r="CYG1" s="556"/>
      <c r="CYH1" s="556"/>
      <c r="CYI1" s="556"/>
      <c r="CYJ1" s="556"/>
      <c r="CYK1" s="556"/>
      <c r="CYL1" s="556"/>
      <c r="CYM1" s="556"/>
      <c r="CYN1" s="556"/>
      <c r="CYO1" s="556"/>
      <c r="CYP1" s="556"/>
      <c r="CYQ1" s="556"/>
      <c r="CYR1" s="556"/>
      <c r="CYS1" s="556"/>
      <c r="CYT1" s="556"/>
      <c r="CYU1" s="556"/>
      <c r="CYV1" s="556"/>
      <c r="CYW1" s="556"/>
      <c r="CYX1" s="556"/>
      <c r="CYY1" s="556"/>
      <c r="CYZ1" s="556"/>
      <c r="CZA1" s="556"/>
      <c r="CZB1" s="556"/>
      <c r="CZC1" s="556"/>
      <c r="CZD1" s="556"/>
      <c r="CZE1" s="556"/>
      <c r="CZF1" s="556"/>
      <c r="CZG1" s="556"/>
      <c r="CZH1" s="556"/>
      <c r="CZI1" s="556"/>
      <c r="CZJ1" s="556"/>
      <c r="CZK1" s="556"/>
      <c r="CZL1" s="556"/>
      <c r="CZM1" s="556"/>
      <c r="CZN1" s="556"/>
      <c r="CZO1" s="556"/>
      <c r="CZP1" s="556"/>
      <c r="CZQ1" s="556"/>
      <c r="CZR1" s="556"/>
      <c r="CZS1" s="556"/>
      <c r="CZT1" s="556"/>
      <c r="CZU1" s="556"/>
      <c r="CZV1" s="556"/>
      <c r="CZW1" s="556"/>
      <c r="CZX1" s="556"/>
      <c r="CZY1" s="556"/>
      <c r="CZZ1" s="556"/>
      <c r="DAA1" s="556"/>
      <c r="DAB1" s="556"/>
      <c r="DAC1" s="556"/>
      <c r="DAD1" s="556"/>
      <c r="DAE1" s="556"/>
      <c r="DAF1" s="556"/>
      <c r="DAG1" s="556"/>
      <c r="DAH1" s="556"/>
      <c r="DAI1" s="556"/>
      <c r="DAJ1" s="556"/>
      <c r="DAK1" s="556"/>
      <c r="DAL1" s="556"/>
      <c r="DAM1" s="556"/>
      <c r="DAN1" s="556"/>
      <c r="DAO1" s="556"/>
      <c r="DAP1" s="556"/>
      <c r="DAQ1" s="556"/>
      <c r="DAR1" s="556"/>
      <c r="DAS1" s="556"/>
      <c r="DAT1" s="556"/>
      <c r="DAU1" s="556"/>
      <c r="DAV1" s="556"/>
      <c r="DAW1" s="556"/>
      <c r="DAX1" s="556"/>
      <c r="DAY1" s="556"/>
      <c r="DAZ1" s="556"/>
      <c r="DBA1" s="556"/>
      <c r="DBB1" s="556"/>
      <c r="DBC1" s="556"/>
      <c r="DBD1" s="556"/>
      <c r="DBE1" s="556"/>
      <c r="DBF1" s="556"/>
      <c r="DBG1" s="556"/>
      <c r="DBH1" s="556"/>
      <c r="DBI1" s="556"/>
      <c r="DBJ1" s="556"/>
      <c r="DBK1" s="556"/>
      <c r="DBL1" s="556"/>
      <c r="DBM1" s="556"/>
      <c r="DBN1" s="556"/>
      <c r="DBO1" s="556"/>
      <c r="DBP1" s="556"/>
      <c r="DBQ1" s="556"/>
      <c r="DBR1" s="556"/>
      <c r="DBS1" s="556"/>
      <c r="DBT1" s="556"/>
      <c r="DBU1" s="556"/>
      <c r="DBV1" s="556"/>
      <c r="DBW1" s="556"/>
      <c r="DBX1" s="556"/>
      <c r="DBY1" s="556"/>
      <c r="DBZ1" s="556"/>
      <c r="DCA1" s="556"/>
      <c r="DCB1" s="556"/>
      <c r="DCC1" s="556"/>
      <c r="DCD1" s="556"/>
      <c r="DCE1" s="556"/>
      <c r="DCF1" s="556"/>
      <c r="DCG1" s="556"/>
      <c r="DCH1" s="556"/>
      <c r="DCI1" s="556"/>
      <c r="DCJ1" s="556"/>
      <c r="DCK1" s="556"/>
      <c r="DCL1" s="556"/>
      <c r="DCM1" s="556"/>
      <c r="DCN1" s="556"/>
      <c r="DCO1" s="556"/>
      <c r="DCP1" s="556"/>
      <c r="DCQ1" s="556"/>
      <c r="DCR1" s="556"/>
      <c r="DCS1" s="556"/>
      <c r="DCT1" s="556"/>
      <c r="DCU1" s="556"/>
      <c r="DCV1" s="556"/>
      <c r="DCW1" s="556"/>
      <c r="DCX1" s="556"/>
      <c r="DCY1" s="556"/>
      <c r="DCZ1" s="556"/>
      <c r="DDA1" s="556"/>
      <c r="DDB1" s="556"/>
      <c r="DDC1" s="556"/>
      <c r="DDD1" s="556"/>
      <c r="DDE1" s="556"/>
      <c r="DDF1" s="556"/>
      <c r="DDG1" s="556"/>
      <c r="DDH1" s="556"/>
      <c r="DDI1" s="556"/>
      <c r="DDJ1" s="556"/>
      <c r="DDK1" s="556"/>
      <c r="DDL1" s="556"/>
      <c r="DDM1" s="556"/>
      <c r="DDN1" s="556"/>
      <c r="DDO1" s="556"/>
      <c r="DDP1" s="556"/>
      <c r="DDQ1" s="556"/>
      <c r="DDR1" s="556"/>
      <c r="DDS1" s="556"/>
      <c r="DDT1" s="556"/>
      <c r="DDU1" s="556"/>
      <c r="DDV1" s="556"/>
      <c r="DDW1" s="556"/>
      <c r="DDX1" s="556"/>
      <c r="DDY1" s="556"/>
      <c r="DDZ1" s="556"/>
      <c r="DEA1" s="556"/>
      <c r="DEB1" s="556"/>
      <c r="DEC1" s="556"/>
      <c r="DED1" s="556"/>
      <c r="DEE1" s="556"/>
      <c r="DEF1" s="556"/>
      <c r="DEG1" s="556"/>
      <c r="DEH1" s="556"/>
      <c r="DEI1" s="556"/>
      <c r="DEJ1" s="556"/>
      <c r="DEK1" s="556"/>
      <c r="DEL1" s="556"/>
      <c r="DEM1" s="556"/>
      <c r="DEN1" s="556"/>
      <c r="DEO1" s="556"/>
      <c r="DEP1" s="556"/>
      <c r="DEQ1" s="556"/>
      <c r="DER1" s="556"/>
      <c r="DES1" s="556"/>
      <c r="DET1" s="556"/>
      <c r="DEU1" s="556"/>
      <c r="DEV1" s="556"/>
      <c r="DEW1" s="556"/>
      <c r="DEX1" s="556"/>
      <c r="DEY1" s="556"/>
      <c r="DEZ1" s="556"/>
      <c r="DFA1" s="556"/>
      <c r="DFB1" s="556"/>
      <c r="DFC1" s="556"/>
      <c r="DFD1" s="556"/>
      <c r="DFE1" s="556"/>
      <c r="DFF1" s="556"/>
      <c r="DFG1" s="556"/>
      <c r="DFH1" s="556"/>
      <c r="DFI1" s="556"/>
      <c r="DFJ1" s="556"/>
      <c r="DFK1" s="556"/>
      <c r="DFL1" s="556"/>
      <c r="DFM1" s="556"/>
      <c r="DFN1" s="556"/>
      <c r="DFO1" s="556"/>
      <c r="DFP1" s="556"/>
      <c r="DFQ1" s="556"/>
      <c r="DFR1" s="556"/>
      <c r="DFS1" s="556"/>
      <c r="DFT1" s="556"/>
      <c r="DFU1" s="556"/>
      <c r="DFV1" s="556"/>
      <c r="DFW1" s="556"/>
      <c r="DFX1" s="556"/>
      <c r="DFY1" s="556"/>
      <c r="DFZ1" s="556"/>
      <c r="DGA1" s="556"/>
      <c r="DGB1" s="556"/>
      <c r="DGC1" s="556"/>
      <c r="DGD1" s="556"/>
      <c r="DGE1" s="556"/>
      <c r="DGF1" s="556"/>
      <c r="DGG1" s="556"/>
      <c r="DGH1" s="556"/>
      <c r="DGI1" s="556"/>
      <c r="DGJ1" s="556"/>
      <c r="DGK1" s="556"/>
      <c r="DGL1" s="556"/>
      <c r="DGM1" s="556"/>
      <c r="DGN1" s="556"/>
      <c r="DGO1" s="556"/>
      <c r="DGP1" s="556"/>
      <c r="DGQ1" s="556"/>
      <c r="DGR1" s="556"/>
      <c r="DGS1" s="556"/>
      <c r="DGT1" s="556"/>
      <c r="DGU1" s="556"/>
      <c r="DGV1" s="556"/>
      <c r="DGW1" s="556"/>
      <c r="DGX1" s="556"/>
      <c r="DGY1" s="556"/>
      <c r="DGZ1" s="556"/>
      <c r="DHA1" s="556"/>
      <c r="DHB1" s="556"/>
      <c r="DHC1" s="556"/>
      <c r="DHD1" s="556"/>
      <c r="DHE1" s="556"/>
      <c r="DHF1" s="556"/>
      <c r="DHG1" s="556"/>
      <c r="DHH1" s="556"/>
      <c r="DHI1" s="556"/>
      <c r="DHJ1" s="556"/>
      <c r="DHK1" s="556"/>
      <c r="DHL1" s="556"/>
      <c r="DHM1" s="556"/>
      <c r="DHN1" s="556"/>
      <c r="DHO1" s="556"/>
      <c r="DHP1" s="556"/>
      <c r="DHQ1" s="556"/>
      <c r="DHR1" s="556"/>
      <c r="DHS1" s="556"/>
      <c r="DHT1" s="556"/>
      <c r="DHU1" s="556"/>
      <c r="DHV1" s="556"/>
      <c r="DHW1" s="556"/>
      <c r="DHX1" s="556"/>
      <c r="DHY1" s="556"/>
      <c r="DHZ1" s="556"/>
      <c r="DIA1" s="556"/>
      <c r="DIB1" s="556"/>
      <c r="DIC1" s="556"/>
      <c r="DID1" s="556"/>
      <c r="DIE1" s="556"/>
      <c r="DIF1" s="556"/>
      <c r="DIG1" s="556"/>
      <c r="DIH1" s="556"/>
      <c r="DII1" s="556"/>
      <c r="DIJ1" s="556"/>
      <c r="DIK1" s="556"/>
      <c r="DIL1" s="556"/>
      <c r="DIM1" s="556"/>
      <c r="DIN1" s="556"/>
      <c r="DIO1" s="556"/>
      <c r="DIP1" s="556"/>
      <c r="DIQ1" s="556"/>
      <c r="DIR1" s="556"/>
      <c r="DIS1" s="556"/>
      <c r="DIT1" s="556"/>
      <c r="DIU1" s="556"/>
      <c r="DIV1" s="556"/>
      <c r="DIW1" s="556"/>
      <c r="DIX1" s="556"/>
      <c r="DIY1" s="556"/>
      <c r="DIZ1" s="556"/>
      <c r="DJA1" s="556"/>
      <c r="DJB1" s="556"/>
      <c r="DJC1" s="556"/>
      <c r="DJD1" s="556"/>
      <c r="DJE1" s="556"/>
      <c r="DJF1" s="556"/>
      <c r="DJG1" s="556"/>
      <c r="DJH1" s="556"/>
      <c r="DJI1" s="556"/>
      <c r="DJJ1" s="556"/>
      <c r="DJK1" s="556"/>
      <c r="DJL1" s="556"/>
      <c r="DJM1" s="556"/>
      <c r="DJN1" s="556"/>
      <c r="DJO1" s="556"/>
      <c r="DJP1" s="556"/>
      <c r="DJQ1" s="556"/>
      <c r="DJR1" s="556"/>
      <c r="DJS1" s="556"/>
      <c r="DJT1" s="556"/>
      <c r="DJU1" s="556"/>
      <c r="DJV1" s="556"/>
      <c r="DJW1" s="556"/>
      <c r="DJX1" s="556"/>
      <c r="DJY1" s="556"/>
      <c r="DJZ1" s="556"/>
      <c r="DKA1" s="556"/>
      <c r="DKB1" s="556"/>
      <c r="DKC1" s="556"/>
      <c r="DKD1" s="556"/>
      <c r="DKE1" s="556"/>
      <c r="DKF1" s="556"/>
      <c r="DKG1" s="556"/>
      <c r="DKH1" s="556"/>
      <c r="DKI1" s="556"/>
      <c r="DKJ1" s="556"/>
      <c r="DKK1" s="556"/>
      <c r="DKL1" s="556"/>
      <c r="DKM1" s="556"/>
      <c r="DKN1" s="556"/>
      <c r="DKO1" s="556"/>
      <c r="DKP1" s="556"/>
      <c r="DKQ1" s="556"/>
      <c r="DKR1" s="556"/>
      <c r="DKS1" s="556"/>
      <c r="DKT1" s="556"/>
      <c r="DKU1" s="556"/>
      <c r="DKV1" s="556"/>
      <c r="DKW1" s="556"/>
      <c r="DKX1" s="556"/>
      <c r="DKY1" s="556"/>
      <c r="DKZ1" s="556"/>
      <c r="DLA1" s="556"/>
      <c r="DLB1" s="556"/>
      <c r="DLC1" s="556"/>
      <c r="DLD1" s="556"/>
      <c r="DLE1" s="556"/>
      <c r="DLF1" s="556"/>
      <c r="DLG1" s="556"/>
      <c r="DLH1" s="556"/>
      <c r="DLI1" s="556"/>
      <c r="DLJ1" s="556"/>
      <c r="DLK1" s="556"/>
      <c r="DLL1" s="556"/>
      <c r="DLM1" s="556"/>
      <c r="DLN1" s="556"/>
      <c r="DLO1" s="556"/>
      <c r="DLP1" s="556"/>
      <c r="DLQ1" s="556"/>
      <c r="DLR1" s="556"/>
      <c r="DLS1" s="556"/>
      <c r="DLT1" s="556"/>
      <c r="DLU1" s="556"/>
      <c r="DLV1" s="556"/>
      <c r="DLW1" s="556"/>
      <c r="DLX1" s="556"/>
      <c r="DLY1" s="556"/>
      <c r="DLZ1" s="556"/>
      <c r="DMA1" s="556"/>
      <c r="DMB1" s="556"/>
      <c r="DMC1" s="556"/>
      <c r="DMD1" s="556"/>
      <c r="DME1" s="556"/>
      <c r="DMF1" s="556"/>
      <c r="DMG1" s="556"/>
      <c r="DMH1" s="556"/>
      <c r="DMI1" s="556"/>
      <c r="DMJ1" s="556"/>
      <c r="DMK1" s="556"/>
      <c r="DML1" s="556"/>
      <c r="DMM1" s="556"/>
      <c r="DMN1" s="556"/>
      <c r="DMO1" s="556"/>
      <c r="DMP1" s="556"/>
      <c r="DMQ1" s="556"/>
      <c r="DMR1" s="556"/>
      <c r="DMS1" s="556"/>
      <c r="DMT1" s="556"/>
      <c r="DMU1" s="556"/>
      <c r="DMV1" s="556"/>
      <c r="DMW1" s="556"/>
      <c r="DMX1" s="556"/>
      <c r="DMY1" s="556"/>
      <c r="DMZ1" s="556"/>
      <c r="DNA1" s="556"/>
      <c r="DNB1" s="556"/>
      <c r="DNC1" s="556"/>
      <c r="DND1" s="556"/>
      <c r="DNE1" s="556"/>
      <c r="DNF1" s="556"/>
      <c r="DNG1" s="556"/>
      <c r="DNH1" s="556"/>
      <c r="DNI1" s="556"/>
      <c r="DNJ1" s="556"/>
      <c r="DNK1" s="556"/>
      <c r="DNL1" s="556"/>
      <c r="DNM1" s="556"/>
      <c r="DNN1" s="556"/>
      <c r="DNO1" s="556"/>
      <c r="DNP1" s="556"/>
      <c r="DNQ1" s="556"/>
      <c r="DNR1" s="556"/>
      <c r="DNS1" s="556"/>
      <c r="DNT1" s="556"/>
      <c r="DNU1" s="556"/>
      <c r="DNV1" s="556"/>
      <c r="DNW1" s="556"/>
      <c r="DNX1" s="556"/>
      <c r="DNY1" s="556"/>
      <c r="DNZ1" s="556"/>
      <c r="DOA1" s="556"/>
      <c r="DOB1" s="556"/>
      <c r="DOC1" s="556"/>
      <c r="DOD1" s="556"/>
      <c r="DOE1" s="556"/>
      <c r="DOF1" s="556"/>
      <c r="DOG1" s="556"/>
      <c r="DOH1" s="556"/>
      <c r="DOI1" s="556"/>
      <c r="DOJ1" s="556"/>
      <c r="DOK1" s="556"/>
      <c r="DOL1" s="556"/>
      <c r="DOM1" s="556"/>
      <c r="DON1" s="556"/>
      <c r="DOO1" s="556"/>
      <c r="DOP1" s="556"/>
      <c r="DOQ1" s="556"/>
      <c r="DOR1" s="556"/>
      <c r="DOS1" s="556"/>
      <c r="DOT1" s="556"/>
      <c r="DOU1" s="556"/>
      <c r="DOV1" s="556"/>
      <c r="DOW1" s="556"/>
      <c r="DOX1" s="556"/>
      <c r="DOY1" s="556"/>
      <c r="DOZ1" s="556"/>
      <c r="DPA1" s="556"/>
      <c r="DPB1" s="556"/>
      <c r="DPC1" s="556"/>
      <c r="DPD1" s="556"/>
      <c r="DPE1" s="556"/>
      <c r="DPF1" s="556"/>
      <c r="DPG1" s="556"/>
      <c r="DPH1" s="556"/>
      <c r="DPI1" s="556"/>
      <c r="DPJ1" s="556"/>
      <c r="DPK1" s="556"/>
      <c r="DPL1" s="556"/>
      <c r="DPM1" s="556"/>
      <c r="DPN1" s="556"/>
      <c r="DPO1" s="556"/>
      <c r="DPP1" s="556"/>
      <c r="DPQ1" s="556"/>
      <c r="DPR1" s="556"/>
      <c r="DPS1" s="556"/>
      <c r="DPT1" s="556"/>
      <c r="DPU1" s="556"/>
      <c r="DPV1" s="556"/>
      <c r="DPW1" s="556"/>
      <c r="DPX1" s="556"/>
      <c r="DPY1" s="556"/>
      <c r="DPZ1" s="556"/>
      <c r="DQA1" s="556"/>
      <c r="DQB1" s="556"/>
      <c r="DQC1" s="556"/>
      <c r="DQD1" s="556"/>
      <c r="DQE1" s="556"/>
      <c r="DQF1" s="556"/>
      <c r="DQG1" s="556"/>
      <c r="DQH1" s="556"/>
      <c r="DQI1" s="556"/>
      <c r="DQJ1" s="556"/>
      <c r="DQK1" s="556"/>
      <c r="DQL1" s="556"/>
      <c r="DQM1" s="556"/>
      <c r="DQN1" s="556"/>
      <c r="DQO1" s="556"/>
      <c r="DQP1" s="556"/>
      <c r="DQQ1" s="556"/>
      <c r="DQR1" s="556"/>
      <c r="DQS1" s="556"/>
      <c r="DQT1" s="556"/>
      <c r="DQU1" s="556"/>
      <c r="DQV1" s="556"/>
      <c r="DQW1" s="556"/>
      <c r="DQX1" s="556"/>
      <c r="DQY1" s="556"/>
      <c r="DQZ1" s="556"/>
      <c r="DRA1" s="556"/>
      <c r="DRB1" s="556"/>
      <c r="DRC1" s="556"/>
      <c r="DRD1" s="556"/>
      <c r="DRE1" s="556"/>
      <c r="DRF1" s="556"/>
      <c r="DRG1" s="556"/>
      <c r="DRH1" s="556"/>
      <c r="DRI1" s="556"/>
      <c r="DRJ1" s="556"/>
      <c r="DRK1" s="556"/>
      <c r="DRL1" s="556"/>
      <c r="DRM1" s="556"/>
      <c r="DRN1" s="556"/>
      <c r="DRO1" s="556"/>
      <c r="DRP1" s="556"/>
      <c r="DRQ1" s="556"/>
      <c r="DRR1" s="556"/>
      <c r="DRS1" s="556"/>
      <c r="DRT1" s="556"/>
      <c r="DRU1" s="556"/>
      <c r="DRV1" s="556"/>
      <c r="DRW1" s="556"/>
      <c r="DRX1" s="556"/>
      <c r="DRY1" s="556"/>
      <c r="DRZ1" s="556"/>
      <c r="DSA1" s="556"/>
      <c r="DSB1" s="556"/>
      <c r="DSC1" s="556"/>
      <c r="DSD1" s="556"/>
      <c r="DSE1" s="556"/>
      <c r="DSF1" s="556"/>
      <c r="DSG1" s="556"/>
      <c r="DSH1" s="556"/>
      <c r="DSI1" s="556"/>
      <c r="DSJ1" s="556"/>
      <c r="DSK1" s="556"/>
      <c r="DSL1" s="556"/>
      <c r="DSM1" s="556"/>
      <c r="DSN1" s="556"/>
      <c r="DSO1" s="556"/>
      <c r="DSP1" s="556"/>
      <c r="DSQ1" s="556"/>
      <c r="DSR1" s="556"/>
      <c r="DSS1" s="556"/>
      <c r="DST1" s="556"/>
      <c r="DSU1" s="556"/>
      <c r="DSV1" s="556"/>
      <c r="DSW1" s="556"/>
      <c r="DSX1" s="556"/>
      <c r="DSY1" s="556"/>
      <c r="DSZ1" s="556"/>
      <c r="DTA1" s="556"/>
      <c r="DTB1" s="556"/>
      <c r="DTC1" s="556"/>
      <c r="DTD1" s="556"/>
      <c r="DTE1" s="556"/>
      <c r="DTF1" s="556"/>
      <c r="DTG1" s="556"/>
      <c r="DTH1" s="556"/>
      <c r="DTI1" s="556"/>
      <c r="DTJ1" s="556"/>
      <c r="DTK1" s="556"/>
      <c r="DTL1" s="556"/>
      <c r="DTM1" s="556"/>
      <c r="DTN1" s="556"/>
      <c r="DTO1" s="556"/>
      <c r="DTP1" s="556"/>
      <c r="DTQ1" s="556"/>
      <c r="DTR1" s="556"/>
      <c r="DTS1" s="556"/>
      <c r="DTT1" s="556"/>
      <c r="DTU1" s="556"/>
      <c r="DTV1" s="556"/>
      <c r="DTW1" s="556"/>
      <c r="DTX1" s="556"/>
      <c r="DTY1" s="556"/>
      <c r="DTZ1" s="556"/>
      <c r="DUA1" s="556"/>
      <c r="DUB1" s="556"/>
      <c r="DUC1" s="556"/>
      <c r="DUD1" s="556"/>
      <c r="DUE1" s="556"/>
      <c r="DUF1" s="556"/>
      <c r="DUG1" s="556"/>
      <c r="DUH1" s="556"/>
      <c r="DUI1" s="556"/>
      <c r="DUJ1" s="556"/>
      <c r="DUK1" s="556"/>
      <c r="DUL1" s="556"/>
      <c r="DUM1" s="556"/>
      <c r="DUN1" s="556"/>
      <c r="DUO1" s="556"/>
      <c r="DUP1" s="556"/>
      <c r="DUQ1" s="556"/>
      <c r="DUR1" s="556"/>
      <c r="DUS1" s="556"/>
      <c r="DUT1" s="556"/>
      <c r="DUU1" s="556"/>
      <c r="DUV1" s="556"/>
      <c r="DUW1" s="556"/>
      <c r="DUX1" s="556"/>
      <c r="DUY1" s="556"/>
      <c r="DUZ1" s="556"/>
      <c r="DVA1" s="556"/>
      <c r="DVB1" s="556"/>
      <c r="DVC1" s="556"/>
      <c r="DVD1" s="556"/>
      <c r="DVE1" s="556"/>
      <c r="DVF1" s="556"/>
      <c r="DVG1" s="556"/>
      <c r="DVH1" s="556"/>
      <c r="DVI1" s="556"/>
      <c r="DVJ1" s="556"/>
      <c r="DVK1" s="556"/>
      <c r="DVL1" s="556"/>
      <c r="DVM1" s="556"/>
      <c r="DVN1" s="556"/>
      <c r="DVO1" s="556"/>
      <c r="DVP1" s="556"/>
      <c r="DVQ1" s="556"/>
      <c r="DVR1" s="556"/>
      <c r="DVS1" s="556"/>
      <c r="DVT1" s="556"/>
      <c r="DVU1" s="556"/>
      <c r="DVV1" s="556"/>
      <c r="DVW1" s="556"/>
      <c r="DVX1" s="556"/>
      <c r="DVY1" s="556"/>
      <c r="DVZ1" s="556"/>
      <c r="DWA1" s="556"/>
      <c r="DWB1" s="556"/>
      <c r="DWC1" s="556"/>
      <c r="DWD1" s="556"/>
      <c r="DWE1" s="556"/>
      <c r="DWF1" s="556"/>
      <c r="DWG1" s="556"/>
      <c r="DWH1" s="556"/>
      <c r="DWI1" s="556"/>
      <c r="DWJ1" s="556"/>
      <c r="DWK1" s="556"/>
      <c r="DWL1" s="556"/>
      <c r="DWM1" s="556"/>
      <c r="DWN1" s="556"/>
      <c r="DWO1" s="556"/>
      <c r="DWP1" s="556"/>
      <c r="DWQ1" s="556"/>
      <c r="DWR1" s="556"/>
      <c r="DWS1" s="556"/>
      <c r="DWT1" s="556"/>
      <c r="DWU1" s="556"/>
      <c r="DWV1" s="556"/>
      <c r="DWW1" s="556"/>
      <c r="DWX1" s="556"/>
      <c r="DWY1" s="556"/>
      <c r="DWZ1" s="556"/>
      <c r="DXA1" s="556"/>
      <c r="DXB1" s="556"/>
      <c r="DXC1" s="556"/>
      <c r="DXD1" s="556"/>
      <c r="DXE1" s="556"/>
      <c r="DXF1" s="556"/>
      <c r="DXG1" s="556"/>
      <c r="DXH1" s="556"/>
      <c r="DXI1" s="556"/>
      <c r="DXJ1" s="556"/>
      <c r="DXK1" s="556"/>
      <c r="DXL1" s="556"/>
      <c r="DXM1" s="556"/>
      <c r="DXN1" s="556"/>
      <c r="DXO1" s="556"/>
      <c r="DXP1" s="556"/>
      <c r="DXQ1" s="556"/>
      <c r="DXR1" s="556"/>
      <c r="DXS1" s="556"/>
      <c r="DXT1" s="556"/>
      <c r="DXU1" s="556"/>
      <c r="DXV1" s="556"/>
      <c r="DXW1" s="556"/>
      <c r="DXX1" s="556"/>
      <c r="DXY1" s="556"/>
      <c r="DXZ1" s="556"/>
      <c r="DYA1" s="556"/>
      <c r="DYB1" s="556"/>
      <c r="DYC1" s="556"/>
      <c r="DYD1" s="556"/>
      <c r="DYE1" s="556"/>
      <c r="DYF1" s="556"/>
      <c r="DYG1" s="556"/>
      <c r="DYH1" s="556"/>
      <c r="DYI1" s="556"/>
      <c r="DYJ1" s="556"/>
      <c r="DYK1" s="556"/>
      <c r="DYL1" s="556"/>
      <c r="DYM1" s="556"/>
      <c r="DYN1" s="556"/>
      <c r="DYO1" s="556"/>
      <c r="DYP1" s="556"/>
      <c r="DYQ1" s="556"/>
      <c r="DYR1" s="556"/>
      <c r="DYS1" s="556"/>
      <c r="DYT1" s="556"/>
      <c r="DYU1" s="556"/>
      <c r="DYV1" s="556"/>
      <c r="DYW1" s="556"/>
      <c r="DYX1" s="556"/>
      <c r="DYY1" s="556"/>
      <c r="DYZ1" s="556"/>
      <c r="DZA1" s="556"/>
      <c r="DZB1" s="556"/>
      <c r="DZC1" s="556"/>
      <c r="DZD1" s="556"/>
      <c r="DZE1" s="556"/>
      <c r="DZF1" s="556"/>
      <c r="DZG1" s="556"/>
      <c r="DZH1" s="556"/>
      <c r="DZI1" s="556"/>
      <c r="DZJ1" s="556"/>
      <c r="DZK1" s="556"/>
      <c r="DZL1" s="556"/>
      <c r="DZM1" s="556"/>
      <c r="DZN1" s="556"/>
      <c r="DZO1" s="556"/>
      <c r="DZP1" s="556"/>
      <c r="DZQ1" s="556"/>
      <c r="DZR1" s="556"/>
      <c r="DZS1" s="556"/>
      <c r="DZT1" s="556"/>
      <c r="DZU1" s="556"/>
      <c r="DZV1" s="556"/>
      <c r="DZW1" s="556"/>
      <c r="DZX1" s="556"/>
      <c r="DZY1" s="556"/>
      <c r="DZZ1" s="556"/>
      <c r="EAA1" s="556"/>
      <c r="EAB1" s="556"/>
      <c r="EAC1" s="556"/>
      <c r="EAD1" s="556"/>
      <c r="EAE1" s="556"/>
      <c r="EAF1" s="556"/>
      <c r="EAG1" s="556"/>
      <c r="EAH1" s="556"/>
      <c r="EAI1" s="556"/>
      <c r="EAJ1" s="556"/>
      <c r="EAK1" s="556"/>
      <c r="EAL1" s="556"/>
      <c r="EAM1" s="556"/>
      <c r="EAN1" s="556"/>
      <c r="EAO1" s="556"/>
      <c r="EAP1" s="556"/>
      <c r="EAQ1" s="556"/>
      <c r="EAR1" s="556"/>
      <c r="EAS1" s="556"/>
      <c r="EAT1" s="556"/>
      <c r="EAU1" s="556"/>
      <c r="EAV1" s="556"/>
      <c r="EAW1" s="556"/>
      <c r="EAX1" s="556"/>
      <c r="EAY1" s="556"/>
      <c r="EAZ1" s="556"/>
      <c r="EBA1" s="556"/>
      <c r="EBB1" s="556"/>
      <c r="EBC1" s="556"/>
      <c r="EBD1" s="556"/>
      <c r="EBE1" s="556"/>
      <c r="EBF1" s="556"/>
      <c r="EBG1" s="556"/>
      <c r="EBH1" s="556"/>
      <c r="EBI1" s="556"/>
      <c r="EBJ1" s="556"/>
      <c r="EBK1" s="556"/>
      <c r="EBL1" s="556"/>
      <c r="EBM1" s="556"/>
      <c r="EBN1" s="556"/>
      <c r="EBO1" s="556"/>
      <c r="EBP1" s="556"/>
      <c r="EBQ1" s="556"/>
      <c r="EBR1" s="556"/>
      <c r="EBS1" s="556"/>
      <c r="EBT1" s="556"/>
      <c r="EBU1" s="556"/>
      <c r="EBV1" s="556"/>
      <c r="EBW1" s="556"/>
      <c r="EBX1" s="556"/>
      <c r="EBY1" s="556"/>
      <c r="EBZ1" s="556"/>
      <c r="ECA1" s="556"/>
      <c r="ECB1" s="556"/>
      <c r="ECC1" s="556"/>
      <c r="ECD1" s="556"/>
      <c r="ECE1" s="556"/>
      <c r="ECF1" s="556"/>
      <c r="ECG1" s="556"/>
      <c r="ECH1" s="556"/>
      <c r="ECI1" s="556"/>
      <c r="ECJ1" s="556"/>
      <c r="ECK1" s="556"/>
      <c r="ECL1" s="556"/>
      <c r="ECM1" s="556"/>
      <c r="ECN1" s="556"/>
      <c r="ECO1" s="556"/>
      <c r="ECP1" s="556"/>
      <c r="ECQ1" s="556"/>
      <c r="ECR1" s="556"/>
      <c r="ECS1" s="556"/>
      <c r="ECT1" s="556"/>
      <c r="ECU1" s="556"/>
      <c r="ECV1" s="556"/>
      <c r="ECW1" s="556"/>
      <c r="ECX1" s="556"/>
      <c r="ECY1" s="556"/>
      <c r="ECZ1" s="556"/>
      <c r="EDA1" s="556"/>
      <c r="EDB1" s="556"/>
      <c r="EDC1" s="556"/>
      <c r="EDD1" s="556"/>
      <c r="EDE1" s="556"/>
      <c r="EDF1" s="556"/>
      <c r="EDG1" s="556"/>
      <c r="EDH1" s="556"/>
      <c r="EDI1" s="556"/>
      <c r="EDJ1" s="556"/>
      <c r="EDK1" s="556"/>
      <c r="EDL1" s="556"/>
      <c r="EDM1" s="556"/>
      <c r="EDN1" s="556"/>
      <c r="EDO1" s="556"/>
      <c r="EDP1" s="556"/>
      <c r="EDQ1" s="556"/>
      <c r="EDR1" s="556"/>
      <c r="EDS1" s="556"/>
      <c r="EDT1" s="556"/>
      <c r="EDU1" s="556"/>
      <c r="EDV1" s="556"/>
      <c r="EDW1" s="556"/>
      <c r="EDX1" s="556"/>
      <c r="EDY1" s="556"/>
      <c r="EDZ1" s="556"/>
      <c r="EEA1" s="556"/>
      <c r="EEB1" s="556"/>
      <c r="EEC1" s="556"/>
      <c r="EED1" s="556"/>
      <c r="EEE1" s="556"/>
      <c r="EEF1" s="556"/>
      <c r="EEG1" s="556"/>
      <c r="EEH1" s="556"/>
      <c r="EEI1" s="556"/>
      <c r="EEJ1" s="556"/>
      <c r="EEK1" s="556"/>
      <c r="EEL1" s="556"/>
      <c r="EEM1" s="556"/>
      <c r="EEN1" s="556"/>
      <c r="EEO1" s="556"/>
      <c r="EEP1" s="556"/>
      <c r="EEQ1" s="556"/>
      <c r="EER1" s="556"/>
      <c r="EES1" s="556"/>
      <c r="EET1" s="556"/>
      <c r="EEU1" s="556"/>
      <c r="EEV1" s="556"/>
      <c r="EEW1" s="556"/>
      <c r="EEX1" s="556"/>
      <c r="EEY1" s="556"/>
      <c r="EEZ1" s="556"/>
      <c r="EFA1" s="556"/>
      <c r="EFB1" s="556"/>
      <c r="EFC1" s="556"/>
      <c r="EFD1" s="556"/>
      <c r="EFE1" s="556"/>
      <c r="EFF1" s="556"/>
      <c r="EFG1" s="556"/>
      <c r="EFH1" s="556"/>
      <c r="EFI1" s="556"/>
      <c r="EFJ1" s="556"/>
      <c r="EFK1" s="556"/>
      <c r="EFL1" s="556"/>
      <c r="EFM1" s="556"/>
      <c r="EFN1" s="556"/>
      <c r="EFO1" s="556"/>
      <c r="EFP1" s="556"/>
      <c r="EFQ1" s="556"/>
      <c r="EFR1" s="556"/>
      <c r="EFS1" s="556"/>
      <c r="EFT1" s="556"/>
      <c r="EFU1" s="556"/>
      <c r="EFV1" s="556"/>
      <c r="EFW1" s="556"/>
      <c r="EFX1" s="556"/>
      <c r="EFY1" s="556"/>
      <c r="EFZ1" s="556"/>
      <c r="EGA1" s="556"/>
      <c r="EGB1" s="556"/>
      <c r="EGC1" s="556"/>
      <c r="EGD1" s="556"/>
      <c r="EGE1" s="556"/>
      <c r="EGF1" s="556"/>
      <c r="EGG1" s="556"/>
      <c r="EGH1" s="556"/>
      <c r="EGI1" s="556"/>
      <c r="EGJ1" s="556"/>
      <c r="EGK1" s="556"/>
      <c r="EGL1" s="556"/>
      <c r="EGM1" s="556"/>
      <c r="EGN1" s="556"/>
      <c r="EGO1" s="556"/>
      <c r="EGP1" s="556"/>
      <c r="EGQ1" s="556"/>
      <c r="EGR1" s="556"/>
      <c r="EGS1" s="556"/>
      <c r="EGT1" s="556"/>
      <c r="EGU1" s="556"/>
      <c r="EGV1" s="556"/>
      <c r="EGW1" s="556"/>
      <c r="EGX1" s="556"/>
      <c r="EGY1" s="556"/>
      <c r="EGZ1" s="556"/>
      <c r="EHA1" s="556"/>
      <c r="EHB1" s="556"/>
      <c r="EHC1" s="556"/>
      <c r="EHD1" s="556"/>
      <c r="EHE1" s="556"/>
      <c r="EHF1" s="556"/>
      <c r="EHG1" s="556"/>
      <c r="EHH1" s="556"/>
      <c r="EHI1" s="556"/>
      <c r="EHJ1" s="556"/>
      <c r="EHK1" s="556"/>
      <c r="EHL1" s="556"/>
      <c r="EHM1" s="556"/>
      <c r="EHN1" s="556"/>
      <c r="EHO1" s="556"/>
      <c r="EHP1" s="556"/>
      <c r="EHQ1" s="556"/>
      <c r="EHR1" s="556"/>
      <c r="EHS1" s="556"/>
      <c r="EHT1" s="556"/>
      <c r="EHU1" s="556"/>
      <c r="EHV1" s="556"/>
      <c r="EHW1" s="556"/>
      <c r="EHX1" s="556"/>
      <c r="EHY1" s="556"/>
      <c r="EHZ1" s="556"/>
      <c r="EIA1" s="556"/>
      <c r="EIB1" s="556"/>
      <c r="EIC1" s="556"/>
      <c r="EID1" s="556"/>
      <c r="EIE1" s="556"/>
      <c r="EIF1" s="556"/>
      <c r="EIG1" s="556"/>
      <c r="EIH1" s="556"/>
      <c r="EII1" s="556"/>
      <c r="EIJ1" s="556"/>
      <c r="EIK1" s="556"/>
      <c r="EIL1" s="556"/>
      <c r="EIM1" s="556"/>
      <c r="EIN1" s="556"/>
      <c r="EIO1" s="556"/>
      <c r="EIP1" s="556"/>
      <c r="EIQ1" s="556"/>
      <c r="EIR1" s="556"/>
      <c r="EIS1" s="556"/>
      <c r="EIT1" s="556"/>
      <c r="EIU1" s="556"/>
      <c r="EIV1" s="556"/>
      <c r="EIW1" s="556"/>
      <c r="EIX1" s="556"/>
      <c r="EIY1" s="556"/>
      <c r="EIZ1" s="556"/>
      <c r="EJA1" s="556"/>
      <c r="EJB1" s="556"/>
      <c r="EJC1" s="556"/>
      <c r="EJD1" s="556"/>
      <c r="EJE1" s="556"/>
      <c r="EJF1" s="556"/>
      <c r="EJG1" s="556"/>
      <c r="EJH1" s="556"/>
      <c r="EJI1" s="556"/>
      <c r="EJJ1" s="556"/>
      <c r="EJK1" s="556"/>
      <c r="EJL1" s="556"/>
      <c r="EJM1" s="556"/>
      <c r="EJN1" s="556"/>
      <c r="EJO1" s="556"/>
      <c r="EJP1" s="556"/>
      <c r="EJQ1" s="556"/>
      <c r="EJR1" s="556"/>
      <c r="EJS1" s="556"/>
      <c r="EJT1" s="556"/>
      <c r="EJU1" s="556"/>
      <c r="EJV1" s="556"/>
      <c r="EJW1" s="556"/>
      <c r="EJX1" s="556"/>
      <c r="EJY1" s="556"/>
      <c r="EJZ1" s="556"/>
      <c r="EKA1" s="556"/>
      <c r="EKB1" s="556"/>
      <c r="EKC1" s="556"/>
      <c r="EKD1" s="556"/>
      <c r="EKE1" s="556"/>
      <c r="EKF1" s="556"/>
      <c r="EKG1" s="556"/>
      <c r="EKH1" s="556"/>
      <c r="EKI1" s="556"/>
      <c r="EKJ1" s="556"/>
      <c r="EKK1" s="556"/>
      <c r="EKL1" s="556"/>
      <c r="EKM1" s="556"/>
      <c r="EKN1" s="556"/>
      <c r="EKO1" s="556"/>
      <c r="EKP1" s="556"/>
      <c r="EKQ1" s="556"/>
      <c r="EKR1" s="556"/>
      <c r="EKS1" s="556"/>
      <c r="EKT1" s="556"/>
      <c r="EKU1" s="556"/>
      <c r="EKV1" s="556"/>
      <c r="EKW1" s="556"/>
      <c r="EKX1" s="556"/>
      <c r="EKY1" s="556"/>
      <c r="EKZ1" s="556"/>
      <c r="ELA1" s="556"/>
      <c r="ELB1" s="556"/>
      <c r="ELC1" s="556"/>
      <c r="ELD1" s="556"/>
      <c r="ELE1" s="556"/>
      <c r="ELF1" s="556"/>
      <c r="ELG1" s="556"/>
      <c r="ELH1" s="556"/>
      <c r="ELI1" s="556"/>
      <c r="ELJ1" s="556"/>
      <c r="ELK1" s="556"/>
      <c r="ELL1" s="556"/>
      <c r="ELM1" s="556"/>
      <c r="ELN1" s="556"/>
      <c r="ELO1" s="556"/>
      <c r="ELP1" s="556"/>
      <c r="ELQ1" s="556"/>
      <c r="ELR1" s="556"/>
      <c r="ELS1" s="556"/>
      <c r="ELT1" s="556"/>
      <c r="ELU1" s="556"/>
      <c r="ELV1" s="556"/>
      <c r="ELW1" s="556"/>
      <c r="ELX1" s="556"/>
      <c r="ELY1" s="556"/>
      <c r="ELZ1" s="556"/>
      <c r="EMA1" s="556"/>
      <c r="EMB1" s="556"/>
      <c r="EMC1" s="556"/>
      <c r="EMD1" s="556"/>
      <c r="EME1" s="556"/>
      <c r="EMF1" s="556"/>
      <c r="EMG1" s="556"/>
      <c r="EMH1" s="556"/>
      <c r="EMI1" s="556"/>
      <c r="EMJ1" s="556"/>
      <c r="EMK1" s="556"/>
      <c r="EML1" s="556"/>
      <c r="EMM1" s="556"/>
      <c r="EMN1" s="556"/>
      <c r="EMO1" s="556"/>
      <c r="EMP1" s="556"/>
      <c r="EMQ1" s="556"/>
      <c r="EMR1" s="556"/>
      <c r="EMS1" s="556"/>
      <c r="EMT1" s="556"/>
      <c r="EMU1" s="556"/>
      <c r="EMV1" s="556"/>
      <c r="EMW1" s="556"/>
      <c r="EMX1" s="556"/>
      <c r="EMY1" s="556"/>
      <c r="EMZ1" s="556"/>
      <c r="ENA1" s="556"/>
      <c r="ENB1" s="556"/>
      <c r="ENC1" s="556"/>
      <c r="END1" s="556"/>
      <c r="ENE1" s="556"/>
      <c r="ENF1" s="556"/>
      <c r="ENG1" s="556"/>
      <c r="ENH1" s="556"/>
      <c r="ENI1" s="556"/>
      <c r="ENJ1" s="556"/>
      <c r="ENK1" s="556"/>
      <c r="ENL1" s="556"/>
      <c r="ENM1" s="556"/>
      <c r="ENN1" s="556"/>
      <c r="ENO1" s="556"/>
      <c r="ENP1" s="556"/>
      <c r="ENQ1" s="556"/>
      <c r="ENR1" s="556"/>
      <c r="ENS1" s="556"/>
      <c r="ENT1" s="556"/>
      <c r="ENU1" s="556"/>
      <c r="ENV1" s="556"/>
      <c r="ENW1" s="556"/>
      <c r="ENX1" s="556"/>
      <c r="ENY1" s="556"/>
      <c r="ENZ1" s="556"/>
      <c r="EOA1" s="556"/>
      <c r="EOB1" s="556"/>
      <c r="EOC1" s="556"/>
      <c r="EOD1" s="556"/>
      <c r="EOE1" s="556"/>
      <c r="EOF1" s="556"/>
      <c r="EOG1" s="556"/>
      <c r="EOH1" s="556"/>
      <c r="EOI1" s="556"/>
      <c r="EOJ1" s="556"/>
      <c r="EOK1" s="556"/>
      <c r="EOL1" s="556"/>
      <c r="EOM1" s="556"/>
      <c r="EON1" s="556"/>
      <c r="EOO1" s="556"/>
      <c r="EOP1" s="556"/>
      <c r="EOQ1" s="556"/>
      <c r="EOR1" s="556"/>
      <c r="EOS1" s="556"/>
      <c r="EOT1" s="556"/>
      <c r="EOU1" s="556"/>
      <c r="EOV1" s="556"/>
      <c r="EOW1" s="556"/>
      <c r="EOX1" s="556"/>
      <c r="EOY1" s="556"/>
      <c r="EOZ1" s="556"/>
      <c r="EPA1" s="556"/>
      <c r="EPB1" s="556"/>
      <c r="EPC1" s="556"/>
      <c r="EPD1" s="556"/>
      <c r="EPE1" s="556"/>
      <c r="EPF1" s="556"/>
      <c r="EPG1" s="556"/>
      <c r="EPH1" s="556"/>
      <c r="EPI1" s="556"/>
      <c r="EPJ1" s="556"/>
      <c r="EPK1" s="556"/>
      <c r="EPL1" s="556"/>
      <c r="EPM1" s="556"/>
      <c r="EPN1" s="556"/>
      <c r="EPO1" s="556"/>
      <c r="EPP1" s="556"/>
      <c r="EPQ1" s="556"/>
      <c r="EPR1" s="556"/>
      <c r="EPS1" s="556"/>
      <c r="EPT1" s="556"/>
      <c r="EPU1" s="556"/>
      <c r="EPV1" s="556"/>
      <c r="EPW1" s="556"/>
      <c r="EPX1" s="556"/>
      <c r="EPY1" s="556"/>
      <c r="EPZ1" s="556"/>
      <c r="EQA1" s="556"/>
      <c r="EQB1" s="556"/>
      <c r="EQC1" s="556"/>
      <c r="EQD1" s="556"/>
      <c r="EQE1" s="556"/>
      <c r="EQF1" s="556"/>
      <c r="EQG1" s="556"/>
      <c r="EQH1" s="556"/>
      <c r="EQI1" s="556"/>
      <c r="EQJ1" s="556"/>
      <c r="EQK1" s="556"/>
      <c r="EQL1" s="556"/>
      <c r="EQM1" s="556"/>
      <c r="EQN1" s="556"/>
      <c r="EQO1" s="556"/>
      <c r="EQP1" s="556"/>
      <c r="EQQ1" s="556"/>
      <c r="EQR1" s="556"/>
      <c r="EQS1" s="556"/>
      <c r="EQT1" s="556"/>
      <c r="EQU1" s="556"/>
      <c r="EQV1" s="556"/>
      <c r="EQW1" s="556"/>
      <c r="EQX1" s="556"/>
      <c r="EQY1" s="556"/>
      <c r="EQZ1" s="556"/>
      <c r="ERA1" s="556"/>
      <c r="ERB1" s="556"/>
      <c r="ERC1" s="556"/>
      <c r="ERD1" s="556"/>
      <c r="ERE1" s="556"/>
      <c r="ERF1" s="556"/>
      <c r="ERG1" s="556"/>
      <c r="ERH1" s="556"/>
      <c r="ERI1" s="556"/>
      <c r="ERJ1" s="556"/>
      <c r="ERK1" s="556"/>
      <c r="ERL1" s="556"/>
      <c r="ERM1" s="556"/>
      <c r="ERN1" s="556"/>
      <c r="ERO1" s="556"/>
      <c r="ERP1" s="556"/>
      <c r="ERQ1" s="556"/>
      <c r="ERR1" s="556"/>
      <c r="ERS1" s="556"/>
      <c r="ERT1" s="556"/>
      <c r="ERU1" s="556"/>
      <c r="ERV1" s="556"/>
      <c r="ERW1" s="556"/>
      <c r="ERX1" s="556"/>
      <c r="ERY1" s="556"/>
      <c r="ERZ1" s="556"/>
      <c r="ESA1" s="556"/>
      <c r="ESB1" s="556"/>
      <c r="ESC1" s="556"/>
      <c r="ESD1" s="556"/>
      <c r="ESE1" s="556"/>
      <c r="ESF1" s="556"/>
      <c r="ESG1" s="556"/>
      <c r="ESH1" s="556"/>
      <c r="ESI1" s="556"/>
      <c r="ESJ1" s="556"/>
      <c r="ESK1" s="556"/>
      <c r="ESL1" s="556"/>
      <c r="ESM1" s="556"/>
      <c r="ESN1" s="556"/>
      <c r="ESO1" s="556"/>
      <c r="ESP1" s="556"/>
      <c r="ESQ1" s="556"/>
      <c r="ESR1" s="556"/>
      <c r="ESS1" s="556"/>
      <c r="EST1" s="556"/>
      <c r="ESU1" s="556"/>
      <c r="ESV1" s="556"/>
      <c r="ESW1" s="556"/>
      <c r="ESX1" s="556"/>
      <c r="ESY1" s="556"/>
      <c r="ESZ1" s="556"/>
      <c r="ETA1" s="556"/>
      <c r="ETB1" s="556"/>
      <c r="ETC1" s="556"/>
      <c r="ETD1" s="556"/>
      <c r="ETE1" s="556"/>
      <c r="ETF1" s="556"/>
      <c r="ETG1" s="556"/>
      <c r="ETH1" s="556"/>
      <c r="ETI1" s="556"/>
      <c r="ETJ1" s="556"/>
      <c r="ETK1" s="556"/>
      <c r="ETL1" s="556"/>
      <c r="ETM1" s="556"/>
      <c r="ETN1" s="556"/>
      <c r="ETO1" s="556"/>
      <c r="ETP1" s="556"/>
      <c r="ETQ1" s="556"/>
      <c r="ETR1" s="556"/>
      <c r="ETS1" s="556"/>
      <c r="ETT1" s="556"/>
      <c r="ETU1" s="556"/>
      <c r="ETV1" s="556"/>
      <c r="ETW1" s="556"/>
      <c r="ETX1" s="556"/>
      <c r="ETY1" s="556"/>
      <c r="ETZ1" s="556"/>
      <c r="EUA1" s="556"/>
      <c r="EUB1" s="556"/>
      <c r="EUC1" s="556"/>
      <c r="EUD1" s="556"/>
      <c r="EUE1" s="556"/>
      <c r="EUF1" s="556"/>
      <c r="EUG1" s="556"/>
      <c r="EUH1" s="556"/>
      <c r="EUI1" s="556"/>
      <c r="EUJ1" s="556"/>
      <c r="EUK1" s="556"/>
      <c r="EUL1" s="556"/>
      <c r="EUM1" s="556"/>
      <c r="EUN1" s="556"/>
      <c r="EUO1" s="556"/>
      <c r="EUP1" s="556"/>
      <c r="EUQ1" s="556"/>
      <c r="EUR1" s="556"/>
      <c r="EUS1" s="556"/>
      <c r="EUT1" s="556"/>
      <c r="EUU1" s="556"/>
      <c r="EUV1" s="556"/>
      <c r="EUW1" s="556"/>
      <c r="EUX1" s="556"/>
      <c r="EUY1" s="556"/>
      <c r="EUZ1" s="556"/>
      <c r="EVA1" s="556"/>
      <c r="EVB1" s="556"/>
      <c r="EVC1" s="556"/>
      <c r="EVD1" s="556"/>
      <c r="EVE1" s="556"/>
      <c r="EVF1" s="556"/>
      <c r="EVG1" s="556"/>
      <c r="EVH1" s="556"/>
      <c r="EVI1" s="556"/>
      <c r="EVJ1" s="556"/>
      <c r="EVK1" s="556"/>
      <c r="EVL1" s="556"/>
      <c r="EVM1" s="556"/>
      <c r="EVN1" s="556"/>
      <c r="EVO1" s="556"/>
      <c r="EVP1" s="556"/>
      <c r="EVQ1" s="556"/>
      <c r="EVR1" s="556"/>
      <c r="EVS1" s="556"/>
      <c r="EVT1" s="556"/>
      <c r="EVU1" s="556"/>
      <c r="EVV1" s="556"/>
      <c r="EVW1" s="556"/>
      <c r="EVX1" s="556"/>
      <c r="EVY1" s="556"/>
      <c r="EVZ1" s="556"/>
      <c r="EWA1" s="556"/>
      <c r="EWB1" s="556"/>
      <c r="EWC1" s="556"/>
      <c r="EWD1" s="556"/>
      <c r="EWE1" s="556"/>
      <c r="EWF1" s="556"/>
      <c r="EWG1" s="556"/>
      <c r="EWH1" s="556"/>
      <c r="EWI1" s="556"/>
      <c r="EWJ1" s="556"/>
      <c r="EWK1" s="556"/>
      <c r="EWL1" s="556"/>
      <c r="EWM1" s="556"/>
      <c r="EWN1" s="556"/>
      <c r="EWO1" s="556"/>
      <c r="EWP1" s="556"/>
      <c r="EWQ1" s="556"/>
      <c r="EWR1" s="556"/>
      <c r="EWS1" s="556"/>
      <c r="EWT1" s="556"/>
      <c r="EWU1" s="556"/>
      <c r="EWV1" s="556"/>
      <c r="EWW1" s="556"/>
      <c r="EWX1" s="556"/>
      <c r="EWY1" s="556"/>
      <c r="EWZ1" s="556"/>
      <c r="EXA1" s="556"/>
      <c r="EXB1" s="556"/>
      <c r="EXC1" s="556"/>
      <c r="EXD1" s="556"/>
      <c r="EXE1" s="556"/>
      <c r="EXF1" s="556"/>
      <c r="EXG1" s="556"/>
      <c r="EXH1" s="556"/>
      <c r="EXI1" s="556"/>
      <c r="EXJ1" s="556"/>
      <c r="EXK1" s="556"/>
      <c r="EXL1" s="556"/>
      <c r="EXM1" s="556"/>
      <c r="EXN1" s="556"/>
      <c r="EXO1" s="556"/>
      <c r="EXP1" s="556"/>
      <c r="EXQ1" s="556"/>
      <c r="EXR1" s="556"/>
      <c r="EXS1" s="556"/>
      <c r="EXT1" s="556"/>
      <c r="EXU1" s="556"/>
      <c r="EXV1" s="556"/>
      <c r="EXW1" s="556"/>
      <c r="EXX1" s="556"/>
      <c r="EXY1" s="556"/>
      <c r="EXZ1" s="556"/>
      <c r="EYA1" s="556"/>
      <c r="EYB1" s="556"/>
      <c r="EYC1" s="556"/>
      <c r="EYD1" s="556"/>
      <c r="EYE1" s="556"/>
      <c r="EYF1" s="556"/>
      <c r="EYG1" s="556"/>
      <c r="EYH1" s="556"/>
      <c r="EYI1" s="556"/>
      <c r="EYJ1" s="556"/>
      <c r="EYK1" s="556"/>
      <c r="EYL1" s="556"/>
      <c r="EYM1" s="556"/>
      <c r="EYN1" s="556"/>
      <c r="EYO1" s="556"/>
      <c r="EYP1" s="556"/>
      <c r="EYQ1" s="556"/>
      <c r="EYR1" s="556"/>
      <c r="EYS1" s="556"/>
      <c r="EYT1" s="556"/>
      <c r="EYU1" s="556"/>
      <c r="EYV1" s="556"/>
      <c r="EYW1" s="556"/>
      <c r="EYX1" s="556"/>
      <c r="EYY1" s="556"/>
      <c r="EYZ1" s="556"/>
      <c r="EZA1" s="556"/>
      <c r="EZB1" s="556"/>
      <c r="EZC1" s="556"/>
      <c r="EZD1" s="556"/>
      <c r="EZE1" s="556"/>
      <c r="EZF1" s="556"/>
      <c r="EZG1" s="556"/>
      <c r="EZH1" s="556"/>
      <c r="EZI1" s="556"/>
      <c r="EZJ1" s="556"/>
      <c r="EZK1" s="556"/>
      <c r="EZL1" s="556"/>
      <c r="EZM1" s="556"/>
      <c r="EZN1" s="556"/>
      <c r="EZO1" s="556"/>
      <c r="EZP1" s="556"/>
      <c r="EZQ1" s="556"/>
      <c r="EZR1" s="556"/>
      <c r="EZS1" s="556"/>
      <c r="EZT1" s="556"/>
      <c r="EZU1" s="556"/>
      <c r="EZV1" s="556"/>
      <c r="EZW1" s="556"/>
      <c r="EZX1" s="556"/>
      <c r="EZY1" s="556"/>
      <c r="EZZ1" s="556"/>
      <c r="FAA1" s="556"/>
      <c r="FAB1" s="556"/>
      <c r="FAC1" s="556"/>
      <c r="FAD1" s="556"/>
      <c r="FAE1" s="556"/>
      <c r="FAF1" s="556"/>
      <c r="FAG1" s="556"/>
      <c r="FAH1" s="556"/>
      <c r="FAI1" s="556"/>
      <c r="FAJ1" s="556"/>
      <c r="FAK1" s="556"/>
      <c r="FAL1" s="556"/>
      <c r="FAM1" s="556"/>
      <c r="FAN1" s="556"/>
      <c r="FAO1" s="556"/>
      <c r="FAP1" s="556"/>
      <c r="FAQ1" s="556"/>
      <c r="FAR1" s="556"/>
      <c r="FAS1" s="556"/>
      <c r="FAT1" s="556"/>
      <c r="FAU1" s="556"/>
      <c r="FAV1" s="556"/>
      <c r="FAW1" s="556"/>
      <c r="FAX1" s="556"/>
      <c r="FAY1" s="556"/>
      <c r="FAZ1" s="556"/>
      <c r="FBA1" s="556"/>
      <c r="FBB1" s="556"/>
      <c r="FBC1" s="556"/>
      <c r="FBD1" s="556"/>
      <c r="FBE1" s="556"/>
      <c r="FBF1" s="556"/>
      <c r="FBG1" s="556"/>
      <c r="FBH1" s="556"/>
      <c r="FBI1" s="556"/>
      <c r="FBJ1" s="556"/>
      <c r="FBK1" s="556"/>
      <c r="FBL1" s="556"/>
      <c r="FBM1" s="556"/>
      <c r="FBN1" s="556"/>
      <c r="FBO1" s="556"/>
      <c r="FBP1" s="556"/>
      <c r="FBQ1" s="556"/>
      <c r="FBR1" s="556"/>
      <c r="FBS1" s="556"/>
      <c r="FBT1" s="556"/>
      <c r="FBU1" s="556"/>
      <c r="FBV1" s="556"/>
      <c r="FBW1" s="556"/>
      <c r="FBX1" s="556"/>
      <c r="FBY1" s="556"/>
      <c r="FBZ1" s="556"/>
      <c r="FCA1" s="556"/>
      <c r="FCB1" s="556"/>
      <c r="FCC1" s="556"/>
      <c r="FCD1" s="556"/>
      <c r="FCE1" s="556"/>
      <c r="FCF1" s="556"/>
      <c r="FCG1" s="556"/>
      <c r="FCH1" s="556"/>
      <c r="FCI1" s="556"/>
      <c r="FCJ1" s="556"/>
      <c r="FCK1" s="556"/>
      <c r="FCL1" s="556"/>
      <c r="FCM1" s="556"/>
      <c r="FCN1" s="556"/>
      <c r="FCO1" s="556"/>
      <c r="FCP1" s="556"/>
      <c r="FCQ1" s="556"/>
      <c r="FCR1" s="556"/>
      <c r="FCS1" s="556"/>
      <c r="FCT1" s="556"/>
      <c r="FCU1" s="556"/>
      <c r="FCV1" s="556"/>
      <c r="FCW1" s="556"/>
      <c r="FCX1" s="556"/>
      <c r="FCY1" s="556"/>
      <c r="FCZ1" s="556"/>
      <c r="FDA1" s="556"/>
      <c r="FDB1" s="556"/>
      <c r="FDC1" s="556"/>
      <c r="FDD1" s="556"/>
      <c r="FDE1" s="556"/>
      <c r="FDF1" s="556"/>
      <c r="FDG1" s="556"/>
      <c r="FDH1" s="556"/>
      <c r="FDI1" s="556"/>
      <c r="FDJ1" s="556"/>
      <c r="FDK1" s="556"/>
      <c r="FDL1" s="556"/>
      <c r="FDM1" s="556"/>
      <c r="FDN1" s="556"/>
      <c r="FDO1" s="556"/>
      <c r="FDP1" s="556"/>
      <c r="FDQ1" s="556"/>
      <c r="FDR1" s="556"/>
      <c r="FDS1" s="556"/>
      <c r="FDT1" s="556"/>
      <c r="FDU1" s="556"/>
      <c r="FDV1" s="556"/>
      <c r="FDW1" s="556"/>
      <c r="FDX1" s="556"/>
      <c r="FDY1" s="556"/>
      <c r="FDZ1" s="556"/>
      <c r="FEA1" s="556"/>
      <c r="FEB1" s="556"/>
      <c r="FEC1" s="556"/>
      <c r="FED1" s="556"/>
      <c r="FEE1" s="556"/>
      <c r="FEF1" s="556"/>
      <c r="FEG1" s="556"/>
      <c r="FEH1" s="556"/>
      <c r="FEI1" s="556"/>
      <c r="FEJ1" s="556"/>
      <c r="FEK1" s="556"/>
      <c r="FEL1" s="556"/>
      <c r="FEM1" s="556"/>
      <c r="FEN1" s="556"/>
      <c r="FEO1" s="556"/>
      <c r="FEP1" s="556"/>
      <c r="FEQ1" s="556"/>
      <c r="FER1" s="556"/>
      <c r="FES1" s="556"/>
      <c r="FET1" s="556"/>
      <c r="FEU1" s="556"/>
      <c r="FEV1" s="556"/>
      <c r="FEW1" s="556"/>
      <c r="FEX1" s="556"/>
      <c r="FEY1" s="556"/>
      <c r="FEZ1" s="556"/>
      <c r="FFA1" s="556"/>
      <c r="FFB1" s="556"/>
      <c r="FFC1" s="556"/>
      <c r="FFD1" s="556"/>
      <c r="FFE1" s="556"/>
      <c r="FFF1" s="556"/>
      <c r="FFG1" s="556"/>
      <c r="FFH1" s="556"/>
      <c r="FFI1" s="556"/>
      <c r="FFJ1" s="556"/>
      <c r="FFK1" s="556"/>
      <c r="FFL1" s="556"/>
      <c r="FFM1" s="556"/>
      <c r="FFN1" s="556"/>
      <c r="FFO1" s="556"/>
      <c r="FFP1" s="556"/>
      <c r="FFQ1" s="556"/>
      <c r="FFR1" s="556"/>
      <c r="FFS1" s="556"/>
      <c r="FFT1" s="556"/>
      <c r="FFU1" s="556"/>
      <c r="FFV1" s="556"/>
      <c r="FFW1" s="556"/>
      <c r="FFX1" s="556"/>
      <c r="FFY1" s="556"/>
      <c r="FFZ1" s="556"/>
      <c r="FGA1" s="556"/>
      <c r="FGB1" s="556"/>
      <c r="FGC1" s="556"/>
      <c r="FGD1" s="556"/>
      <c r="FGE1" s="556"/>
      <c r="FGF1" s="556"/>
      <c r="FGG1" s="556"/>
      <c r="FGH1" s="556"/>
      <c r="FGI1" s="556"/>
      <c r="FGJ1" s="556"/>
      <c r="FGK1" s="556"/>
      <c r="FGL1" s="556"/>
      <c r="FGM1" s="556"/>
      <c r="FGN1" s="556"/>
      <c r="FGO1" s="556"/>
      <c r="FGP1" s="556"/>
      <c r="FGQ1" s="556"/>
      <c r="FGR1" s="556"/>
      <c r="FGS1" s="556"/>
      <c r="FGT1" s="556"/>
      <c r="FGU1" s="556"/>
      <c r="FGV1" s="556"/>
      <c r="FGW1" s="556"/>
      <c r="FGX1" s="556"/>
      <c r="FGY1" s="556"/>
      <c r="FGZ1" s="556"/>
      <c r="FHA1" s="556"/>
      <c r="FHB1" s="556"/>
      <c r="FHC1" s="556"/>
      <c r="FHD1" s="556"/>
      <c r="FHE1" s="556"/>
      <c r="FHF1" s="556"/>
      <c r="FHG1" s="556"/>
      <c r="FHH1" s="556"/>
      <c r="FHI1" s="556"/>
      <c r="FHJ1" s="556"/>
      <c r="FHK1" s="556"/>
      <c r="FHL1" s="556"/>
      <c r="FHM1" s="556"/>
      <c r="FHN1" s="556"/>
      <c r="FHO1" s="556"/>
      <c r="FHP1" s="556"/>
      <c r="FHQ1" s="556"/>
      <c r="FHR1" s="556"/>
      <c r="FHS1" s="556"/>
      <c r="FHT1" s="556"/>
      <c r="FHU1" s="556"/>
      <c r="FHV1" s="556"/>
      <c r="FHW1" s="556"/>
      <c r="FHX1" s="556"/>
      <c r="FHY1" s="556"/>
      <c r="FHZ1" s="556"/>
      <c r="FIA1" s="556"/>
      <c r="FIB1" s="556"/>
      <c r="FIC1" s="556"/>
      <c r="FID1" s="556"/>
      <c r="FIE1" s="556"/>
      <c r="FIF1" s="556"/>
      <c r="FIG1" s="556"/>
      <c r="FIH1" s="556"/>
      <c r="FII1" s="556"/>
      <c r="FIJ1" s="556"/>
      <c r="FIK1" s="556"/>
      <c r="FIL1" s="556"/>
      <c r="FIM1" s="556"/>
      <c r="FIN1" s="556"/>
      <c r="FIO1" s="556"/>
      <c r="FIP1" s="556"/>
      <c r="FIQ1" s="556"/>
      <c r="FIR1" s="556"/>
      <c r="FIS1" s="556"/>
      <c r="FIT1" s="556"/>
      <c r="FIU1" s="556"/>
      <c r="FIV1" s="556"/>
      <c r="FIW1" s="556"/>
      <c r="FIX1" s="556"/>
      <c r="FIY1" s="556"/>
      <c r="FIZ1" s="556"/>
      <c r="FJA1" s="556"/>
      <c r="FJB1" s="556"/>
      <c r="FJC1" s="556"/>
      <c r="FJD1" s="556"/>
      <c r="FJE1" s="556"/>
      <c r="FJF1" s="556"/>
      <c r="FJG1" s="556"/>
      <c r="FJH1" s="556"/>
      <c r="FJI1" s="556"/>
      <c r="FJJ1" s="556"/>
      <c r="FJK1" s="556"/>
      <c r="FJL1" s="556"/>
      <c r="FJM1" s="556"/>
      <c r="FJN1" s="556"/>
      <c r="FJO1" s="556"/>
      <c r="FJP1" s="556"/>
      <c r="FJQ1" s="556"/>
      <c r="FJR1" s="556"/>
      <c r="FJS1" s="556"/>
      <c r="FJT1" s="556"/>
      <c r="FJU1" s="556"/>
      <c r="FJV1" s="556"/>
      <c r="FJW1" s="556"/>
      <c r="FJX1" s="556"/>
      <c r="FJY1" s="556"/>
      <c r="FJZ1" s="556"/>
      <c r="FKA1" s="556"/>
      <c r="FKB1" s="556"/>
      <c r="FKC1" s="556"/>
      <c r="FKD1" s="556"/>
      <c r="FKE1" s="556"/>
      <c r="FKF1" s="556"/>
      <c r="FKG1" s="556"/>
      <c r="FKH1" s="556"/>
      <c r="FKI1" s="556"/>
      <c r="FKJ1" s="556"/>
      <c r="FKK1" s="556"/>
      <c r="FKL1" s="556"/>
      <c r="FKM1" s="556"/>
      <c r="FKN1" s="556"/>
      <c r="FKO1" s="556"/>
      <c r="FKP1" s="556"/>
      <c r="FKQ1" s="556"/>
      <c r="FKR1" s="556"/>
      <c r="FKS1" s="556"/>
      <c r="FKT1" s="556"/>
      <c r="FKU1" s="556"/>
      <c r="FKV1" s="556"/>
      <c r="FKW1" s="556"/>
      <c r="FKX1" s="556"/>
      <c r="FKY1" s="556"/>
      <c r="FKZ1" s="556"/>
      <c r="FLA1" s="556"/>
      <c r="FLB1" s="556"/>
      <c r="FLC1" s="556"/>
      <c r="FLD1" s="556"/>
      <c r="FLE1" s="556"/>
      <c r="FLF1" s="556"/>
      <c r="FLG1" s="556"/>
      <c r="FLH1" s="556"/>
      <c r="FLI1" s="556"/>
      <c r="FLJ1" s="556"/>
      <c r="FLK1" s="556"/>
      <c r="FLL1" s="556"/>
      <c r="FLM1" s="556"/>
      <c r="FLN1" s="556"/>
      <c r="FLO1" s="556"/>
      <c r="FLP1" s="556"/>
      <c r="FLQ1" s="556"/>
      <c r="FLR1" s="556"/>
      <c r="FLS1" s="556"/>
      <c r="FLT1" s="556"/>
      <c r="FLU1" s="556"/>
      <c r="FLV1" s="556"/>
      <c r="FLW1" s="556"/>
      <c r="FLX1" s="556"/>
      <c r="FLY1" s="556"/>
      <c r="FLZ1" s="556"/>
      <c r="FMA1" s="556"/>
      <c r="FMB1" s="556"/>
      <c r="FMC1" s="556"/>
      <c r="FMD1" s="556"/>
      <c r="FME1" s="556"/>
      <c r="FMF1" s="556"/>
      <c r="FMG1" s="556"/>
      <c r="FMH1" s="556"/>
      <c r="FMI1" s="556"/>
      <c r="FMJ1" s="556"/>
      <c r="FMK1" s="556"/>
      <c r="FML1" s="556"/>
      <c r="FMM1" s="556"/>
      <c r="FMN1" s="556"/>
      <c r="FMO1" s="556"/>
      <c r="FMP1" s="556"/>
      <c r="FMQ1" s="556"/>
      <c r="FMR1" s="556"/>
      <c r="FMS1" s="556"/>
      <c r="FMT1" s="556"/>
      <c r="FMU1" s="556"/>
      <c r="FMV1" s="556"/>
      <c r="FMW1" s="556"/>
      <c r="FMX1" s="556"/>
      <c r="FMY1" s="556"/>
      <c r="FMZ1" s="556"/>
      <c r="FNA1" s="556"/>
      <c r="FNB1" s="556"/>
      <c r="FNC1" s="556"/>
      <c r="FND1" s="556"/>
      <c r="FNE1" s="556"/>
      <c r="FNF1" s="556"/>
      <c r="FNG1" s="556"/>
      <c r="FNH1" s="556"/>
      <c r="FNI1" s="556"/>
      <c r="FNJ1" s="556"/>
      <c r="FNK1" s="556"/>
      <c r="FNL1" s="556"/>
      <c r="FNM1" s="556"/>
      <c r="FNN1" s="556"/>
      <c r="FNO1" s="556"/>
      <c r="FNP1" s="556"/>
      <c r="FNQ1" s="556"/>
      <c r="FNR1" s="556"/>
      <c r="FNS1" s="556"/>
      <c r="FNT1" s="556"/>
      <c r="FNU1" s="556"/>
      <c r="FNV1" s="556"/>
      <c r="FNW1" s="556"/>
      <c r="FNX1" s="556"/>
      <c r="FNY1" s="556"/>
      <c r="FNZ1" s="556"/>
      <c r="FOA1" s="556"/>
      <c r="FOB1" s="556"/>
      <c r="FOC1" s="556"/>
      <c r="FOD1" s="556"/>
      <c r="FOE1" s="556"/>
      <c r="FOF1" s="556"/>
      <c r="FOG1" s="556"/>
      <c r="FOH1" s="556"/>
      <c r="FOI1" s="556"/>
      <c r="FOJ1" s="556"/>
      <c r="FOK1" s="556"/>
      <c r="FOL1" s="556"/>
      <c r="FOM1" s="556"/>
      <c r="FON1" s="556"/>
      <c r="FOO1" s="556"/>
      <c r="FOP1" s="556"/>
      <c r="FOQ1" s="556"/>
      <c r="FOR1" s="556"/>
      <c r="FOS1" s="556"/>
      <c r="FOT1" s="556"/>
      <c r="FOU1" s="556"/>
      <c r="FOV1" s="556"/>
      <c r="FOW1" s="556"/>
      <c r="FOX1" s="556"/>
      <c r="FOY1" s="556"/>
      <c r="FOZ1" s="556"/>
      <c r="FPA1" s="556"/>
      <c r="FPB1" s="556"/>
      <c r="FPC1" s="556"/>
      <c r="FPD1" s="556"/>
      <c r="FPE1" s="556"/>
      <c r="FPF1" s="556"/>
      <c r="FPG1" s="556"/>
      <c r="FPH1" s="556"/>
      <c r="FPI1" s="556"/>
      <c r="FPJ1" s="556"/>
      <c r="FPK1" s="556"/>
      <c r="FPL1" s="556"/>
      <c r="FPM1" s="556"/>
      <c r="FPN1" s="556"/>
      <c r="FPO1" s="556"/>
      <c r="FPP1" s="556"/>
      <c r="FPQ1" s="556"/>
      <c r="FPR1" s="556"/>
      <c r="FPS1" s="556"/>
      <c r="FPT1" s="556"/>
      <c r="FPU1" s="556"/>
      <c r="FPV1" s="556"/>
      <c r="FPW1" s="556"/>
      <c r="FPX1" s="556"/>
      <c r="FPY1" s="556"/>
      <c r="FPZ1" s="556"/>
      <c r="FQA1" s="556"/>
      <c r="FQB1" s="556"/>
      <c r="FQC1" s="556"/>
      <c r="FQD1" s="556"/>
      <c r="FQE1" s="556"/>
      <c r="FQF1" s="556"/>
      <c r="FQG1" s="556"/>
      <c r="FQH1" s="556"/>
      <c r="FQI1" s="556"/>
      <c r="FQJ1" s="556"/>
      <c r="FQK1" s="556"/>
      <c r="FQL1" s="556"/>
      <c r="FQM1" s="556"/>
      <c r="FQN1" s="556"/>
      <c r="FQO1" s="556"/>
      <c r="FQP1" s="556"/>
      <c r="FQQ1" s="556"/>
      <c r="FQR1" s="556"/>
      <c r="FQS1" s="556"/>
      <c r="FQT1" s="556"/>
      <c r="FQU1" s="556"/>
      <c r="FQV1" s="556"/>
      <c r="FQW1" s="556"/>
      <c r="FQX1" s="556"/>
      <c r="FQY1" s="556"/>
      <c r="FQZ1" s="556"/>
      <c r="FRA1" s="556"/>
      <c r="FRB1" s="556"/>
      <c r="FRC1" s="556"/>
      <c r="FRD1" s="556"/>
      <c r="FRE1" s="556"/>
      <c r="FRF1" s="556"/>
      <c r="FRG1" s="556"/>
      <c r="FRH1" s="556"/>
      <c r="FRI1" s="556"/>
      <c r="FRJ1" s="556"/>
      <c r="FRK1" s="556"/>
      <c r="FRL1" s="556"/>
      <c r="FRM1" s="556"/>
      <c r="FRN1" s="556"/>
      <c r="FRO1" s="556"/>
      <c r="FRP1" s="556"/>
      <c r="FRQ1" s="556"/>
      <c r="FRR1" s="556"/>
      <c r="FRS1" s="556"/>
      <c r="FRT1" s="556"/>
      <c r="FRU1" s="556"/>
      <c r="FRV1" s="556"/>
      <c r="FRW1" s="556"/>
      <c r="FRX1" s="556"/>
      <c r="FRY1" s="556"/>
      <c r="FRZ1" s="556"/>
      <c r="FSA1" s="556"/>
      <c r="FSB1" s="556"/>
      <c r="FSC1" s="556"/>
      <c r="FSD1" s="556"/>
      <c r="FSE1" s="556"/>
      <c r="FSF1" s="556"/>
      <c r="FSG1" s="556"/>
      <c r="FSH1" s="556"/>
      <c r="FSI1" s="556"/>
      <c r="FSJ1" s="556"/>
      <c r="FSK1" s="556"/>
      <c r="FSL1" s="556"/>
      <c r="FSM1" s="556"/>
      <c r="FSN1" s="556"/>
      <c r="FSO1" s="556"/>
      <c r="FSP1" s="556"/>
      <c r="FSQ1" s="556"/>
      <c r="FSR1" s="556"/>
      <c r="FSS1" s="556"/>
      <c r="FST1" s="556"/>
      <c r="FSU1" s="556"/>
      <c r="FSV1" s="556"/>
      <c r="FSW1" s="556"/>
      <c r="FSX1" s="556"/>
      <c r="FSY1" s="556"/>
      <c r="FSZ1" s="556"/>
      <c r="FTA1" s="556"/>
      <c r="FTB1" s="556"/>
      <c r="FTC1" s="556"/>
      <c r="FTD1" s="556"/>
      <c r="FTE1" s="556"/>
      <c r="FTF1" s="556"/>
      <c r="FTG1" s="556"/>
      <c r="FTH1" s="556"/>
      <c r="FTI1" s="556"/>
      <c r="FTJ1" s="556"/>
      <c r="FTK1" s="556"/>
      <c r="FTL1" s="556"/>
      <c r="FTM1" s="556"/>
      <c r="FTN1" s="556"/>
      <c r="FTO1" s="556"/>
      <c r="FTP1" s="556"/>
      <c r="FTQ1" s="556"/>
      <c r="FTR1" s="556"/>
      <c r="FTS1" s="556"/>
      <c r="FTT1" s="556"/>
      <c r="FTU1" s="556"/>
      <c r="FTV1" s="556"/>
      <c r="FTW1" s="556"/>
      <c r="FTX1" s="556"/>
      <c r="FTY1" s="556"/>
      <c r="FTZ1" s="556"/>
      <c r="FUA1" s="556"/>
      <c r="FUB1" s="556"/>
      <c r="FUC1" s="556"/>
      <c r="FUD1" s="556"/>
      <c r="FUE1" s="556"/>
      <c r="FUF1" s="556"/>
      <c r="FUG1" s="556"/>
      <c r="FUH1" s="556"/>
      <c r="FUI1" s="556"/>
      <c r="FUJ1" s="556"/>
      <c r="FUK1" s="556"/>
      <c r="FUL1" s="556"/>
      <c r="FUM1" s="556"/>
      <c r="FUN1" s="556"/>
      <c r="FUO1" s="556"/>
      <c r="FUP1" s="556"/>
      <c r="FUQ1" s="556"/>
      <c r="FUR1" s="556"/>
      <c r="FUS1" s="556"/>
      <c r="FUT1" s="556"/>
      <c r="FUU1" s="556"/>
      <c r="FUV1" s="556"/>
      <c r="FUW1" s="556"/>
      <c r="FUX1" s="556"/>
      <c r="FUY1" s="556"/>
      <c r="FUZ1" s="556"/>
      <c r="FVA1" s="556"/>
      <c r="FVB1" s="556"/>
      <c r="FVC1" s="556"/>
      <c r="FVD1" s="556"/>
      <c r="FVE1" s="556"/>
      <c r="FVF1" s="556"/>
      <c r="FVG1" s="556"/>
      <c r="FVH1" s="556"/>
      <c r="FVI1" s="556"/>
      <c r="FVJ1" s="556"/>
      <c r="FVK1" s="556"/>
      <c r="FVL1" s="556"/>
      <c r="FVM1" s="556"/>
      <c r="FVN1" s="556"/>
      <c r="FVO1" s="556"/>
      <c r="FVP1" s="556"/>
      <c r="FVQ1" s="556"/>
      <c r="FVR1" s="556"/>
      <c r="FVS1" s="556"/>
      <c r="FVT1" s="556"/>
      <c r="FVU1" s="556"/>
      <c r="FVV1" s="556"/>
      <c r="FVW1" s="556"/>
      <c r="FVX1" s="556"/>
      <c r="FVY1" s="556"/>
      <c r="FVZ1" s="556"/>
      <c r="FWA1" s="556"/>
      <c r="FWB1" s="556"/>
      <c r="FWC1" s="556"/>
      <c r="FWD1" s="556"/>
      <c r="FWE1" s="556"/>
      <c r="FWF1" s="556"/>
      <c r="FWG1" s="556"/>
      <c r="FWH1" s="556"/>
      <c r="FWI1" s="556"/>
      <c r="FWJ1" s="556"/>
      <c r="FWK1" s="556"/>
      <c r="FWL1" s="556"/>
      <c r="FWM1" s="556"/>
      <c r="FWN1" s="556"/>
      <c r="FWO1" s="556"/>
      <c r="FWP1" s="556"/>
      <c r="FWQ1" s="556"/>
      <c r="FWR1" s="556"/>
      <c r="FWS1" s="556"/>
      <c r="FWT1" s="556"/>
      <c r="FWU1" s="556"/>
      <c r="FWV1" s="556"/>
      <c r="FWW1" s="556"/>
      <c r="FWX1" s="556"/>
      <c r="FWY1" s="556"/>
      <c r="FWZ1" s="556"/>
      <c r="FXA1" s="556"/>
      <c r="FXB1" s="556"/>
      <c r="FXC1" s="556"/>
      <c r="FXD1" s="556"/>
      <c r="FXE1" s="556"/>
      <c r="FXF1" s="556"/>
      <c r="FXG1" s="556"/>
      <c r="FXH1" s="556"/>
      <c r="FXI1" s="556"/>
      <c r="FXJ1" s="556"/>
      <c r="FXK1" s="556"/>
      <c r="FXL1" s="556"/>
      <c r="FXM1" s="556"/>
      <c r="FXN1" s="556"/>
      <c r="FXO1" s="556"/>
      <c r="FXP1" s="556"/>
      <c r="FXQ1" s="556"/>
      <c r="FXR1" s="556"/>
      <c r="FXS1" s="556"/>
      <c r="FXT1" s="556"/>
      <c r="FXU1" s="556"/>
      <c r="FXV1" s="556"/>
      <c r="FXW1" s="556"/>
      <c r="FXX1" s="556"/>
      <c r="FXY1" s="556"/>
      <c r="FXZ1" s="556"/>
      <c r="FYA1" s="556"/>
      <c r="FYB1" s="556"/>
      <c r="FYC1" s="556"/>
      <c r="FYD1" s="556"/>
      <c r="FYE1" s="556"/>
      <c r="FYF1" s="556"/>
      <c r="FYG1" s="556"/>
      <c r="FYH1" s="556"/>
      <c r="FYI1" s="556"/>
      <c r="FYJ1" s="556"/>
      <c r="FYK1" s="556"/>
      <c r="FYL1" s="556"/>
      <c r="FYM1" s="556"/>
      <c r="FYN1" s="556"/>
      <c r="FYO1" s="556"/>
      <c r="FYP1" s="556"/>
      <c r="FYQ1" s="556"/>
      <c r="FYR1" s="556"/>
      <c r="FYS1" s="556"/>
      <c r="FYT1" s="556"/>
      <c r="FYU1" s="556"/>
      <c r="FYV1" s="556"/>
      <c r="FYW1" s="556"/>
      <c r="FYX1" s="556"/>
      <c r="FYY1" s="556"/>
      <c r="FYZ1" s="556"/>
      <c r="FZA1" s="556"/>
      <c r="FZB1" s="556"/>
      <c r="FZC1" s="556"/>
      <c r="FZD1" s="556"/>
      <c r="FZE1" s="556"/>
      <c r="FZF1" s="556"/>
      <c r="FZG1" s="556"/>
      <c r="FZH1" s="556"/>
      <c r="FZI1" s="556"/>
      <c r="FZJ1" s="556"/>
      <c r="FZK1" s="556"/>
      <c r="FZL1" s="556"/>
      <c r="FZM1" s="556"/>
      <c r="FZN1" s="556"/>
      <c r="FZO1" s="556"/>
      <c r="FZP1" s="556"/>
      <c r="FZQ1" s="556"/>
      <c r="FZR1" s="556"/>
      <c r="FZS1" s="556"/>
      <c r="FZT1" s="556"/>
      <c r="FZU1" s="556"/>
      <c r="FZV1" s="556"/>
      <c r="FZW1" s="556"/>
      <c r="FZX1" s="556"/>
      <c r="FZY1" s="556"/>
      <c r="FZZ1" s="556"/>
      <c r="GAA1" s="556"/>
      <c r="GAB1" s="556"/>
      <c r="GAC1" s="556"/>
      <c r="GAD1" s="556"/>
      <c r="GAE1" s="556"/>
      <c r="GAF1" s="556"/>
      <c r="GAG1" s="556"/>
      <c r="GAH1" s="556"/>
      <c r="GAI1" s="556"/>
      <c r="GAJ1" s="556"/>
      <c r="GAK1" s="556"/>
      <c r="GAL1" s="556"/>
      <c r="GAM1" s="556"/>
      <c r="GAN1" s="556"/>
      <c r="GAO1" s="556"/>
      <c r="GAP1" s="556"/>
      <c r="GAQ1" s="556"/>
      <c r="GAR1" s="556"/>
      <c r="GAS1" s="556"/>
      <c r="GAT1" s="556"/>
      <c r="GAU1" s="556"/>
      <c r="GAV1" s="556"/>
      <c r="GAW1" s="556"/>
      <c r="GAX1" s="556"/>
      <c r="GAY1" s="556"/>
      <c r="GAZ1" s="556"/>
      <c r="GBA1" s="556"/>
      <c r="GBB1" s="556"/>
      <c r="GBC1" s="556"/>
      <c r="GBD1" s="556"/>
      <c r="GBE1" s="556"/>
      <c r="GBF1" s="556"/>
      <c r="GBG1" s="556"/>
      <c r="GBH1" s="556"/>
      <c r="GBI1" s="556"/>
      <c r="GBJ1" s="556"/>
      <c r="GBK1" s="556"/>
      <c r="GBL1" s="556"/>
      <c r="GBM1" s="556"/>
      <c r="GBN1" s="556"/>
      <c r="GBO1" s="556"/>
      <c r="GBP1" s="556"/>
      <c r="GBQ1" s="556"/>
      <c r="GBR1" s="556"/>
      <c r="GBS1" s="556"/>
      <c r="GBT1" s="556"/>
      <c r="GBU1" s="556"/>
      <c r="GBV1" s="556"/>
      <c r="GBW1" s="556"/>
      <c r="GBX1" s="556"/>
      <c r="GBY1" s="556"/>
      <c r="GBZ1" s="556"/>
      <c r="GCA1" s="556"/>
      <c r="GCB1" s="556"/>
      <c r="GCC1" s="556"/>
      <c r="GCD1" s="556"/>
      <c r="GCE1" s="556"/>
      <c r="GCF1" s="556"/>
      <c r="GCG1" s="556"/>
      <c r="GCH1" s="556"/>
      <c r="GCI1" s="556"/>
      <c r="GCJ1" s="556"/>
      <c r="GCK1" s="556"/>
      <c r="GCL1" s="556"/>
      <c r="GCM1" s="556"/>
      <c r="GCN1" s="556"/>
      <c r="GCO1" s="556"/>
      <c r="GCP1" s="556"/>
      <c r="GCQ1" s="556"/>
      <c r="GCR1" s="556"/>
      <c r="GCS1" s="556"/>
      <c r="GCT1" s="556"/>
      <c r="GCU1" s="556"/>
      <c r="GCV1" s="556"/>
      <c r="GCW1" s="556"/>
      <c r="GCX1" s="556"/>
      <c r="GCY1" s="556"/>
      <c r="GCZ1" s="556"/>
      <c r="GDA1" s="556"/>
      <c r="GDB1" s="556"/>
      <c r="GDC1" s="556"/>
      <c r="GDD1" s="556"/>
      <c r="GDE1" s="556"/>
      <c r="GDF1" s="556"/>
      <c r="GDG1" s="556"/>
      <c r="GDH1" s="556"/>
      <c r="GDI1" s="556"/>
      <c r="GDJ1" s="556"/>
      <c r="GDK1" s="556"/>
      <c r="GDL1" s="556"/>
      <c r="GDM1" s="556"/>
      <c r="GDN1" s="556"/>
      <c r="GDO1" s="556"/>
      <c r="GDP1" s="556"/>
      <c r="GDQ1" s="556"/>
      <c r="GDR1" s="556"/>
      <c r="GDS1" s="556"/>
      <c r="GDT1" s="556"/>
      <c r="GDU1" s="556"/>
      <c r="GDV1" s="556"/>
      <c r="GDW1" s="556"/>
      <c r="GDX1" s="556"/>
      <c r="GDY1" s="556"/>
      <c r="GDZ1" s="556"/>
      <c r="GEA1" s="556"/>
      <c r="GEB1" s="556"/>
      <c r="GEC1" s="556"/>
      <c r="GED1" s="556"/>
      <c r="GEE1" s="556"/>
      <c r="GEF1" s="556"/>
      <c r="GEG1" s="556"/>
      <c r="GEH1" s="556"/>
      <c r="GEI1" s="556"/>
      <c r="GEJ1" s="556"/>
      <c r="GEK1" s="556"/>
      <c r="GEL1" s="556"/>
      <c r="GEM1" s="556"/>
      <c r="GEN1" s="556"/>
      <c r="GEO1" s="556"/>
      <c r="GEP1" s="556"/>
      <c r="GEQ1" s="556"/>
      <c r="GER1" s="556"/>
      <c r="GES1" s="556"/>
      <c r="GET1" s="556"/>
      <c r="GEU1" s="556"/>
      <c r="GEV1" s="556"/>
      <c r="GEW1" s="556"/>
      <c r="GEX1" s="556"/>
      <c r="GEY1" s="556"/>
      <c r="GEZ1" s="556"/>
      <c r="GFA1" s="556"/>
      <c r="GFB1" s="556"/>
      <c r="GFC1" s="556"/>
      <c r="GFD1" s="556"/>
      <c r="GFE1" s="556"/>
      <c r="GFF1" s="556"/>
      <c r="GFG1" s="556"/>
      <c r="GFH1" s="556"/>
      <c r="GFI1" s="556"/>
      <c r="GFJ1" s="556"/>
      <c r="GFK1" s="556"/>
      <c r="GFL1" s="556"/>
      <c r="GFM1" s="556"/>
      <c r="GFN1" s="556"/>
      <c r="GFO1" s="556"/>
      <c r="GFP1" s="556"/>
      <c r="GFQ1" s="556"/>
      <c r="GFR1" s="556"/>
      <c r="GFS1" s="556"/>
      <c r="GFT1" s="556"/>
      <c r="GFU1" s="556"/>
      <c r="GFV1" s="556"/>
      <c r="GFW1" s="556"/>
      <c r="GFX1" s="556"/>
      <c r="GFY1" s="556"/>
      <c r="GFZ1" s="556"/>
      <c r="GGA1" s="556"/>
      <c r="GGB1" s="556"/>
      <c r="GGC1" s="556"/>
      <c r="GGD1" s="556"/>
      <c r="GGE1" s="556"/>
      <c r="GGF1" s="556"/>
      <c r="GGG1" s="556"/>
      <c r="GGH1" s="556"/>
      <c r="GGI1" s="556"/>
      <c r="GGJ1" s="556"/>
      <c r="GGK1" s="556"/>
      <c r="GGL1" s="556"/>
      <c r="GGM1" s="556"/>
      <c r="GGN1" s="556"/>
      <c r="GGO1" s="556"/>
      <c r="GGP1" s="556"/>
      <c r="GGQ1" s="556"/>
      <c r="GGR1" s="556"/>
      <c r="GGS1" s="556"/>
      <c r="GGT1" s="556"/>
      <c r="GGU1" s="556"/>
      <c r="GGV1" s="556"/>
      <c r="GGW1" s="556"/>
      <c r="GGX1" s="556"/>
      <c r="GGY1" s="556"/>
      <c r="GGZ1" s="556"/>
      <c r="GHA1" s="556"/>
      <c r="GHB1" s="556"/>
      <c r="GHC1" s="556"/>
      <c r="GHD1" s="556"/>
      <c r="GHE1" s="556"/>
      <c r="GHF1" s="556"/>
      <c r="GHG1" s="556"/>
      <c r="GHH1" s="556"/>
      <c r="GHI1" s="556"/>
      <c r="GHJ1" s="556"/>
      <c r="GHK1" s="556"/>
      <c r="GHL1" s="556"/>
      <c r="GHM1" s="556"/>
      <c r="GHN1" s="556"/>
      <c r="GHO1" s="556"/>
      <c r="GHP1" s="556"/>
      <c r="GHQ1" s="556"/>
      <c r="GHR1" s="556"/>
      <c r="GHS1" s="556"/>
      <c r="GHT1" s="556"/>
      <c r="GHU1" s="556"/>
      <c r="GHV1" s="556"/>
      <c r="GHW1" s="556"/>
      <c r="GHX1" s="556"/>
      <c r="GHY1" s="556"/>
      <c r="GHZ1" s="556"/>
      <c r="GIA1" s="556"/>
      <c r="GIB1" s="556"/>
      <c r="GIC1" s="556"/>
      <c r="GID1" s="556"/>
      <c r="GIE1" s="556"/>
      <c r="GIF1" s="556"/>
      <c r="GIG1" s="556"/>
      <c r="GIH1" s="556"/>
      <c r="GII1" s="556"/>
      <c r="GIJ1" s="556"/>
      <c r="GIK1" s="556"/>
      <c r="GIL1" s="556"/>
      <c r="GIM1" s="556"/>
      <c r="GIN1" s="556"/>
      <c r="GIO1" s="556"/>
      <c r="GIP1" s="556"/>
      <c r="GIQ1" s="556"/>
      <c r="GIR1" s="556"/>
      <c r="GIS1" s="556"/>
      <c r="GIT1" s="556"/>
      <c r="GIU1" s="556"/>
      <c r="GIV1" s="556"/>
      <c r="GIW1" s="556"/>
      <c r="GIX1" s="556"/>
      <c r="GIY1" s="556"/>
      <c r="GIZ1" s="556"/>
      <c r="GJA1" s="556"/>
      <c r="GJB1" s="556"/>
      <c r="GJC1" s="556"/>
      <c r="GJD1" s="556"/>
      <c r="GJE1" s="556"/>
      <c r="GJF1" s="556"/>
      <c r="GJG1" s="556"/>
      <c r="GJH1" s="556"/>
      <c r="GJI1" s="556"/>
      <c r="GJJ1" s="556"/>
      <c r="GJK1" s="556"/>
      <c r="GJL1" s="556"/>
      <c r="GJM1" s="556"/>
      <c r="GJN1" s="556"/>
      <c r="GJO1" s="556"/>
      <c r="GJP1" s="556"/>
      <c r="GJQ1" s="556"/>
      <c r="GJR1" s="556"/>
      <c r="GJS1" s="556"/>
      <c r="GJT1" s="556"/>
      <c r="GJU1" s="556"/>
      <c r="GJV1" s="556"/>
      <c r="GJW1" s="556"/>
      <c r="GJX1" s="556"/>
      <c r="GJY1" s="556"/>
      <c r="GJZ1" s="556"/>
      <c r="GKA1" s="556"/>
      <c r="GKB1" s="556"/>
      <c r="GKC1" s="556"/>
      <c r="GKD1" s="556"/>
      <c r="GKE1" s="556"/>
      <c r="GKF1" s="556"/>
      <c r="GKG1" s="556"/>
      <c r="GKH1" s="556"/>
      <c r="GKI1" s="556"/>
      <c r="GKJ1" s="556"/>
      <c r="GKK1" s="556"/>
      <c r="GKL1" s="556"/>
      <c r="GKM1" s="556"/>
      <c r="GKN1" s="556"/>
      <c r="GKO1" s="556"/>
      <c r="GKP1" s="556"/>
      <c r="GKQ1" s="556"/>
      <c r="GKR1" s="556"/>
      <c r="GKS1" s="556"/>
      <c r="GKT1" s="556"/>
      <c r="GKU1" s="556"/>
      <c r="GKV1" s="556"/>
      <c r="GKW1" s="556"/>
      <c r="GKX1" s="556"/>
      <c r="GKY1" s="556"/>
      <c r="GKZ1" s="556"/>
      <c r="GLA1" s="556"/>
      <c r="GLB1" s="556"/>
      <c r="GLC1" s="556"/>
      <c r="GLD1" s="556"/>
      <c r="GLE1" s="556"/>
      <c r="GLF1" s="556"/>
      <c r="GLG1" s="556"/>
      <c r="GLH1" s="556"/>
      <c r="GLI1" s="556"/>
      <c r="GLJ1" s="556"/>
      <c r="GLK1" s="556"/>
      <c r="GLL1" s="556"/>
      <c r="GLM1" s="556"/>
      <c r="GLN1" s="556"/>
      <c r="GLO1" s="556"/>
      <c r="GLP1" s="556"/>
      <c r="GLQ1" s="556"/>
      <c r="GLR1" s="556"/>
      <c r="GLS1" s="556"/>
      <c r="GLT1" s="556"/>
      <c r="GLU1" s="556"/>
      <c r="GLV1" s="556"/>
      <c r="GLW1" s="556"/>
      <c r="GLX1" s="556"/>
      <c r="GLY1" s="556"/>
      <c r="GLZ1" s="556"/>
      <c r="GMA1" s="556"/>
      <c r="GMB1" s="556"/>
      <c r="GMC1" s="556"/>
      <c r="GMD1" s="556"/>
      <c r="GME1" s="556"/>
      <c r="GMF1" s="556"/>
      <c r="GMG1" s="556"/>
      <c r="GMH1" s="556"/>
      <c r="GMI1" s="556"/>
      <c r="GMJ1" s="556"/>
      <c r="GMK1" s="556"/>
      <c r="GML1" s="556"/>
      <c r="GMM1" s="556"/>
      <c r="GMN1" s="556"/>
      <c r="GMO1" s="556"/>
      <c r="GMP1" s="556"/>
      <c r="GMQ1" s="556"/>
      <c r="GMR1" s="556"/>
      <c r="GMS1" s="556"/>
      <c r="GMT1" s="556"/>
      <c r="GMU1" s="556"/>
      <c r="GMV1" s="556"/>
      <c r="GMW1" s="556"/>
      <c r="GMX1" s="556"/>
      <c r="GMY1" s="556"/>
      <c r="GMZ1" s="556"/>
      <c r="GNA1" s="556"/>
      <c r="GNB1" s="556"/>
      <c r="GNC1" s="556"/>
      <c r="GND1" s="556"/>
      <c r="GNE1" s="556"/>
      <c r="GNF1" s="556"/>
      <c r="GNG1" s="556"/>
      <c r="GNH1" s="556"/>
      <c r="GNI1" s="556"/>
      <c r="GNJ1" s="556"/>
      <c r="GNK1" s="556"/>
      <c r="GNL1" s="556"/>
      <c r="GNM1" s="556"/>
      <c r="GNN1" s="556"/>
      <c r="GNO1" s="556"/>
      <c r="GNP1" s="556"/>
      <c r="GNQ1" s="556"/>
      <c r="GNR1" s="556"/>
      <c r="GNS1" s="556"/>
      <c r="GNT1" s="556"/>
      <c r="GNU1" s="556"/>
      <c r="GNV1" s="556"/>
      <c r="GNW1" s="556"/>
      <c r="GNX1" s="556"/>
      <c r="GNY1" s="556"/>
      <c r="GNZ1" s="556"/>
      <c r="GOA1" s="556"/>
      <c r="GOB1" s="556"/>
      <c r="GOC1" s="556"/>
      <c r="GOD1" s="556"/>
      <c r="GOE1" s="556"/>
      <c r="GOF1" s="556"/>
      <c r="GOG1" s="556"/>
      <c r="GOH1" s="556"/>
      <c r="GOI1" s="556"/>
      <c r="GOJ1" s="556"/>
      <c r="GOK1" s="556"/>
      <c r="GOL1" s="556"/>
      <c r="GOM1" s="556"/>
      <c r="GON1" s="556"/>
      <c r="GOO1" s="556"/>
      <c r="GOP1" s="556"/>
      <c r="GOQ1" s="556"/>
      <c r="GOR1" s="556"/>
      <c r="GOS1" s="556"/>
      <c r="GOT1" s="556"/>
      <c r="GOU1" s="556"/>
      <c r="GOV1" s="556"/>
      <c r="GOW1" s="556"/>
      <c r="GOX1" s="556"/>
      <c r="GOY1" s="556"/>
      <c r="GOZ1" s="556"/>
      <c r="GPA1" s="556"/>
      <c r="GPB1" s="556"/>
      <c r="GPC1" s="556"/>
      <c r="GPD1" s="556"/>
      <c r="GPE1" s="556"/>
      <c r="GPF1" s="556"/>
      <c r="GPG1" s="556"/>
      <c r="GPH1" s="556"/>
      <c r="GPI1" s="556"/>
      <c r="GPJ1" s="556"/>
      <c r="GPK1" s="556"/>
      <c r="GPL1" s="556"/>
      <c r="GPM1" s="556"/>
      <c r="GPN1" s="556"/>
      <c r="GPO1" s="556"/>
      <c r="GPP1" s="556"/>
      <c r="GPQ1" s="556"/>
      <c r="GPR1" s="556"/>
      <c r="GPS1" s="556"/>
      <c r="GPT1" s="556"/>
      <c r="GPU1" s="556"/>
      <c r="GPV1" s="556"/>
      <c r="GPW1" s="556"/>
      <c r="GPX1" s="556"/>
      <c r="GPY1" s="556"/>
      <c r="GPZ1" s="556"/>
      <c r="GQA1" s="556"/>
      <c r="GQB1" s="556"/>
      <c r="GQC1" s="556"/>
      <c r="GQD1" s="556"/>
      <c r="GQE1" s="556"/>
      <c r="GQF1" s="556"/>
      <c r="GQG1" s="556"/>
      <c r="GQH1" s="556"/>
      <c r="GQI1" s="556"/>
      <c r="GQJ1" s="556"/>
      <c r="GQK1" s="556"/>
      <c r="GQL1" s="556"/>
      <c r="GQM1" s="556"/>
      <c r="GQN1" s="556"/>
      <c r="GQO1" s="556"/>
      <c r="GQP1" s="556"/>
      <c r="GQQ1" s="556"/>
      <c r="GQR1" s="556"/>
      <c r="GQS1" s="556"/>
      <c r="GQT1" s="556"/>
      <c r="GQU1" s="556"/>
      <c r="GQV1" s="556"/>
      <c r="GQW1" s="556"/>
      <c r="GQX1" s="556"/>
      <c r="GQY1" s="556"/>
      <c r="GQZ1" s="556"/>
      <c r="GRA1" s="556"/>
      <c r="GRB1" s="556"/>
      <c r="GRC1" s="556"/>
      <c r="GRD1" s="556"/>
      <c r="GRE1" s="556"/>
      <c r="GRF1" s="556"/>
      <c r="GRG1" s="556"/>
      <c r="GRH1" s="556"/>
      <c r="GRI1" s="556"/>
      <c r="GRJ1" s="556"/>
      <c r="GRK1" s="556"/>
      <c r="GRL1" s="556"/>
      <c r="GRM1" s="556"/>
      <c r="GRN1" s="556"/>
      <c r="GRO1" s="556"/>
      <c r="GRP1" s="556"/>
      <c r="GRQ1" s="556"/>
      <c r="GRR1" s="556"/>
      <c r="GRS1" s="556"/>
      <c r="GRT1" s="556"/>
      <c r="GRU1" s="556"/>
      <c r="GRV1" s="556"/>
      <c r="GRW1" s="556"/>
      <c r="GRX1" s="556"/>
      <c r="GRY1" s="556"/>
      <c r="GRZ1" s="556"/>
      <c r="GSA1" s="556"/>
      <c r="GSB1" s="556"/>
      <c r="GSC1" s="556"/>
      <c r="GSD1" s="556"/>
      <c r="GSE1" s="556"/>
      <c r="GSF1" s="556"/>
      <c r="GSG1" s="556"/>
      <c r="GSH1" s="556"/>
      <c r="GSI1" s="556"/>
      <c r="GSJ1" s="556"/>
      <c r="GSK1" s="556"/>
      <c r="GSL1" s="556"/>
      <c r="GSM1" s="556"/>
      <c r="GSN1" s="556"/>
      <c r="GSO1" s="556"/>
      <c r="GSP1" s="556"/>
      <c r="GSQ1" s="556"/>
      <c r="GSR1" s="556"/>
      <c r="GSS1" s="556"/>
      <c r="GST1" s="556"/>
      <c r="GSU1" s="556"/>
      <c r="GSV1" s="556"/>
      <c r="GSW1" s="556"/>
      <c r="GSX1" s="556"/>
      <c r="GSY1" s="556"/>
      <c r="GSZ1" s="556"/>
      <c r="GTA1" s="556"/>
      <c r="GTB1" s="556"/>
      <c r="GTC1" s="556"/>
      <c r="GTD1" s="556"/>
      <c r="GTE1" s="556"/>
      <c r="GTF1" s="556"/>
      <c r="GTG1" s="556"/>
      <c r="GTH1" s="556"/>
      <c r="GTI1" s="556"/>
      <c r="GTJ1" s="556"/>
      <c r="GTK1" s="556"/>
      <c r="GTL1" s="556"/>
      <c r="GTM1" s="556"/>
      <c r="GTN1" s="556"/>
      <c r="GTO1" s="556"/>
      <c r="GTP1" s="556"/>
      <c r="GTQ1" s="556"/>
      <c r="GTR1" s="556"/>
      <c r="GTS1" s="556"/>
      <c r="GTT1" s="556"/>
      <c r="GTU1" s="556"/>
      <c r="GTV1" s="556"/>
      <c r="GTW1" s="556"/>
      <c r="GTX1" s="556"/>
      <c r="GTY1" s="556"/>
      <c r="GTZ1" s="556"/>
      <c r="GUA1" s="556"/>
      <c r="GUB1" s="556"/>
      <c r="GUC1" s="556"/>
      <c r="GUD1" s="556"/>
      <c r="GUE1" s="556"/>
      <c r="GUF1" s="556"/>
      <c r="GUG1" s="556"/>
      <c r="GUH1" s="556"/>
      <c r="GUI1" s="556"/>
      <c r="GUJ1" s="556"/>
      <c r="GUK1" s="556"/>
      <c r="GUL1" s="556"/>
      <c r="GUM1" s="556"/>
      <c r="GUN1" s="556"/>
      <c r="GUO1" s="556"/>
      <c r="GUP1" s="556"/>
      <c r="GUQ1" s="556"/>
      <c r="GUR1" s="556"/>
      <c r="GUS1" s="556"/>
      <c r="GUT1" s="556"/>
      <c r="GUU1" s="556"/>
      <c r="GUV1" s="556"/>
      <c r="GUW1" s="556"/>
      <c r="GUX1" s="556"/>
      <c r="GUY1" s="556"/>
      <c r="GUZ1" s="556"/>
      <c r="GVA1" s="556"/>
      <c r="GVB1" s="556"/>
      <c r="GVC1" s="556"/>
      <c r="GVD1" s="556"/>
      <c r="GVE1" s="556"/>
      <c r="GVF1" s="556"/>
      <c r="GVG1" s="556"/>
      <c r="GVH1" s="556"/>
      <c r="GVI1" s="556"/>
      <c r="GVJ1" s="556"/>
      <c r="GVK1" s="556"/>
      <c r="GVL1" s="556"/>
      <c r="GVM1" s="556"/>
      <c r="GVN1" s="556"/>
      <c r="GVO1" s="556"/>
      <c r="GVP1" s="556"/>
      <c r="GVQ1" s="556"/>
      <c r="GVR1" s="556"/>
      <c r="GVS1" s="556"/>
      <c r="GVT1" s="556"/>
      <c r="GVU1" s="556"/>
      <c r="GVV1" s="556"/>
      <c r="GVW1" s="556"/>
      <c r="GVX1" s="556"/>
      <c r="GVY1" s="556"/>
      <c r="GVZ1" s="556"/>
      <c r="GWA1" s="556"/>
      <c r="GWB1" s="556"/>
      <c r="GWC1" s="556"/>
      <c r="GWD1" s="556"/>
      <c r="GWE1" s="556"/>
      <c r="GWF1" s="556"/>
      <c r="GWG1" s="556"/>
      <c r="GWH1" s="556"/>
      <c r="GWI1" s="556"/>
      <c r="GWJ1" s="556"/>
      <c r="GWK1" s="556"/>
      <c r="GWL1" s="556"/>
      <c r="GWM1" s="556"/>
      <c r="GWN1" s="556"/>
      <c r="GWO1" s="556"/>
      <c r="GWP1" s="556"/>
      <c r="GWQ1" s="556"/>
      <c r="GWR1" s="556"/>
      <c r="GWS1" s="556"/>
      <c r="GWT1" s="556"/>
      <c r="GWU1" s="556"/>
      <c r="GWV1" s="556"/>
      <c r="GWW1" s="556"/>
      <c r="GWX1" s="556"/>
      <c r="GWY1" s="556"/>
      <c r="GWZ1" s="556"/>
      <c r="GXA1" s="556"/>
      <c r="GXB1" s="556"/>
      <c r="GXC1" s="556"/>
      <c r="GXD1" s="556"/>
      <c r="GXE1" s="556"/>
      <c r="GXF1" s="556"/>
      <c r="GXG1" s="556"/>
      <c r="GXH1" s="556"/>
      <c r="GXI1" s="556"/>
      <c r="GXJ1" s="556"/>
      <c r="GXK1" s="556"/>
      <c r="GXL1" s="556"/>
      <c r="GXM1" s="556"/>
      <c r="GXN1" s="556"/>
      <c r="GXO1" s="556"/>
      <c r="GXP1" s="556"/>
      <c r="GXQ1" s="556"/>
      <c r="GXR1" s="556"/>
      <c r="GXS1" s="556"/>
      <c r="GXT1" s="556"/>
      <c r="GXU1" s="556"/>
      <c r="GXV1" s="556"/>
      <c r="GXW1" s="556"/>
      <c r="GXX1" s="556"/>
      <c r="GXY1" s="556"/>
      <c r="GXZ1" s="556"/>
      <c r="GYA1" s="556"/>
      <c r="GYB1" s="556"/>
      <c r="GYC1" s="556"/>
      <c r="GYD1" s="556"/>
      <c r="GYE1" s="556"/>
      <c r="GYF1" s="556"/>
      <c r="GYG1" s="556"/>
      <c r="GYH1" s="556"/>
      <c r="GYI1" s="556"/>
      <c r="GYJ1" s="556"/>
      <c r="GYK1" s="556"/>
      <c r="GYL1" s="556"/>
      <c r="GYM1" s="556"/>
      <c r="GYN1" s="556"/>
      <c r="GYO1" s="556"/>
      <c r="GYP1" s="556"/>
      <c r="GYQ1" s="556"/>
      <c r="GYR1" s="556"/>
      <c r="GYS1" s="556"/>
      <c r="GYT1" s="556"/>
      <c r="GYU1" s="556"/>
      <c r="GYV1" s="556"/>
      <c r="GYW1" s="556"/>
      <c r="GYX1" s="556"/>
      <c r="GYY1" s="556"/>
      <c r="GYZ1" s="556"/>
      <c r="GZA1" s="556"/>
      <c r="GZB1" s="556"/>
      <c r="GZC1" s="556"/>
      <c r="GZD1" s="556"/>
      <c r="GZE1" s="556"/>
      <c r="GZF1" s="556"/>
      <c r="GZG1" s="556"/>
      <c r="GZH1" s="556"/>
      <c r="GZI1" s="556"/>
      <c r="GZJ1" s="556"/>
      <c r="GZK1" s="556"/>
      <c r="GZL1" s="556"/>
      <c r="GZM1" s="556"/>
      <c r="GZN1" s="556"/>
      <c r="GZO1" s="556"/>
      <c r="GZP1" s="556"/>
      <c r="GZQ1" s="556"/>
      <c r="GZR1" s="556"/>
      <c r="GZS1" s="556"/>
      <c r="GZT1" s="556"/>
      <c r="GZU1" s="556"/>
      <c r="GZV1" s="556"/>
      <c r="GZW1" s="556"/>
      <c r="GZX1" s="556"/>
      <c r="GZY1" s="556"/>
      <c r="GZZ1" s="556"/>
      <c r="HAA1" s="556"/>
      <c r="HAB1" s="556"/>
      <c r="HAC1" s="556"/>
      <c r="HAD1" s="556"/>
      <c r="HAE1" s="556"/>
      <c r="HAF1" s="556"/>
      <c r="HAG1" s="556"/>
      <c r="HAH1" s="556"/>
      <c r="HAI1" s="556"/>
      <c r="HAJ1" s="556"/>
      <c r="HAK1" s="556"/>
      <c r="HAL1" s="556"/>
      <c r="HAM1" s="556"/>
      <c r="HAN1" s="556"/>
      <c r="HAO1" s="556"/>
      <c r="HAP1" s="556"/>
      <c r="HAQ1" s="556"/>
      <c r="HAR1" s="556"/>
      <c r="HAS1" s="556"/>
      <c r="HAT1" s="556"/>
      <c r="HAU1" s="556"/>
      <c r="HAV1" s="556"/>
      <c r="HAW1" s="556"/>
      <c r="HAX1" s="556"/>
      <c r="HAY1" s="556"/>
      <c r="HAZ1" s="556"/>
      <c r="HBA1" s="556"/>
      <c r="HBB1" s="556"/>
      <c r="HBC1" s="556"/>
      <c r="HBD1" s="556"/>
      <c r="HBE1" s="556"/>
      <c r="HBF1" s="556"/>
      <c r="HBG1" s="556"/>
      <c r="HBH1" s="556"/>
      <c r="HBI1" s="556"/>
      <c r="HBJ1" s="556"/>
      <c r="HBK1" s="556"/>
      <c r="HBL1" s="556"/>
      <c r="HBM1" s="556"/>
      <c r="HBN1" s="556"/>
      <c r="HBO1" s="556"/>
      <c r="HBP1" s="556"/>
      <c r="HBQ1" s="556"/>
      <c r="HBR1" s="556"/>
      <c r="HBS1" s="556"/>
      <c r="HBT1" s="556"/>
      <c r="HBU1" s="556"/>
      <c r="HBV1" s="556"/>
      <c r="HBW1" s="556"/>
      <c r="HBX1" s="556"/>
      <c r="HBY1" s="556"/>
      <c r="HBZ1" s="556"/>
      <c r="HCA1" s="556"/>
      <c r="HCB1" s="556"/>
      <c r="HCC1" s="556"/>
      <c r="HCD1" s="556"/>
      <c r="HCE1" s="556"/>
      <c r="HCF1" s="556"/>
      <c r="HCG1" s="556"/>
      <c r="HCH1" s="556"/>
      <c r="HCI1" s="556"/>
      <c r="HCJ1" s="556"/>
      <c r="HCK1" s="556"/>
      <c r="HCL1" s="556"/>
      <c r="HCM1" s="556"/>
      <c r="HCN1" s="556"/>
      <c r="HCO1" s="556"/>
      <c r="HCP1" s="556"/>
      <c r="HCQ1" s="556"/>
      <c r="HCR1" s="556"/>
      <c r="HCS1" s="556"/>
      <c r="HCT1" s="556"/>
      <c r="HCU1" s="556"/>
      <c r="HCV1" s="556"/>
      <c r="HCW1" s="556"/>
      <c r="HCX1" s="556"/>
      <c r="HCY1" s="556"/>
      <c r="HCZ1" s="556"/>
      <c r="HDA1" s="556"/>
      <c r="HDB1" s="556"/>
      <c r="HDC1" s="556"/>
      <c r="HDD1" s="556"/>
      <c r="HDE1" s="556"/>
      <c r="HDF1" s="556"/>
      <c r="HDG1" s="556"/>
      <c r="HDH1" s="556"/>
      <c r="HDI1" s="556"/>
      <c r="HDJ1" s="556"/>
      <c r="HDK1" s="556"/>
      <c r="HDL1" s="556"/>
      <c r="HDM1" s="556"/>
      <c r="HDN1" s="556"/>
      <c r="HDO1" s="556"/>
      <c r="HDP1" s="556"/>
      <c r="HDQ1" s="556"/>
      <c r="HDR1" s="556"/>
      <c r="HDS1" s="556"/>
      <c r="HDT1" s="556"/>
      <c r="HDU1" s="556"/>
      <c r="HDV1" s="556"/>
      <c r="HDW1" s="556"/>
      <c r="HDX1" s="556"/>
      <c r="HDY1" s="556"/>
      <c r="HDZ1" s="556"/>
      <c r="HEA1" s="556"/>
      <c r="HEB1" s="556"/>
      <c r="HEC1" s="556"/>
      <c r="HED1" s="556"/>
      <c r="HEE1" s="556"/>
      <c r="HEF1" s="556"/>
      <c r="HEG1" s="556"/>
      <c r="HEH1" s="556"/>
      <c r="HEI1" s="556"/>
      <c r="HEJ1" s="556"/>
      <c r="HEK1" s="556"/>
      <c r="HEL1" s="556"/>
      <c r="HEM1" s="556"/>
      <c r="HEN1" s="556"/>
      <c r="HEO1" s="556"/>
      <c r="HEP1" s="556"/>
      <c r="HEQ1" s="556"/>
      <c r="HER1" s="556"/>
      <c r="HES1" s="556"/>
      <c r="HET1" s="556"/>
      <c r="HEU1" s="556"/>
      <c r="HEV1" s="556"/>
      <c r="HEW1" s="556"/>
      <c r="HEX1" s="556"/>
      <c r="HEY1" s="556"/>
      <c r="HEZ1" s="556"/>
      <c r="HFA1" s="556"/>
      <c r="HFB1" s="556"/>
      <c r="HFC1" s="556"/>
      <c r="HFD1" s="556"/>
      <c r="HFE1" s="556"/>
      <c r="HFF1" s="556"/>
      <c r="HFG1" s="556"/>
      <c r="HFH1" s="556"/>
      <c r="HFI1" s="556"/>
      <c r="HFJ1" s="556"/>
      <c r="HFK1" s="556"/>
      <c r="HFL1" s="556"/>
      <c r="HFM1" s="556"/>
      <c r="HFN1" s="556"/>
      <c r="HFO1" s="556"/>
      <c r="HFP1" s="556"/>
      <c r="HFQ1" s="556"/>
      <c r="HFR1" s="556"/>
      <c r="HFS1" s="556"/>
      <c r="HFT1" s="556"/>
      <c r="HFU1" s="556"/>
      <c r="HFV1" s="556"/>
      <c r="HFW1" s="556"/>
      <c r="HFX1" s="556"/>
      <c r="HFY1" s="556"/>
      <c r="HFZ1" s="556"/>
      <c r="HGA1" s="556"/>
      <c r="HGB1" s="556"/>
      <c r="HGC1" s="556"/>
      <c r="HGD1" s="556"/>
      <c r="HGE1" s="556"/>
      <c r="HGF1" s="556"/>
      <c r="HGG1" s="556"/>
      <c r="HGH1" s="556"/>
      <c r="HGI1" s="556"/>
      <c r="HGJ1" s="556"/>
      <c r="HGK1" s="556"/>
      <c r="HGL1" s="556"/>
      <c r="HGM1" s="556"/>
      <c r="HGN1" s="556"/>
      <c r="HGO1" s="556"/>
      <c r="HGP1" s="556"/>
      <c r="HGQ1" s="556"/>
      <c r="HGR1" s="556"/>
      <c r="HGS1" s="556"/>
      <c r="HGT1" s="556"/>
      <c r="HGU1" s="556"/>
      <c r="HGV1" s="556"/>
      <c r="HGW1" s="556"/>
      <c r="HGX1" s="556"/>
      <c r="HGY1" s="556"/>
      <c r="HGZ1" s="556"/>
      <c r="HHA1" s="556"/>
      <c r="HHB1" s="556"/>
      <c r="HHC1" s="556"/>
      <c r="HHD1" s="556"/>
      <c r="HHE1" s="556"/>
      <c r="HHF1" s="556"/>
      <c r="HHG1" s="556"/>
      <c r="HHH1" s="556"/>
      <c r="HHI1" s="556"/>
      <c r="HHJ1" s="556"/>
      <c r="HHK1" s="556"/>
      <c r="HHL1" s="556"/>
      <c r="HHM1" s="556"/>
      <c r="HHN1" s="556"/>
      <c r="HHO1" s="556"/>
      <c r="HHP1" s="556"/>
      <c r="HHQ1" s="556"/>
      <c r="HHR1" s="556"/>
      <c r="HHS1" s="556"/>
      <c r="HHT1" s="556"/>
      <c r="HHU1" s="556"/>
      <c r="HHV1" s="556"/>
      <c r="HHW1" s="556"/>
      <c r="HHX1" s="556"/>
      <c r="HHY1" s="556"/>
      <c r="HHZ1" s="556"/>
      <c r="HIA1" s="556"/>
      <c r="HIB1" s="556"/>
      <c r="HIC1" s="556"/>
      <c r="HID1" s="556"/>
      <c r="HIE1" s="556"/>
      <c r="HIF1" s="556"/>
      <c r="HIG1" s="556"/>
      <c r="HIH1" s="556"/>
      <c r="HII1" s="556"/>
      <c r="HIJ1" s="556"/>
      <c r="HIK1" s="556"/>
      <c r="HIL1" s="556"/>
      <c r="HIM1" s="556"/>
      <c r="HIN1" s="556"/>
      <c r="HIO1" s="556"/>
      <c r="HIP1" s="556"/>
      <c r="HIQ1" s="556"/>
      <c r="HIR1" s="556"/>
      <c r="HIS1" s="556"/>
      <c r="HIT1" s="556"/>
      <c r="HIU1" s="556"/>
      <c r="HIV1" s="556"/>
      <c r="HIW1" s="556"/>
      <c r="HIX1" s="556"/>
      <c r="HIY1" s="556"/>
      <c r="HIZ1" s="556"/>
      <c r="HJA1" s="556"/>
      <c r="HJB1" s="556"/>
      <c r="HJC1" s="556"/>
      <c r="HJD1" s="556"/>
      <c r="HJE1" s="556"/>
      <c r="HJF1" s="556"/>
      <c r="HJG1" s="556"/>
      <c r="HJH1" s="556"/>
      <c r="HJI1" s="556"/>
      <c r="HJJ1" s="556"/>
      <c r="HJK1" s="556"/>
      <c r="HJL1" s="556"/>
      <c r="HJM1" s="556"/>
      <c r="HJN1" s="556"/>
      <c r="HJO1" s="556"/>
      <c r="HJP1" s="556"/>
      <c r="HJQ1" s="556"/>
      <c r="HJR1" s="556"/>
      <c r="HJS1" s="556"/>
      <c r="HJT1" s="556"/>
      <c r="HJU1" s="556"/>
      <c r="HJV1" s="556"/>
      <c r="HJW1" s="556"/>
      <c r="HJX1" s="556"/>
      <c r="HJY1" s="556"/>
      <c r="HJZ1" s="556"/>
      <c r="HKA1" s="556"/>
      <c r="HKB1" s="556"/>
      <c r="HKC1" s="556"/>
      <c r="HKD1" s="556"/>
      <c r="HKE1" s="556"/>
      <c r="HKF1" s="556"/>
      <c r="HKG1" s="556"/>
      <c r="HKH1" s="556"/>
      <c r="HKI1" s="556"/>
      <c r="HKJ1" s="556"/>
      <c r="HKK1" s="556"/>
      <c r="HKL1" s="556"/>
      <c r="HKM1" s="556"/>
      <c r="HKN1" s="556"/>
      <c r="HKO1" s="556"/>
      <c r="HKP1" s="556"/>
      <c r="HKQ1" s="556"/>
      <c r="HKR1" s="556"/>
      <c r="HKS1" s="556"/>
      <c r="HKT1" s="556"/>
      <c r="HKU1" s="556"/>
      <c r="HKV1" s="556"/>
      <c r="HKW1" s="556"/>
      <c r="HKX1" s="556"/>
      <c r="HKY1" s="556"/>
      <c r="HKZ1" s="556"/>
      <c r="HLA1" s="556"/>
      <c r="HLB1" s="556"/>
      <c r="HLC1" s="556"/>
      <c r="HLD1" s="556"/>
      <c r="HLE1" s="556"/>
      <c r="HLF1" s="556"/>
      <c r="HLG1" s="556"/>
      <c r="HLH1" s="556"/>
      <c r="HLI1" s="556"/>
      <c r="HLJ1" s="556"/>
      <c r="HLK1" s="556"/>
      <c r="HLL1" s="556"/>
      <c r="HLM1" s="556"/>
      <c r="HLN1" s="556"/>
      <c r="HLO1" s="556"/>
      <c r="HLP1" s="556"/>
      <c r="HLQ1" s="556"/>
      <c r="HLR1" s="556"/>
      <c r="HLS1" s="556"/>
      <c r="HLT1" s="556"/>
      <c r="HLU1" s="556"/>
      <c r="HLV1" s="556"/>
      <c r="HLW1" s="556"/>
      <c r="HLX1" s="556"/>
      <c r="HLY1" s="556"/>
      <c r="HLZ1" s="556"/>
      <c r="HMA1" s="556"/>
      <c r="HMB1" s="556"/>
      <c r="HMC1" s="556"/>
      <c r="HMD1" s="556"/>
      <c r="HME1" s="556"/>
      <c r="HMF1" s="556"/>
      <c r="HMG1" s="556"/>
      <c r="HMH1" s="556"/>
      <c r="HMI1" s="556"/>
      <c r="HMJ1" s="556"/>
      <c r="HMK1" s="556"/>
      <c r="HML1" s="556"/>
      <c r="HMM1" s="556"/>
      <c r="HMN1" s="556"/>
      <c r="HMO1" s="556"/>
      <c r="HMP1" s="556"/>
      <c r="HMQ1" s="556"/>
      <c r="HMR1" s="556"/>
      <c r="HMS1" s="556"/>
      <c r="HMT1" s="556"/>
      <c r="HMU1" s="556"/>
      <c r="HMV1" s="556"/>
      <c r="HMW1" s="556"/>
      <c r="HMX1" s="556"/>
      <c r="HMY1" s="556"/>
      <c r="HMZ1" s="556"/>
      <c r="HNA1" s="556"/>
      <c r="HNB1" s="556"/>
      <c r="HNC1" s="556"/>
      <c r="HND1" s="556"/>
      <c r="HNE1" s="556"/>
      <c r="HNF1" s="556"/>
      <c r="HNG1" s="556"/>
      <c r="HNH1" s="556"/>
      <c r="HNI1" s="556"/>
      <c r="HNJ1" s="556"/>
      <c r="HNK1" s="556"/>
      <c r="HNL1" s="556"/>
      <c r="HNM1" s="556"/>
      <c r="HNN1" s="556"/>
      <c r="HNO1" s="556"/>
      <c r="HNP1" s="556"/>
      <c r="HNQ1" s="556"/>
      <c r="HNR1" s="556"/>
      <c r="HNS1" s="556"/>
      <c r="HNT1" s="556"/>
      <c r="HNU1" s="556"/>
      <c r="HNV1" s="556"/>
      <c r="HNW1" s="556"/>
      <c r="HNX1" s="556"/>
      <c r="HNY1" s="556"/>
      <c r="HNZ1" s="556"/>
      <c r="HOA1" s="556"/>
      <c r="HOB1" s="556"/>
      <c r="HOC1" s="556"/>
      <c r="HOD1" s="556"/>
      <c r="HOE1" s="556"/>
      <c r="HOF1" s="556"/>
      <c r="HOG1" s="556"/>
      <c r="HOH1" s="556"/>
      <c r="HOI1" s="556"/>
      <c r="HOJ1" s="556"/>
      <c r="HOK1" s="556"/>
      <c r="HOL1" s="556"/>
      <c r="HOM1" s="556"/>
      <c r="HON1" s="556"/>
      <c r="HOO1" s="556"/>
      <c r="HOP1" s="556"/>
      <c r="HOQ1" s="556"/>
      <c r="HOR1" s="556"/>
      <c r="HOS1" s="556"/>
      <c r="HOT1" s="556"/>
      <c r="HOU1" s="556"/>
      <c r="HOV1" s="556"/>
      <c r="HOW1" s="556"/>
      <c r="HOX1" s="556"/>
      <c r="HOY1" s="556"/>
      <c r="HOZ1" s="556"/>
      <c r="HPA1" s="556"/>
      <c r="HPB1" s="556"/>
      <c r="HPC1" s="556"/>
      <c r="HPD1" s="556"/>
      <c r="HPE1" s="556"/>
      <c r="HPF1" s="556"/>
      <c r="HPG1" s="556"/>
      <c r="HPH1" s="556"/>
      <c r="HPI1" s="556"/>
      <c r="HPJ1" s="556"/>
      <c r="HPK1" s="556"/>
      <c r="HPL1" s="556"/>
      <c r="HPM1" s="556"/>
      <c r="HPN1" s="556"/>
      <c r="HPO1" s="556"/>
      <c r="HPP1" s="556"/>
      <c r="HPQ1" s="556"/>
      <c r="HPR1" s="556"/>
      <c r="HPS1" s="556"/>
      <c r="HPT1" s="556"/>
      <c r="HPU1" s="556"/>
      <c r="HPV1" s="556"/>
      <c r="HPW1" s="556"/>
      <c r="HPX1" s="556"/>
      <c r="HPY1" s="556"/>
      <c r="HPZ1" s="556"/>
      <c r="HQA1" s="556"/>
      <c r="HQB1" s="556"/>
      <c r="HQC1" s="556"/>
      <c r="HQD1" s="556"/>
      <c r="HQE1" s="556"/>
      <c r="HQF1" s="556"/>
      <c r="HQG1" s="556"/>
      <c r="HQH1" s="556"/>
      <c r="HQI1" s="556"/>
      <c r="HQJ1" s="556"/>
      <c r="HQK1" s="556"/>
      <c r="HQL1" s="556"/>
      <c r="HQM1" s="556"/>
      <c r="HQN1" s="556"/>
      <c r="HQO1" s="556"/>
      <c r="HQP1" s="556"/>
      <c r="HQQ1" s="556"/>
      <c r="HQR1" s="556"/>
      <c r="HQS1" s="556"/>
      <c r="HQT1" s="556"/>
      <c r="HQU1" s="556"/>
      <c r="HQV1" s="556"/>
      <c r="HQW1" s="556"/>
      <c r="HQX1" s="556"/>
      <c r="HQY1" s="556"/>
      <c r="HQZ1" s="556"/>
      <c r="HRA1" s="556"/>
      <c r="HRB1" s="556"/>
      <c r="HRC1" s="556"/>
      <c r="HRD1" s="556"/>
      <c r="HRE1" s="556"/>
      <c r="HRF1" s="556"/>
      <c r="HRG1" s="556"/>
      <c r="HRH1" s="556"/>
      <c r="HRI1" s="556"/>
      <c r="HRJ1" s="556"/>
      <c r="HRK1" s="556"/>
      <c r="HRL1" s="556"/>
      <c r="HRM1" s="556"/>
      <c r="HRN1" s="556"/>
      <c r="HRO1" s="556"/>
      <c r="HRP1" s="556"/>
      <c r="HRQ1" s="556"/>
      <c r="HRR1" s="556"/>
      <c r="HRS1" s="556"/>
      <c r="HRT1" s="556"/>
      <c r="HRU1" s="556"/>
      <c r="HRV1" s="556"/>
      <c r="HRW1" s="556"/>
      <c r="HRX1" s="556"/>
      <c r="HRY1" s="556"/>
      <c r="HRZ1" s="556"/>
      <c r="HSA1" s="556"/>
      <c r="HSB1" s="556"/>
      <c r="HSC1" s="556"/>
      <c r="HSD1" s="556"/>
      <c r="HSE1" s="556"/>
      <c r="HSF1" s="556"/>
      <c r="HSG1" s="556"/>
      <c r="HSH1" s="556"/>
      <c r="HSI1" s="556"/>
      <c r="HSJ1" s="556"/>
      <c r="HSK1" s="556"/>
      <c r="HSL1" s="556"/>
      <c r="HSM1" s="556"/>
      <c r="HSN1" s="556"/>
      <c r="HSO1" s="556"/>
      <c r="HSP1" s="556"/>
      <c r="HSQ1" s="556"/>
      <c r="HSR1" s="556"/>
      <c r="HSS1" s="556"/>
      <c r="HST1" s="556"/>
      <c r="HSU1" s="556"/>
      <c r="HSV1" s="556"/>
      <c r="HSW1" s="556"/>
      <c r="HSX1" s="556"/>
      <c r="HSY1" s="556"/>
      <c r="HSZ1" s="556"/>
      <c r="HTA1" s="556"/>
      <c r="HTB1" s="556"/>
      <c r="HTC1" s="556"/>
      <c r="HTD1" s="556"/>
      <c r="HTE1" s="556"/>
      <c r="HTF1" s="556"/>
      <c r="HTG1" s="556"/>
      <c r="HTH1" s="556"/>
      <c r="HTI1" s="556"/>
      <c r="HTJ1" s="556"/>
      <c r="HTK1" s="556"/>
      <c r="HTL1" s="556"/>
      <c r="HTM1" s="556"/>
      <c r="HTN1" s="556"/>
      <c r="HTO1" s="556"/>
      <c r="HTP1" s="556"/>
      <c r="HTQ1" s="556"/>
      <c r="HTR1" s="556"/>
      <c r="HTS1" s="556"/>
      <c r="HTT1" s="556"/>
      <c r="HTU1" s="556"/>
      <c r="HTV1" s="556"/>
      <c r="HTW1" s="556"/>
      <c r="HTX1" s="556"/>
      <c r="HTY1" s="556"/>
      <c r="HTZ1" s="556"/>
      <c r="HUA1" s="556"/>
      <c r="HUB1" s="556"/>
      <c r="HUC1" s="556"/>
      <c r="HUD1" s="556"/>
      <c r="HUE1" s="556"/>
      <c r="HUF1" s="556"/>
      <c r="HUG1" s="556"/>
      <c r="HUH1" s="556"/>
      <c r="HUI1" s="556"/>
      <c r="HUJ1" s="556"/>
      <c r="HUK1" s="556"/>
      <c r="HUL1" s="556"/>
      <c r="HUM1" s="556"/>
      <c r="HUN1" s="556"/>
      <c r="HUO1" s="556"/>
      <c r="HUP1" s="556"/>
      <c r="HUQ1" s="556"/>
      <c r="HUR1" s="556"/>
      <c r="HUS1" s="556"/>
      <c r="HUT1" s="556"/>
      <c r="HUU1" s="556"/>
      <c r="HUV1" s="556"/>
      <c r="HUW1" s="556"/>
      <c r="HUX1" s="556"/>
      <c r="HUY1" s="556"/>
      <c r="HUZ1" s="556"/>
      <c r="HVA1" s="556"/>
      <c r="HVB1" s="556"/>
      <c r="HVC1" s="556"/>
      <c r="HVD1" s="556"/>
      <c r="HVE1" s="556"/>
      <c r="HVF1" s="556"/>
      <c r="HVG1" s="556"/>
      <c r="HVH1" s="556"/>
      <c r="HVI1" s="556"/>
      <c r="HVJ1" s="556"/>
      <c r="HVK1" s="556"/>
      <c r="HVL1" s="556"/>
      <c r="HVM1" s="556"/>
      <c r="HVN1" s="556"/>
      <c r="HVO1" s="556"/>
      <c r="HVP1" s="556"/>
      <c r="HVQ1" s="556"/>
      <c r="HVR1" s="556"/>
      <c r="HVS1" s="556"/>
      <c r="HVT1" s="556"/>
      <c r="HVU1" s="556"/>
      <c r="HVV1" s="556"/>
      <c r="HVW1" s="556"/>
      <c r="HVX1" s="556"/>
      <c r="HVY1" s="556"/>
      <c r="HVZ1" s="556"/>
      <c r="HWA1" s="556"/>
      <c r="HWB1" s="556"/>
      <c r="HWC1" s="556"/>
      <c r="HWD1" s="556"/>
      <c r="HWE1" s="556"/>
      <c r="HWF1" s="556"/>
      <c r="HWG1" s="556"/>
      <c r="HWH1" s="556"/>
      <c r="HWI1" s="556"/>
      <c r="HWJ1" s="556"/>
      <c r="HWK1" s="556"/>
      <c r="HWL1" s="556"/>
      <c r="HWM1" s="556"/>
      <c r="HWN1" s="556"/>
      <c r="HWO1" s="556"/>
      <c r="HWP1" s="556"/>
      <c r="HWQ1" s="556"/>
      <c r="HWR1" s="556"/>
      <c r="HWS1" s="556"/>
      <c r="HWT1" s="556"/>
      <c r="HWU1" s="556"/>
      <c r="HWV1" s="556"/>
      <c r="HWW1" s="556"/>
      <c r="HWX1" s="556"/>
      <c r="HWY1" s="556"/>
      <c r="HWZ1" s="556"/>
      <c r="HXA1" s="556"/>
      <c r="HXB1" s="556"/>
      <c r="HXC1" s="556"/>
      <c r="HXD1" s="556"/>
      <c r="HXE1" s="556"/>
      <c r="HXF1" s="556"/>
      <c r="HXG1" s="556"/>
      <c r="HXH1" s="556"/>
      <c r="HXI1" s="556"/>
      <c r="HXJ1" s="556"/>
      <c r="HXK1" s="556"/>
      <c r="HXL1" s="556"/>
      <c r="HXM1" s="556"/>
      <c r="HXN1" s="556"/>
      <c r="HXO1" s="556"/>
      <c r="HXP1" s="556"/>
      <c r="HXQ1" s="556"/>
      <c r="HXR1" s="556"/>
      <c r="HXS1" s="556"/>
      <c r="HXT1" s="556"/>
      <c r="HXU1" s="556"/>
      <c r="HXV1" s="556"/>
      <c r="HXW1" s="556"/>
      <c r="HXX1" s="556"/>
      <c r="HXY1" s="556"/>
      <c r="HXZ1" s="556"/>
      <c r="HYA1" s="556"/>
      <c r="HYB1" s="556"/>
      <c r="HYC1" s="556"/>
      <c r="HYD1" s="556"/>
      <c r="HYE1" s="556"/>
      <c r="HYF1" s="556"/>
      <c r="HYG1" s="556"/>
      <c r="HYH1" s="556"/>
      <c r="HYI1" s="556"/>
      <c r="HYJ1" s="556"/>
      <c r="HYK1" s="556"/>
      <c r="HYL1" s="556"/>
      <c r="HYM1" s="556"/>
      <c r="HYN1" s="556"/>
      <c r="HYO1" s="556"/>
      <c r="HYP1" s="556"/>
      <c r="HYQ1" s="556"/>
      <c r="HYR1" s="556"/>
      <c r="HYS1" s="556"/>
      <c r="HYT1" s="556"/>
      <c r="HYU1" s="556"/>
      <c r="HYV1" s="556"/>
      <c r="HYW1" s="556"/>
      <c r="HYX1" s="556"/>
      <c r="HYY1" s="556"/>
      <c r="HYZ1" s="556"/>
      <c r="HZA1" s="556"/>
      <c r="HZB1" s="556"/>
      <c r="HZC1" s="556"/>
      <c r="HZD1" s="556"/>
      <c r="HZE1" s="556"/>
      <c r="HZF1" s="556"/>
      <c r="HZG1" s="556"/>
      <c r="HZH1" s="556"/>
      <c r="HZI1" s="556"/>
      <c r="HZJ1" s="556"/>
      <c r="HZK1" s="556"/>
      <c r="HZL1" s="556"/>
      <c r="HZM1" s="556"/>
      <c r="HZN1" s="556"/>
      <c r="HZO1" s="556"/>
      <c r="HZP1" s="556"/>
      <c r="HZQ1" s="556"/>
      <c r="HZR1" s="556"/>
      <c r="HZS1" s="556"/>
      <c r="HZT1" s="556"/>
      <c r="HZU1" s="556"/>
      <c r="HZV1" s="556"/>
      <c r="HZW1" s="556"/>
      <c r="HZX1" s="556"/>
      <c r="HZY1" s="556"/>
      <c r="HZZ1" s="556"/>
      <c r="IAA1" s="556"/>
      <c r="IAB1" s="556"/>
      <c r="IAC1" s="556"/>
      <c r="IAD1" s="556"/>
      <c r="IAE1" s="556"/>
      <c r="IAF1" s="556"/>
      <c r="IAG1" s="556"/>
      <c r="IAH1" s="556"/>
      <c r="IAI1" s="556"/>
      <c r="IAJ1" s="556"/>
      <c r="IAK1" s="556"/>
      <c r="IAL1" s="556"/>
      <c r="IAM1" s="556"/>
      <c r="IAN1" s="556"/>
      <c r="IAO1" s="556"/>
      <c r="IAP1" s="556"/>
      <c r="IAQ1" s="556"/>
      <c r="IAR1" s="556"/>
      <c r="IAS1" s="556"/>
      <c r="IAT1" s="556"/>
      <c r="IAU1" s="556"/>
      <c r="IAV1" s="556"/>
      <c r="IAW1" s="556"/>
      <c r="IAX1" s="556"/>
      <c r="IAY1" s="556"/>
      <c r="IAZ1" s="556"/>
      <c r="IBA1" s="556"/>
      <c r="IBB1" s="556"/>
      <c r="IBC1" s="556"/>
      <c r="IBD1" s="556"/>
      <c r="IBE1" s="556"/>
      <c r="IBF1" s="556"/>
      <c r="IBG1" s="556"/>
      <c r="IBH1" s="556"/>
      <c r="IBI1" s="556"/>
      <c r="IBJ1" s="556"/>
      <c r="IBK1" s="556"/>
      <c r="IBL1" s="556"/>
      <c r="IBM1" s="556"/>
      <c r="IBN1" s="556"/>
      <c r="IBO1" s="556"/>
      <c r="IBP1" s="556"/>
      <c r="IBQ1" s="556"/>
      <c r="IBR1" s="556"/>
      <c r="IBS1" s="556"/>
      <c r="IBT1" s="556"/>
      <c r="IBU1" s="556"/>
      <c r="IBV1" s="556"/>
      <c r="IBW1" s="556"/>
      <c r="IBX1" s="556"/>
      <c r="IBY1" s="556"/>
      <c r="IBZ1" s="556"/>
      <c r="ICA1" s="556"/>
      <c r="ICB1" s="556"/>
      <c r="ICC1" s="556"/>
      <c r="ICD1" s="556"/>
      <c r="ICE1" s="556"/>
      <c r="ICF1" s="556"/>
      <c r="ICG1" s="556"/>
      <c r="ICH1" s="556"/>
      <c r="ICI1" s="556"/>
      <c r="ICJ1" s="556"/>
      <c r="ICK1" s="556"/>
      <c r="ICL1" s="556"/>
      <c r="ICM1" s="556"/>
      <c r="ICN1" s="556"/>
      <c r="ICO1" s="556"/>
      <c r="ICP1" s="556"/>
      <c r="ICQ1" s="556"/>
      <c r="ICR1" s="556"/>
      <c r="ICS1" s="556"/>
      <c r="ICT1" s="556"/>
      <c r="ICU1" s="556"/>
      <c r="ICV1" s="556"/>
      <c r="ICW1" s="556"/>
      <c r="ICX1" s="556"/>
      <c r="ICY1" s="556"/>
      <c r="ICZ1" s="556"/>
      <c r="IDA1" s="556"/>
      <c r="IDB1" s="556"/>
      <c r="IDC1" s="556"/>
      <c r="IDD1" s="556"/>
      <c r="IDE1" s="556"/>
      <c r="IDF1" s="556"/>
      <c r="IDG1" s="556"/>
      <c r="IDH1" s="556"/>
      <c r="IDI1" s="556"/>
      <c r="IDJ1" s="556"/>
      <c r="IDK1" s="556"/>
      <c r="IDL1" s="556"/>
      <c r="IDM1" s="556"/>
      <c r="IDN1" s="556"/>
      <c r="IDO1" s="556"/>
      <c r="IDP1" s="556"/>
      <c r="IDQ1" s="556"/>
      <c r="IDR1" s="556"/>
      <c r="IDS1" s="556"/>
      <c r="IDT1" s="556"/>
      <c r="IDU1" s="556"/>
      <c r="IDV1" s="556"/>
      <c r="IDW1" s="556"/>
      <c r="IDX1" s="556"/>
      <c r="IDY1" s="556"/>
      <c r="IDZ1" s="556"/>
      <c r="IEA1" s="556"/>
      <c r="IEB1" s="556"/>
      <c r="IEC1" s="556"/>
      <c r="IED1" s="556"/>
      <c r="IEE1" s="556"/>
      <c r="IEF1" s="556"/>
      <c r="IEG1" s="556"/>
      <c r="IEH1" s="556"/>
      <c r="IEI1" s="556"/>
      <c r="IEJ1" s="556"/>
      <c r="IEK1" s="556"/>
      <c r="IEL1" s="556"/>
      <c r="IEM1" s="556"/>
      <c r="IEN1" s="556"/>
      <c r="IEO1" s="556"/>
      <c r="IEP1" s="556"/>
      <c r="IEQ1" s="556"/>
      <c r="IER1" s="556"/>
      <c r="IES1" s="556"/>
      <c r="IET1" s="556"/>
      <c r="IEU1" s="556"/>
      <c r="IEV1" s="556"/>
      <c r="IEW1" s="556"/>
      <c r="IEX1" s="556"/>
      <c r="IEY1" s="556"/>
      <c r="IEZ1" s="556"/>
      <c r="IFA1" s="556"/>
      <c r="IFB1" s="556"/>
      <c r="IFC1" s="556"/>
      <c r="IFD1" s="556"/>
      <c r="IFE1" s="556"/>
      <c r="IFF1" s="556"/>
      <c r="IFG1" s="556"/>
      <c r="IFH1" s="556"/>
      <c r="IFI1" s="556"/>
      <c r="IFJ1" s="556"/>
      <c r="IFK1" s="556"/>
      <c r="IFL1" s="556"/>
      <c r="IFM1" s="556"/>
      <c r="IFN1" s="556"/>
      <c r="IFO1" s="556"/>
      <c r="IFP1" s="556"/>
      <c r="IFQ1" s="556"/>
      <c r="IFR1" s="556"/>
      <c r="IFS1" s="556"/>
      <c r="IFT1" s="556"/>
      <c r="IFU1" s="556"/>
      <c r="IFV1" s="556"/>
      <c r="IFW1" s="556"/>
      <c r="IFX1" s="556"/>
      <c r="IFY1" s="556"/>
      <c r="IFZ1" s="556"/>
      <c r="IGA1" s="556"/>
      <c r="IGB1" s="556"/>
      <c r="IGC1" s="556"/>
      <c r="IGD1" s="556"/>
      <c r="IGE1" s="556"/>
      <c r="IGF1" s="556"/>
      <c r="IGG1" s="556"/>
      <c r="IGH1" s="556"/>
      <c r="IGI1" s="556"/>
      <c r="IGJ1" s="556"/>
      <c r="IGK1" s="556"/>
      <c r="IGL1" s="556"/>
      <c r="IGM1" s="556"/>
      <c r="IGN1" s="556"/>
      <c r="IGO1" s="556"/>
      <c r="IGP1" s="556"/>
      <c r="IGQ1" s="556"/>
      <c r="IGR1" s="556"/>
      <c r="IGS1" s="556"/>
      <c r="IGT1" s="556"/>
      <c r="IGU1" s="556"/>
      <c r="IGV1" s="556"/>
      <c r="IGW1" s="556"/>
      <c r="IGX1" s="556"/>
      <c r="IGY1" s="556"/>
      <c r="IGZ1" s="556"/>
      <c r="IHA1" s="556"/>
      <c r="IHB1" s="556"/>
      <c r="IHC1" s="556"/>
      <c r="IHD1" s="556"/>
      <c r="IHE1" s="556"/>
      <c r="IHF1" s="556"/>
      <c r="IHG1" s="556"/>
      <c r="IHH1" s="556"/>
      <c r="IHI1" s="556"/>
      <c r="IHJ1" s="556"/>
      <c r="IHK1" s="556"/>
      <c r="IHL1" s="556"/>
      <c r="IHM1" s="556"/>
      <c r="IHN1" s="556"/>
      <c r="IHO1" s="556"/>
      <c r="IHP1" s="556"/>
      <c r="IHQ1" s="556"/>
      <c r="IHR1" s="556"/>
      <c r="IHS1" s="556"/>
      <c r="IHT1" s="556"/>
      <c r="IHU1" s="556"/>
      <c r="IHV1" s="556"/>
      <c r="IHW1" s="556"/>
      <c r="IHX1" s="556"/>
      <c r="IHY1" s="556"/>
      <c r="IHZ1" s="556"/>
      <c r="IIA1" s="556"/>
      <c r="IIB1" s="556"/>
      <c r="IIC1" s="556"/>
      <c r="IID1" s="556"/>
      <c r="IIE1" s="556"/>
      <c r="IIF1" s="556"/>
      <c r="IIG1" s="556"/>
      <c r="IIH1" s="556"/>
      <c r="III1" s="556"/>
      <c r="IIJ1" s="556"/>
      <c r="IIK1" s="556"/>
      <c r="IIL1" s="556"/>
      <c r="IIM1" s="556"/>
      <c r="IIN1" s="556"/>
      <c r="IIO1" s="556"/>
      <c r="IIP1" s="556"/>
      <c r="IIQ1" s="556"/>
      <c r="IIR1" s="556"/>
      <c r="IIS1" s="556"/>
      <c r="IIT1" s="556"/>
      <c r="IIU1" s="556"/>
      <c r="IIV1" s="556"/>
      <c r="IIW1" s="556"/>
      <c r="IIX1" s="556"/>
      <c r="IIY1" s="556"/>
      <c r="IIZ1" s="556"/>
      <c r="IJA1" s="556"/>
      <c r="IJB1" s="556"/>
      <c r="IJC1" s="556"/>
      <c r="IJD1" s="556"/>
      <c r="IJE1" s="556"/>
      <c r="IJF1" s="556"/>
      <c r="IJG1" s="556"/>
      <c r="IJH1" s="556"/>
      <c r="IJI1" s="556"/>
      <c r="IJJ1" s="556"/>
      <c r="IJK1" s="556"/>
      <c r="IJL1" s="556"/>
      <c r="IJM1" s="556"/>
      <c r="IJN1" s="556"/>
      <c r="IJO1" s="556"/>
      <c r="IJP1" s="556"/>
      <c r="IJQ1" s="556"/>
      <c r="IJR1" s="556"/>
      <c r="IJS1" s="556"/>
      <c r="IJT1" s="556"/>
      <c r="IJU1" s="556"/>
      <c r="IJV1" s="556"/>
      <c r="IJW1" s="556"/>
      <c r="IJX1" s="556"/>
      <c r="IJY1" s="556"/>
      <c r="IJZ1" s="556"/>
      <c r="IKA1" s="556"/>
      <c r="IKB1" s="556"/>
      <c r="IKC1" s="556"/>
      <c r="IKD1" s="556"/>
      <c r="IKE1" s="556"/>
      <c r="IKF1" s="556"/>
      <c r="IKG1" s="556"/>
      <c r="IKH1" s="556"/>
      <c r="IKI1" s="556"/>
      <c r="IKJ1" s="556"/>
      <c r="IKK1" s="556"/>
      <c r="IKL1" s="556"/>
      <c r="IKM1" s="556"/>
      <c r="IKN1" s="556"/>
      <c r="IKO1" s="556"/>
      <c r="IKP1" s="556"/>
      <c r="IKQ1" s="556"/>
      <c r="IKR1" s="556"/>
      <c r="IKS1" s="556"/>
      <c r="IKT1" s="556"/>
      <c r="IKU1" s="556"/>
      <c r="IKV1" s="556"/>
      <c r="IKW1" s="556"/>
      <c r="IKX1" s="556"/>
      <c r="IKY1" s="556"/>
      <c r="IKZ1" s="556"/>
      <c r="ILA1" s="556"/>
      <c r="ILB1" s="556"/>
      <c r="ILC1" s="556"/>
      <c r="ILD1" s="556"/>
      <c r="ILE1" s="556"/>
      <c r="ILF1" s="556"/>
      <c r="ILG1" s="556"/>
      <c r="ILH1" s="556"/>
      <c r="ILI1" s="556"/>
      <c r="ILJ1" s="556"/>
      <c r="ILK1" s="556"/>
      <c r="ILL1" s="556"/>
      <c r="ILM1" s="556"/>
      <c r="ILN1" s="556"/>
      <c r="ILO1" s="556"/>
      <c r="ILP1" s="556"/>
      <c r="ILQ1" s="556"/>
      <c r="ILR1" s="556"/>
      <c r="ILS1" s="556"/>
      <c r="ILT1" s="556"/>
      <c r="ILU1" s="556"/>
      <c r="ILV1" s="556"/>
      <c r="ILW1" s="556"/>
      <c r="ILX1" s="556"/>
      <c r="ILY1" s="556"/>
      <c r="ILZ1" s="556"/>
      <c r="IMA1" s="556"/>
      <c r="IMB1" s="556"/>
      <c r="IMC1" s="556"/>
      <c r="IMD1" s="556"/>
      <c r="IME1" s="556"/>
      <c r="IMF1" s="556"/>
      <c r="IMG1" s="556"/>
      <c r="IMH1" s="556"/>
      <c r="IMI1" s="556"/>
      <c r="IMJ1" s="556"/>
      <c r="IMK1" s="556"/>
      <c r="IML1" s="556"/>
      <c r="IMM1" s="556"/>
      <c r="IMN1" s="556"/>
      <c r="IMO1" s="556"/>
      <c r="IMP1" s="556"/>
      <c r="IMQ1" s="556"/>
      <c r="IMR1" s="556"/>
      <c r="IMS1" s="556"/>
      <c r="IMT1" s="556"/>
      <c r="IMU1" s="556"/>
      <c r="IMV1" s="556"/>
      <c r="IMW1" s="556"/>
      <c r="IMX1" s="556"/>
      <c r="IMY1" s="556"/>
      <c r="IMZ1" s="556"/>
      <c r="INA1" s="556"/>
      <c r="INB1" s="556"/>
      <c r="INC1" s="556"/>
      <c r="IND1" s="556"/>
      <c r="INE1" s="556"/>
      <c r="INF1" s="556"/>
      <c r="ING1" s="556"/>
      <c r="INH1" s="556"/>
      <c r="INI1" s="556"/>
      <c r="INJ1" s="556"/>
      <c r="INK1" s="556"/>
      <c r="INL1" s="556"/>
      <c r="INM1" s="556"/>
      <c r="INN1" s="556"/>
      <c r="INO1" s="556"/>
      <c r="INP1" s="556"/>
      <c r="INQ1" s="556"/>
      <c r="INR1" s="556"/>
      <c r="INS1" s="556"/>
      <c r="INT1" s="556"/>
      <c r="INU1" s="556"/>
      <c r="INV1" s="556"/>
      <c r="INW1" s="556"/>
      <c r="INX1" s="556"/>
      <c r="INY1" s="556"/>
      <c r="INZ1" s="556"/>
      <c r="IOA1" s="556"/>
      <c r="IOB1" s="556"/>
      <c r="IOC1" s="556"/>
      <c r="IOD1" s="556"/>
      <c r="IOE1" s="556"/>
      <c r="IOF1" s="556"/>
      <c r="IOG1" s="556"/>
      <c r="IOH1" s="556"/>
      <c r="IOI1" s="556"/>
      <c r="IOJ1" s="556"/>
      <c r="IOK1" s="556"/>
      <c r="IOL1" s="556"/>
      <c r="IOM1" s="556"/>
      <c r="ION1" s="556"/>
      <c r="IOO1" s="556"/>
      <c r="IOP1" s="556"/>
      <c r="IOQ1" s="556"/>
      <c r="IOR1" s="556"/>
      <c r="IOS1" s="556"/>
      <c r="IOT1" s="556"/>
      <c r="IOU1" s="556"/>
      <c r="IOV1" s="556"/>
      <c r="IOW1" s="556"/>
      <c r="IOX1" s="556"/>
      <c r="IOY1" s="556"/>
      <c r="IOZ1" s="556"/>
      <c r="IPA1" s="556"/>
      <c r="IPB1" s="556"/>
      <c r="IPC1" s="556"/>
      <c r="IPD1" s="556"/>
      <c r="IPE1" s="556"/>
      <c r="IPF1" s="556"/>
      <c r="IPG1" s="556"/>
      <c r="IPH1" s="556"/>
      <c r="IPI1" s="556"/>
      <c r="IPJ1" s="556"/>
      <c r="IPK1" s="556"/>
      <c r="IPL1" s="556"/>
      <c r="IPM1" s="556"/>
      <c r="IPN1" s="556"/>
      <c r="IPO1" s="556"/>
      <c r="IPP1" s="556"/>
      <c r="IPQ1" s="556"/>
      <c r="IPR1" s="556"/>
      <c r="IPS1" s="556"/>
      <c r="IPT1" s="556"/>
      <c r="IPU1" s="556"/>
      <c r="IPV1" s="556"/>
      <c r="IPW1" s="556"/>
      <c r="IPX1" s="556"/>
      <c r="IPY1" s="556"/>
      <c r="IPZ1" s="556"/>
      <c r="IQA1" s="556"/>
      <c r="IQB1" s="556"/>
      <c r="IQC1" s="556"/>
      <c r="IQD1" s="556"/>
      <c r="IQE1" s="556"/>
      <c r="IQF1" s="556"/>
      <c r="IQG1" s="556"/>
      <c r="IQH1" s="556"/>
      <c r="IQI1" s="556"/>
      <c r="IQJ1" s="556"/>
      <c r="IQK1" s="556"/>
      <c r="IQL1" s="556"/>
      <c r="IQM1" s="556"/>
      <c r="IQN1" s="556"/>
      <c r="IQO1" s="556"/>
      <c r="IQP1" s="556"/>
      <c r="IQQ1" s="556"/>
      <c r="IQR1" s="556"/>
      <c r="IQS1" s="556"/>
      <c r="IQT1" s="556"/>
      <c r="IQU1" s="556"/>
      <c r="IQV1" s="556"/>
      <c r="IQW1" s="556"/>
      <c r="IQX1" s="556"/>
      <c r="IQY1" s="556"/>
      <c r="IQZ1" s="556"/>
      <c r="IRA1" s="556"/>
      <c r="IRB1" s="556"/>
      <c r="IRC1" s="556"/>
      <c r="IRD1" s="556"/>
      <c r="IRE1" s="556"/>
      <c r="IRF1" s="556"/>
      <c r="IRG1" s="556"/>
      <c r="IRH1" s="556"/>
      <c r="IRI1" s="556"/>
      <c r="IRJ1" s="556"/>
      <c r="IRK1" s="556"/>
      <c r="IRL1" s="556"/>
      <c r="IRM1" s="556"/>
      <c r="IRN1" s="556"/>
      <c r="IRO1" s="556"/>
      <c r="IRP1" s="556"/>
      <c r="IRQ1" s="556"/>
      <c r="IRR1" s="556"/>
      <c r="IRS1" s="556"/>
      <c r="IRT1" s="556"/>
      <c r="IRU1" s="556"/>
      <c r="IRV1" s="556"/>
      <c r="IRW1" s="556"/>
      <c r="IRX1" s="556"/>
      <c r="IRY1" s="556"/>
      <c r="IRZ1" s="556"/>
      <c r="ISA1" s="556"/>
      <c r="ISB1" s="556"/>
      <c r="ISC1" s="556"/>
      <c r="ISD1" s="556"/>
      <c r="ISE1" s="556"/>
      <c r="ISF1" s="556"/>
      <c r="ISG1" s="556"/>
      <c r="ISH1" s="556"/>
      <c r="ISI1" s="556"/>
      <c r="ISJ1" s="556"/>
      <c r="ISK1" s="556"/>
      <c r="ISL1" s="556"/>
      <c r="ISM1" s="556"/>
      <c r="ISN1" s="556"/>
      <c r="ISO1" s="556"/>
      <c r="ISP1" s="556"/>
      <c r="ISQ1" s="556"/>
      <c r="ISR1" s="556"/>
      <c r="ISS1" s="556"/>
      <c r="IST1" s="556"/>
      <c r="ISU1" s="556"/>
      <c r="ISV1" s="556"/>
      <c r="ISW1" s="556"/>
      <c r="ISX1" s="556"/>
      <c r="ISY1" s="556"/>
      <c r="ISZ1" s="556"/>
      <c r="ITA1" s="556"/>
      <c r="ITB1" s="556"/>
      <c r="ITC1" s="556"/>
      <c r="ITD1" s="556"/>
      <c r="ITE1" s="556"/>
      <c r="ITF1" s="556"/>
      <c r="ITG1" s="556"/>
      <c r="ITH1" s="556"/>
      <c r="ITI1" s="556"/>
      <c r="ITJ1" s="556"/>
      <c r="ITK1" s="556"/>
      <c r="ITL1" s="556"/>
      <c r="ITM1" s="556"/>
      <c r="ITN1" s="556"/>
      <c r="ITO1" s="556"/>
      <c r="ITP1" s="556"/>
      <c r="ITQ1" s="556"/>
      <c r="ITR1" s="556"/>
      <c r="ITS1" s="556"/>
      <c r="ITT1" s="556"/>
      <c r="ITU1" s="556"/>
      <c r="ITV1" s="556"/>
      <c r="ITW1" s="556"/>
      <c r="ITX1" s="556"/>
      <c r="ITY1" s="556"/>
      <c r="ITZ1" s="556"/>
      <c r="IUA1" s="556"/>
      <c r="IUB1" s="556"/>
      <c r="IUC1" s="556"/>
      <c r="IUD1" s="556"/>
      <c r="IUE1" s="556"/>
      <c r="IUF1" s="556"/>
      <c r="IUG1" s="556"/>
      <c r="IUH1" s="556"/>
      <c r="IUI1" s="556"/>
      <c r="IUJ1" s="556"/>
      <c r="IUK1" s="556"/>
      <c r="IUL1" s="556"/>
      <c r="IUM1" s="556"/>
      <c r="IUN1" s="556"/>
      <c r="IUO1" s="556"/>
      <c r="IUP1" s="556"/>
      <c r="IUQ1" s="556"/>
      <c r="IUR1" s="556"/>
      <c r="IUS1" s="556"/>
      <c r="IUT1" s="556"/>
      <c r="IUU1" s="556"/>
      <c r="IUV1" s="556"/>
      <c r="IUW1" s="556"/>
      <c r="IUX1" s="556"/>
      <c r="IUY1" s="556"/>
      <c r="IUZ1" s="556"/>
      <c r="IVA1" s="556"/>
      <c r="IVB1" s="556"/>
      <c r="IVC1" s="556"/>
      <c r="IVD1" s="556"/>
      <c r="IVE1" s="556"/>
      <c r="IVF1" s="556"/>
      <c r="IVG1" s="556"/>
      <c r="IVH1" s="556"/>
      <c r="IVI1" s="556"/>
      <c r="IVJ1" s="556"/>
      <c r="IVK1" s="556"/>
      <c r="IVL1" s="556"/>
      <c r="IVM1" s="556"/>
      <c r="IVN1" s="556"/>
      <c r="IVO1" s="556"/>
      <c r="IVP1" s="556"/>
      <c r="IVQ1" s="556"/>
      <c r="IVR1" s="556"/>
      <c r="IVS1" s="556"/>
      <c r="IVT1" s="556"/>
      <c r="IVU1" s="556"/>
      <c r="IVV1" s="556"/>
      <c r="IVW1" s="556"/>
      <c r="IVX1" s="556"/>
      <c r="IVY1" s="556"/>
      <c r="IVZ1" s="556"/>
      <c r="IWA1" s="556"/>
      <c r="IWB1" s="556"/>
      <c r="IWC1" s="556"/>
      <c r="IWD1" s="556"/>
      <c r="IWE1" s="556"/>
      <c r="IWF1" s="556"/>
      <c r="IWG1" s="556"/>
      <c r="IWH1" s="556"/>
      <c r="IWI1" s="556"/>
      <c r="IWJ1" s="556"/>
      <c r="IWK1" s="556"/>
      <c r="IWL1" s="556"/>
      <c r="IWM1" s="556"/>
      <c r="IWN1" s="556"/>
      <c r="IWO1" s="556"/>
      <c r="IWP1" s="556"/>
      <c r="IWQ1" s="556"/>
      <c r="IWR1" s="556"/>
      <c r="IWS1" s="556"/>
      <c r="IWT1" s="556"/>
      <c r="IWU1" s="556"/>
      <c r="IWV1" s="556"/>
      <c r="IWW1" s="556"/>
      <c r="IWX1" s="556"/>
      <c r="IWY1" s="556"/>
      <c r="IWZ1" s="556"/>
      <c r="IXA1" s="556"/>
      <c r="IXB1" s="556"/>
      <c r="IXC1" s="556"/>
      <c r="IXD1" s="556"/>
      <c r="IXE1" s="556"/>
      <c r="IXF1" s="556"/>
      <c r="IXG1" s="556"/>
      <c r="IXH1" s="556"/>
      <c r="IXI1" s="556"/>
      <c r="IXJ1" s="556"/>
      <c r="IXK1" s="556"/>
      <c r="IXL1" s="556"/>
      <c r="IXM1" s="556"/>
      <c r="IXN1" s="556"/>
      <c r="IXO1" s="556"/>
      <c r="IXP1" s="556"/>
      <c r="IXQ1" s="556"/>
      <c r="IXR1" s="556"/>
      <c r="IXS1" s="556"/>
      <c r="IXT1" s="556"/>
      <c r="IXU1" s="556"/>
      <c r="IXV1" s="556"/>
      <c r="IXW1" s="556"/>
      <c r="IXX1" s="556"/>
      <c r="IXY1" s="556"/>
      <c r="IXZ1" s="556"/>
      <c r="IYA1" s="556"/>
      <c r="IYB1" s="556"/>
      <c r="IYC1" s="556"/>
      <c r="IYD1" s="556"/>
      <c r="IYE1" s="556"/>
      <c r="IYF1" s="556"/>
      <c r="IYG1" s="556"/>
      <c r="IYH1" s="556"/>
      <c r="IYI1" s="556"/>
      <c r="IYJ1" s="556"/>
      <c r="IYK1" s="556"/>
      <c r="IYL1" s="556"/>
      <c r="IYM1" s="556"/>
      <c r="IYN1" s="556"/>
      <c r="IYO1" s="556"/>
      <c r="IYP1" s="556"/>
      <c r="IYQ1" s="556"/>
      <c r="IYR1" s="556"/>
      <c r="IYS1" s="556"/>
      <c r="IYT1" s="556"/>
      <c r="IYU1" s="556"/>
      <c r="IYV1" s="556"/>
      <c r="IYW1" s="556"/>
      <c r="IYX1" s="556"/>
      <c r="IYY1" s="556"/>
      <c r="IYZ1" s="556"/>
      <c r="IZA1" s="556"/>
      <c r="IZB1" s="556"/>
      <c r="IZC1" s="556"/>
      <c r="IZD1" s="556"/>
      <c r="IZE1" s="556"/>
      <c r="IZF1" s="556"/>
      <c r="IZG1" s="556"/>
      <c r="IZH1" s="556"/>
      <c r="IZI1" s="556"/>
      <c r="IZJ1" s="556"/>
      <c r="IZK1" s="556"/>
      <c r="IZL1" s="556"/>
      <c r="IZM1" s="556"/>
      <c r="IZN1" s="556"/>
      <c r="IZO1" s="556"/>
      <c r="IZP1" s="556"/>
      <c r="IZQ1" s="556"/>
      <c r="IZR1" s="556"/>
      <c r="IZS1" s="556"/>
      <c r="IZT1" s="556"/>
      <c r="IZU1" s="556"/>
      <c r="IZV1" s="556"/>
      <c r="IZW1" s="556"/>
      <c r="IZX1" s="556"/>
      <c r="IZY1" s="556"/>
      <c r="IZZ1" s="556"/>
      <c r="JAA1" s="556"/>
      <c r="JAB1" s="556"/>
      <c r="JAC1" s="556"/>
      <c r="JAD1" s="556"/>
      <c r="JAE1" s="556"/>
      <c r="JAF1" s="556"/>
      <c r="JAG1" s="556"/>
      <c r="JAH1" s="556"/>
      <c r="JAI1" s="556"/>
      <c r="JAJ1" s="556"/>
      <c r="JAK1" s="556"/>
      <c r="JAL1" s="556"/>
      <c r="JAM1" s="556"/>
      <c r="JAN1" s="556"/>
      <c r="JAO1" s="556"/>
      <c r="JAP1" s="556"/>
      <c r="JAQ1" s="556"/>
      <c r="JAR1" s="556"/>
      <c r="JAS1" s="556"/>
      <c r="JAT1" s="556"/>
      <c r="JAU1" s="556"/>
      <c r="JAV1" s="556"/>
      <c r="JAW1" s="556"/>
      <c r="JAX1" s="556"/>
      <c r="JAY1" s="556"/>
      <c r="JAZ1" s="556"/>
      <c r="JBA1" s="556"/>
      <c r="JBB1" s="556"/>
      <c r="JBC1" s="556"/>
      <c r="JBD1" s="556"/>
      <c r="JBE1" s="556"/>
      <c r="JBF1" s="556"/>
      <c r="JBG1" s="556"/>
      <c r="JBH1" s="556"/>
      <c r="JBI1" s="556"/>
      <c r="JBJ1" s="556"/>
      <c r="JBK1" s="556"/>
      <c r="JBL1" s="556"/>
      <c r="JBM1" s="556"/>
      <c r="JBN1" s="556"/>
      <c r="JBO1" s="556"/>
      <c r="JBP1" s="556"/>
      <c r="JBQ1" s="556"/>
      <c r="JBR1" s="556"/>
      <c r="JBS1" s="556"/>
      <c r="JBT1" s="556"/>
      <c r="JBU1" s="556"/>
      <c r="JBV1" s="556"/>
      <c r="JBW1" s="556"/>
      <c r="JBX1" s="556"/>
      <c r="JBY1" s="556"/>
      <c r="JBZ1" s="556"/>
      <c r="JCA1" s="556"/>
      <c r="JCB1" s="556"/>
      <c r="JCC1" s="556"/>
      <c r="JCD1" s="556"/>
      <c r="JCE1" s="556"/>
      <c r="JCF1" s="556"/>
      <c r="JCG1" s="556"/>
      <c r="JCH1" s="556"/>
      <c r="JCI1" s="556"/>
      <c r="JCJ1" s="556"/>
      <c r="JCK1" s="556"/>
      <c r="JCL1" s="556"/>
      <c r="JCM1" s="556"/>
      <c r="JCN1" s="556"/>
      <c r="JCO1" s="556"/>
      <c r="JCP1" s="556"/>
      <c r="JCQ1" s="556"/>
      <c r="JCR1" s="556"/>
      <c r="JCS1" s="556"/>
      <c r="JCT1" s="556"/>
      <c r="JCU1" s="556"/>
      <c r="JCV1" s="556"/>
      <c r="JCW1" s="556"/>
      <c r="JCX1" s="556"/>
      <c r="JCY1" s="556"/>
      <c r="JCZ1" s="556"/>
      <c r="JDA1" s="556"/>
      <c r="JDB1" s="556"/>
      <c r="JDC1" s="556"/>
      <c r="JDD1" s="556"/>
      <c r="JDE1" s="556"/>
      <c r="JDF1" s="556"/>
      <c r="JDG1" s="556"/>
      <c r="JDH1" s="556"/>
      <c r="JDI1" s="556"/>
      <c r="JDJ1" s="556"/>
      <c r="JDK1" s="556"/>
      <c r="JDL1" s="556"/>
      <c r="JDM1" s="556"/>
      <c r="JDN1" s="556"/>
      <c r="JDO1" s="556"/>
      <c r="JDP1" s="556"/>
      <c r="JDQ1" s="556"/>
      <c r="JDR1" s="556"/>
      <c r="JDS1" s="556"/>
      <c r="JDT1" s="556"/>
      <c r="JDU1" s="556"/>
      <c r="JDV1" s="556"/>
      <c r="JDW1" s="556"/>
      <c r="JDX1" s="556"/>
      <c r="JDY1" s="556"/>
      <c r="JDZ1" s="556"/>
      <c r="JEA1" s="556"/>
      <c r="JEB1" s="556"/>
      <c r="JEC1" s="556"/>
      <c r="JED1" s="556"/>
      <c r="JEE1" s="556"/>
      <c r="JEF1" s="556"/>
      <c r="JEG1" s="556"/>
      <c r="JEH1" s="556"/>
      <c r="JEI1" s="556"/>
      <c r="JEJ1" s="556"/>
      <c r="JEK1" s="556"/>
      <c r="JEL1" s="556"/>
      <c r="JEM1" s="556"/>
      <c r="JEN1" s="556"/>
      <c r="JEO1" s="556"/>
      <c r="JEP1" s="556"/>
      <c r="JEQ1" s="556"/>
      <c r="JER1" s="556"/>
      <c r="JES1" s="556"/>
      <c r="JET1" s="556"/>
      <c r="JEU1" s="556"/>
      <c r="JEV1" s="556"/>
      <c r="JEW1" s="556"/>
      <c r="JEX1" s="556"/>
      <c r="JEY1" s="556"/>
      <c r="JEZ1" s="556"/>
      <c r="JFA1" s="556"/>
      <c r="JFB1" s="556"/>
      <c r="JFC1" s="556"/>
      <c r="JFD1" s="556"/>
      <c r="JFE1" s="556"/>
      <c r="JFF1" s="556"/>
      <c r="JFG1" s="556"/>
      <c r="JFH1" s="556"/>
      <c r="JFI1" s="556"/>
      <c r="JFJ1" s="556"/>
      <c r="JFK1" s="556"/>
      <c r="JFL1" s="556"/>
      <c r="JFM1" s="556"/>
      <c r="JFN1" s="556"/>
      <c r="JFO1" s="556"/>
      <c r="JFP1" s="556"/>
      <c r="JFQ1" s="556"/>
      <c r="JFR1" s="556"/>
      <c r="JFS1" s="556"/>
      <c r="JFT1" s="556"/>
      <c r="JFU1" s="556"/>
      <c r="JFV1" s="556"/>
      <c r="JFW1" s="556"/>
      <c r="JFX1" s="556"/>
      <c r="JFY1" s="556"/>
      <c r="JFZ1" s="556"/>
      <c r="JGA1" s="556"/>
      <c r="JGB1" s="556"/>
      <c r="JGC1" s="556"/>
      <c r="JGD1" s="556"/>
      <c r="JGE1" s="556"/>
      <c r="JGF1" s="556"/>
      <c r="JGG1" s="556"/>
      <c r="JGH1" s="556"/>
      <c r="JGI1" s="556"/>
      <c r="JGJ1" s="556"/>
      <c r="JGK1" s="556"/>
      <c r="JGL1" s="556"/>
      <c r="JGM1" s="556"/>
      <c r="JGN1" s="556"/>
      <c r="JGO1" s="556"/>
      <c r="JGP1" s="556"/>
      <c r="JGQ1" s="556"/>
      <c r="JGR1" s="556"/>
      <c r="JGS1" s="556"/>
      <c r="JGT1" s="556"/>
      <c r="JGU1" s="556"/>
      <c r="JGV1" s="556"/>
      <c r="JGW1" s="556"/>
      <c r="JGX1" s="556"/>
      <c r="JGY1" s="556"/>
      <c r="JGZ1" s="556"/>
      <c r="JHA1" s="556"/>
      <c r="JHB1" s="556"/>
      <c r="JHC1" s="556"/>
      <c r="JHD1" s="556"/>
      <c r="JHE1" s="556"/>
      <c r="JHF1" s="556"/>
      <c r="JHG1" s="556"/>
      <c r="JHH1" s="556"/>
      <c r="JHI1" s="556"/>
      <c r="JHJ1" s="556"/>
      <c r="JHK1" s="556"/>
      <c r="JHL1" s="556"/>
      <c r="JHM1" s="556"/>
      <c r="JHN1" s="556"/>
      <c r="JHO1" s="556"/>
      <c r="JHP1" s="556"/>
      <c r="JHQ1" s="556"/>
      <c r="JHR1" s="556"/>
      <c r="JHS1" s="556"/>
      <c r="JHT1" s="556"/>
      <c r="JHU1" s="556"/>
      <c r="JHV1" s="556"/>
      <c r="JHW1" s="556"/>
      <c r="JHX1" s="556"/>
      <c r="JHY1" s="556"/>
      <c r="JHZ1" s="556"/>
      <c r="JIA1" s="556"/>
      <c r="JIB1" s="556"/>
      <c r="JIC1" s="556"/>
      <c r="JID1" s="556"/>
      <c r="JIE1" s="556"/>
      <c r="JIF1" s="556"/>
      <c r="JIG1" s="556"/>
      <c r="JIH1" s="556"/>
      <c r="JII1" s="556"/>
      <c r="JIJ1" s="556"/>
      <c r="JIK1" s="556"/>
      <c r="JIL1" s="556"/>
      <c r="JIM1" s="556"/>
      <c r="JIN1" s="556"/>
      <c r="JIO1" s="556"/>
      <c r="JIP1" s="556"/>
      <c r="JIQ1" s="556"/>
      <c r="JIR1" s="556"/>
      <c r="JIS1" s="556"/>
      <c r="JIT1" s="556"/>
      <c r="JIU1" s="556"/>
      <c r="JIV1" s="556"/>
      <c r="JIW1" s="556"/>
      <c r="JIX1" s="556"/>
      <c r="JIY1" s="556"/>
      <c r="JIZ1" s="556"/>
      <c r="JJA1" s="556"/>
      <c r="JJB1" s="556"/>
      <c r="JJC1" s="556"/>
      <c r="JJD1" s="556"/>
      <c r="JJE1" s="556"/>
      <c r="JJF1" s="556"/>
      <c r="JJG1" s="556"/>
      <c r="JJH1" s="556"/>
      <c r="JJI1" s="556"/>
      <c r="JJJ1" s="556"/>
      <c r="JJK1" s="556"/>
      <c r="JJL1" s="556"/>
      <c r="JJM1" s="556"/>
      <c r="JJN1" s="556"/>
      <c r="JJO1" s="556"/>
      <c r="JJP1" s="556"/>
      <c r="JJQ1" s="556"/>
      <c r="JJR1" s="556"/>
      <c r="JJS1" s="556"/>
      <c r="JJT1" s="556"/>
      <c r="JJU1" s="556"/>
      <c r="JJV1" s="556"/>
      <c r="JJW1" s="556"/>
      <c r="JJX1" s="556"/>
      <c r="JJY1" s="556"/>
      <c r="JJZ1" s="556"/>
      <c r="JKA1" s="556"/>
      <c r="JKB1" s="556"/>
      <c r="JKC1" s="556"/>
      <c r="JKD1" s="556"/>
      <c r="JKE1" s="556"/>
      <c r="JKF1" s="556"/>
      <c r="JKG1" s="556"/>
      <c r="JKH1" s="556"/>
      <c r="JKI1" s="556"/>
      <c r="JKJ1" s="556"/>
      <c r="JKK1" s="556"/>
      <c r="JKL1" s="556"/>
      <c r="JKM1" s="556"/>
      <c r="JKN1" s="556"/>
      <c r="JKO1" s="556"/>
      <c r="JKP1" s="556"/>
      <c r="JKQ1" s="556"/>
      <c r="JKR1" s="556"/>
      <c r="JKS1" s="556"/>
      <c r="JKT1" s="556"/>
      <c r="JKU1" s="556"/>
      <c r="JKV1" s="556"/>
      <c r="JKW1" s="556"/>
      <c r="JKX1" s="556"/>
      <c r="JKY1" s="556"/>
      <c r="JKZ1" s="556"/>
      <c r="JLA1" s="556"/>
      <c r="JLB1" s="556"/>
      <c r="JLC1" s="556"/>
      <c r="JLD1" s="556"/>
      <c r="JLE1" s="556"/>
      <c r="JLF1" s="556"/>
      <c r="JLG1" s="556"/>
      <c r="JLH1" s="556"/>
      <c r="JLI1" s="556"/>
      <c r="JLJ1" s="556"/>
      <c r="JLK1" s="556"/>
      <c r="JLL1" s="556"/>
      <c r="JLM1" s="556"/>
      <c r="JLN1" s="556"/>
      <c r="JLO1" s="556"/>
      <c r="JLP1" s="556"/>
      <c r="JLQ1" s="556"/>
      <c r="JLR1" s="556"/>
      <c r="JLS1" s="556"/>
      <c r="JLT1" s="556"/>
      <c r="JLU1" s="556"/>
      <c r="JLV1" s="556"/>
      <c r="JLW1" s="556"/>
      <c r="JLX1" s="556"/>
      <c r="JLY1" s="556"/>
      <c r="JLZ1" s="556"/>
      <c r="JMA1" s="556"/>
      <c r="JMB1" s="556"/>
      <c r="JMC1" s="556"/>
      <c r="JMD1" s="556"/>
      <c r="JME1" s="556"/>
      <c r="JMF1" s="556"/>
      <c r="JMG1" s="556"/>
      <c r="JMH1" s="556"/>
      <c r="JMI1" s="556"/>
      <c r="JMJ1" s="556"/>
      <c r="JMK1" s="556"/>
      <c r="JML1" s="556"/>
      <c r="JMM1" s="556"/>
      <c r="JMN1" s="556"/>
      <c r="JMO1" s="556"/>
      <c r="JMP1" s="556"/>
      <c r="JMQ1" s="556"/>
      <c r="JMR1" s="556"/>
      <c r="JMS1" s="556"/>
      <c r="JMT1" s="556"/>
      <c r="JMU1" s="556"/>
      <c r="JMV1" s="556"/>
      <c r="JMW1" s="556"/>
      <c r="JMX1" s="556"/>
      <c r="JMY1" s="556"/>
      <c r="JMZ1" s="556"/>
      <c r="JNA1" s="556"/>
      <c r="JNB1" s="556"/>
      <c r="JNC1" s="556"/>
      <c r="JND1" s="556"/>
      <c r="JNE1" s="556"/>
      <c r="JNF1" s="556"/>
      <c r="JNG1" s="556"/>
      <c r="JNH1" s="556"/>
      <c r="JNI1" s="556"/>
      <c r="JNJ1" s="556"/>
      <c r="JNK1" s="556"/>
      <c r="JNL1" s="556"/>
      <c r="JNM1" s="556"/>
      <c r="JNN1" s="556"/>
      <c r="JNO1" s="556"/>
      <c r="JNP1" s="556"/>
      <c r="JNQ1" s="556"/>
      <c r="JNR1" s="556"/>
      <c r="JNS1" s="556"/>
      <c r="JNT1" s="556"/>
      <c r="JNU1" s="556"/>
      <c r="JNV1" s="556"/>
      <c r="JNW1" s="556"/>
      <c r="JNX1" s="556"/>
      <c r="JNY1" s="556"/>
      <c r="JNZ1" s="556"/>
      <c r="JOA1" s="556"/>
      <c r="JOB1" s="556"/>
      <c r="JOC1" s="556"/>
      <c r="JOD1" s="556"/>
      <c r="JOE1" s="556"/>
      <c r="JOF1" s="556"/>
      <c r="JOG1" s="556"/>
      <c r="JOH1" s="556"/>
      <c r="JOI1" s="556"/>
      <c r="JOJ1" s="556"/>
      <c r="JOK1" s="556"/>
      <c r="JOL1" s="556"/>
      <c r="JOM1" s="556"/>
      <c r="JON1" s="556"/>
      <c r="JOO1" s="556"/>
      <c r="JOP1" s="556"/>
      <c r="JOQ1" s="556"/>
      <c r="JOR1" s="556"/>
      <c r="JOS1" s="556"/>
      <c r="JOT1" s="556"/>
      <c r="JOU1" s="556"/>
      <c r="JOV1" s="556"/>
      <c r="JOW1" s="556"/>
      <c r="JOX1" s="556"/>
      <c r="JOY1" s="556"/>
      <c r="JOZ1" s="556"/>
      <c r="JPA1" s="556"/>
      <c r="JPB1" s="556"/>
      <c r="JPC1" s="556"/>
      <c r="JPD1" s="556"/>
      <c r="JPE1" s="556"/>
      <c r="JPF1" s="556"/>
      <c r="JPG1" s="556"/>
      <c r="JPH1" s="556"/>
      <c r="JPI1" s="556"/>
      <c r="JPJ1" s="556"/>
      <c r="JPK1" s="556"/>
      <c r="JPL1" s="556"/>
      <c r="JPM1" s="556"/>
      <c r="JPN1" s="556"/>
      <c r="JPO1" s="556"/>
      <c r="JPP1" s="556"/>
      <c r="JPQ1" s="556"/>
      <c r="JPR1" s="556"/>
      <c r="JPS1" s="556"/>
      <c r="JPT1" s="556"/>
      <c r="JPU1" s="556"/>
      <c r="JPV1" s="556"/>
      <c r="JPW1" s="556"/>
      <c r="JPX1" s="556"/>
      <c r="JPY1" s="556"/>
      <c r="JPZ1" s="556"/>
      <c r="JQA1" s="556"/>
      <c r="JQB1" s="556"/>
      <c r="JQC1" s="556"/>
      <c r="JQD1" s="556"/>
      <c r="JQE1" s="556"/>
      <c r="JQF1" s="556"/>
      <c r="JQG1" s="556"/>
      <c r="JQH1" s="556"/>
      <c r="JQI1" s="556"/>
      <c r="JQJ1" s="556"/>
      <c r="JQK1" s="556"/>
      <c r="JQL1" s="556"/>
      <c r="JQM1" s="556"/>
      <c r="JQN1" s="556"/>
      <c r="JQO1" s="556"/>
      <c r="JQP1" s="556"/>
      <c r="JQQ1" s="556"/>
      <c r="JQR1" s="556"/>
      <c r="JQS1" s="556"/>
      <c r="JQT1" s="556"/>
      <c r="JQU1" s="556"/>
      <c r="JQV1" s="556"/>
      <c r="JQW1" s="556"/>
      <c r="JQX1" s="556"/>
      <c r="JQY1" s="556"/>
      <c r="JQZ1" s="556"/>
      <c r="JRA1" s="556"/>
      <c r="JRB1" s="556"/>
      <c r="JRC1" s="556"/>
      <c r="JRD1" s="556"/>
      <c r="JRE1" s="556"/>
      <c r="JRF1" s="556"/>
      <c r="JRG1" s="556"/>
      <c r="JRH1" s="556"/>
      <c r="JRI1" s="556"/>
      <c r="JRJ1" s="556"/>
      <c r="JRK1" s="556"/>
      <c r="JRL1" s="556"/>
      <c r="JRM1" s="556"/>
      <c r="JRN1" s="556"/>
      <c r="JRO1" s="556"/>
      <c r="JRP1" s="556"/>
      <c r="JRQ1" s="556"/>
      <c r="JRR1" s="556"/>
      <c r="JRS1" s="556"/>
      <c r="JRT1" s="556"/>
      <c r="JRU1" s="556"/>
      <c r="JRV1" s="556"/>
      <c r="JRW1" s="556"/>
      <c r="JRX1" s="556"/>
      <c r="JRY1" s="556"/>
      <c r="JRZ1" s="556"/>
      <c r="JSA1" s="556"/>
      <c r="JSB1" s="556"/>
      <c r="JSC1" s="556"/>
      <c r="JSD1" s="556"/>
      <c r="JSE1" s="556"/>
      <c r="JSF1" s="556"/>
      <c r="JSG1" s="556"/>
      <c r="JSH1" s="556"/>
      <c r="JSI1" s="556"/>
      <c r="JSJ1" s="556"/>
      <c r="JSK1" s="556"/>
      <c r="JSL1" s="556"/>
      <c r="JSM1" s="556"/>
      <c r="JSN1" s="556"/>
      <c r="JSO1" s="556"/>
      <c r="JSP1" s="556"/>
      <c r="JSQ1" s="556"/>
      <c r="JSR1" s="556"/>
      <c r="JSS1" s="556"/>
      <c r="JST1" s="556"/>
      <c r="JSU1" s="556"/>
      <c r="JSV1" s="556"/>
      <c r="JSW1" s="556"/>
      <c r="JSX1" s="556"/>
      <c r="JSY1" s="556"/>
      <c r="JSZ1" s="556"/>
      <c r="JTA1" s="556"/>
      <c r="JTB1" s="556"/>
      <c r="JTC1" s="556"/>
      <c r="JTD1" s="556"/>
      <c r="JTE1" s="556"/>
      <c r="JTF1" s="556"/>
      <c r="JTG1" s="556"/>
      <c r="JTH1" s="556"/>
      <c r="JTI1" s="556"/>
      <c r="JTJ1" s="556"/>
      <c r="JTK1" s="556"/>
      <c r="JTL1" s="556"/>
      <c r="JTM1" s="556"/>
      <c r="JTN1" s="556"/>
      <c r="JTO1" s="556"/>
      <c r="JTP1" s="556"/>
      <c r="JTQ1" s="556"/>
      <c r="JTR1" s="556"/>
      <c r="JTS1" s="556"/>
      <c r="JTT1" s="556"/>
      <c r="JTU1" s="556"/>
      <c r="JTV1" s="556"/>
      <c r="JTW1" s="556"/>
      <c r="JTX1" s="556"/>
      <c r="JTY1" s="556"/>
      <c r="JTZ1" s="556"/>
      <c r="JUA1" s="556"/>
      <c r="JUB1" s="556"/>
      <c r="JUC1" s="556"/>
      <c r="JUD1" s="556"/>
      <c r="JUE1" s="556"/>
      <c r="JUF1" s="556"/>
      <c r="JUG1" s="556"/>
      <c r="JUH1" s="556"/>
      <c r="JUI1" s="556"/>
      <c r="JUJ1" s="556"/>
      <c r="JUK1" s="556"/>
      <c r="JUL1" s="556"/>
      <c r="JUM1" s="556"/>
      <c r="JUN1" s="556"/>
      <c r="JUO1" s="556"/>
      <c r="JUP1" s="556"/>
      <c r="JUQ1" s="556"/>
      <c r="JUR1" s="556"/>
      <c r="JUS1" s="556"/>
      <c r="JUT1" s="556"/>
      <c r="JUU1" s="556"/>
      <c r="JUV1" s="556"/>
      <c r="JUW1" s="556"/>
      <c r="JUX1" s="556"/>
      <c r="JUY1" s="556"/>
      <c r="JUZ1" s="556"/>
      <c r="JVA1" s="556"/>
      <c r="JVB1" s="556"/>
      <c r="JVC1" s="556"/>
      <c r="JVD1" s="556"/>
      <c r="JVE1" s="556"/>
      <c r="JVF1" s="556"/>
      <c r="JVG1" s="556"/>
      <c r="JVH1" s="556"/>
      <c r="JVI1" s="556"/>
      <c r="JVJ1" s="556"/>
      <c r="JVK1" s="556"/>
      <c r="JVL1" s="556"/>
      <c r="JVM1" s="556"/>
      <c r="JVN1" s="556"/>
      <c r="JVO1" s="556"/>
      <c r="JVP1" s="556"/>
      <c r="JVQ1" s="556"/>
      <c r="JVR1" s="556"/>
      <c r="JVS1" s="556"/>
      <c r="JVT1" s="556"/>
      <c r="JVU1" s="556"/>
      <c r="JVV1" s="556"/>
      <c r="JVW1" s="556"/>
      <c r="JVX1" s="556"/>
      <c r="JVY1" s="556"/>
      <c r="JVZ1" s="556"/>
      <c r="JWA1" s="556"/>
      <c r="JWB1" s="556"/>
      <c r="JWC1" s="556"/>
      <c r="JWD1" s="556"/>
      <c r="JWE1" s="556"/>
      <c r="JWF1" s="556"/>
      <c r="JWG1" s="556"/>
      <c r="JWH1" s="556"/>
      <c r="JWI1" s="556"/>
      <c r="JWJ1" s="556"/>
      <c r="JWK1" s="556"/>
      <c r="JWL1" s="556"/>
      <c r="JWM1" s="556"/>
      <c r="JWN1" s="556"/>
      <c r="JWO1" s="556"/>
      <c r="JWP1" s="556"/>
      <c r="JWQ1" s="556"/>
      <c r="JWR1" s="556"/>
      <c r="JWS1" s="556"/>
      <c r="JWT1" s="556"/>
      <c r="JWU1" s="556"/>
      <c r="JWV1" s="556"/>
      <c r="JWW1" s="556"/>
      <c r="JWX1" s="556"/>
      <c r="JWY1" s="556"/>
      <c r="JWZ1" s="556"/>
      <c r="JXA1" s="556"/>
      <c r="JXB1" s="556"/>
      <c r="JXC1" s="556"/>
      <c r="JXD1" s="556"/>
      <c r="JXE1" s="556"/>
      <c r="JXF1" s="556"/>
      <c r="JXG1" s="556"/>
      <c r="JXH1" s="556"/>
      <c r="JXI1" s="556"/>
      <c r="JXJ1" s="556"/>
      <c r="JXK1" s="556"/>
      <c r="JXL1" s="556"/>
      <c r="JXM1" s="556"/>
      <c r="JXN1" s="556"/>
      <c r="JXO1" s="556"/>
      <c r="JXP1" s="556"/>
      <c r="JXQ1" s="556"/>
      <c r="JXR1" s="556"/>
      <c r="JXS1" s="556"/>
      <c r="JXT1" s="556"/>
      <c r="JXU1" s="556"/>
      <c r="JXV1" s="556"/>
      <c r="JXW1" s="556"/>
      <c r="JXX1" s="556"/>
      <c r="JXY1" s="556"/>
      <c r="JXZ1" s="556"/>
      <c r="JYA1" s="556"/>
      <c r="JYB1" s="556"/>
      <c r="JYC1" s="556"/>
      <c r="JYD1" s="556"/>
      <c r="JYE1" s="556"/>
      <c r="JYF1" s="556"/>
      <c r="JYG1" s="556"/>
      <c r="JYH1" s="556"/>
      <c r="JYI1" s="556"/>
      <c r="JYJ1" s="556"/>
      <c r="JYK1" s="556"/>
      <c r="JYL1" s="556"/>
      <c r="JYM1" s="556"/>
      <c r="JYN1" s="556"/>
      <c r="JYO1" s="556"/>
      <c r="JYP1" s="556"/>
      <c r="JYQ1" s="556"/>
      <c r="JYR1" s="556"/>
      <c r="JYS1" s="556"/>
      <c r="JYT1" s="556"/>
      <c r="JYU1" s="556"/>
      <c r="JYV1" s="556"/>
      <c r="JYW1" s="556"/>
      <c r="JYX1" s="556"/>
      <c r="JYY1" s="556"/>
      <c r="JYZ1" s="556"/>
      <c r="JZA1" s="556"/>
      <c r="JZB1" s="556"/>
      <c r="JZC1" s="556"/>
      <c r="JZD1" s="556"/>
      <c r="JZE1" s="556"/>
      <c r="JZF1" s="556"/>
      <c r="JZG1" s="556"/>
      <c r="JZH1" s="556"/>
      <c r="JZI1" s="556"/>
      <c r="JZJ1" s="556"/>
      <c r="JZK1" s="556"/>
      <c r="JZL1" s="556"/>
      <c r="JZM1" s="556"/>
      <c r="JZN1" s="556"/>
      <c r="JZO1" s="556"/>
      <c r="JZP1" s="556"/>
      <c r="JZQ1" s="556"/>
      <c r="JZR1" s="556"/>
      <c r="JZS1" s="556"/>
      <c r="JZT1" s="556"/>
      <c r="JZU1" s="556"/>
      <c r="JZV1" s="556"/>
      <c r="JZW1" s="556"/>
      <c r="JZX1" s="556"/>
      <c r="JZY1" s="556"/>
      <c r="JZZ1" s="556"/>
      <c r="KAA1" s="556"/>
      <c r="KAB1" s="556"/>
      <c r="KAC1" s="556"/>
      <c r="KAD1" s="556"/>
      <c r="KAE1" s="556"/>
      <c r="KAF1" s="556"/>
      <c r="KAG1" s="556"/>
      <c r="KAH1" s="556"/>
      <c r="KAI1" s="556"/>
      <c r="KAJ1" s="556"/>
      <c r="KAK1" s="556"/>
      <c r="KAL1" s="556"/>
      <c r="KAM1" s="556"/>
      <c r="KAN1" s="556"/>
      <c r="KAO1" s="556"/>
      <c r="KAP1" s="556"/>
      <c r="KAQ1" s="556"/>
      <c r="KAR1" s="556"/>
      <c r="KAS1" s="556"/>
      <c r="KAT1" s="556"/>
      <c r="KAU1" s="556"/>
      <c r="KAV1" s="556"/>
      <c r="KAW1" s="556"/>
      <c r="KAX1" s="556"/>
      <c r="KAY1" s="556"/>
      <c r="KAZ1" s="556"/>
      <c r="KBA1" s="556"/>
      <c r="KBB1" s="556"/>
      <c r="KBC1" s="556"/>
      <c r="KBD1" s="556"/>
      <c r="KBE1" s="556"/>
      <c r="KBF1" s="556"/>
      <c r="KBG1" s="556"/>
      <c r="KBH1" s="556"/>
      <c r="KBI1" s="556"/>
      <c r="KBJ1" s="556"/>
      <c r="KBK1" s="556"/>
      <c r="KBL1" s="556"/>
      <c r="KBM1" s="556"/>
      <c r="KBN1" s="556"/>
      <c r="KBO1" s="556"/>
      <c r="KBP1" s="556"/>
      <c r="KBQ1" s="556"/>
      <c r="KBR1" s="556"/>
      <c r="KBS1" s="556"/>
      <c r="KBT1" s="556"/>
      <c r="KBU1" s="556"/>
      <c r="KBV1" s="556"/>
      <c r="KBW1" s="556"/>
      <c r="KBX1" s="556"/>
      <c r="KBY1" s="556"/>
      <c r="KBZ1" s="556"/>
      <c r="KCA1" s="556"/>
      <c r="KCB1" s="556"/>
      <c r="KCC1" s="556"/>
      <c r="KCD1" s="556"/>
      <c r="KCE1" s="556"/>
      <c r="KCF1" s="556"/>
      <c r="KCG1" s="556"/>
      <c r="KCH1" s="556"/>
      <c r="KCI1" s="556"/>
      <c r="KCJ1" s="556"/>
      <c r="KCK1" s="556"/>
      <c r="KCL1" s="556"/>
      <c r="KCM1" s="556"/>
      <c r="KCN1" s="556"/>
      <c r="KCO1" s="556"/>
      <c r="KCP1" s="556"/>
      <c r="KCQ1" s="556"/>
      <c r="KCR1" s="556"/>
      <c r="KCS1" s="556"/>
      <c r="KCT1" s="556"/>
      <c r="KCU1" s="556"/>
      <c r="KCV1" s="556"/>
      <c r="KCW1" s="556"/>
      <c r="KCX1" s="556"/>
      <c r="KCY1" s="556"/>
      <c r="KCZ1" s="556"/>
      <c r="KDA1" s="556"/>
      <c r="KDB1" s="556"/>
      <c r="KDC1" s="556"/>
      <c r="KDD1" s="556"/>
      <c r="KDE1" s="556"/>
      <c r="KDF1" s="556"/>
      <c r="KDG1" s="556"/>
      <c r="KDH1" s="556"/>
      <c r="KDI1" s="556"/>
      <c r="KDJ1" s="556"/>
      <c r="KDK1" s="556"/>
      <c r="KDL1" s="556"/>
      <c r="KDM1" s="556"/>
      <c r="KDN1" s="556"/>
      <c r="KDO1" s="556"/>
      <c r="KDP1" s="556"/>
      <c r="KDQ1" s="556"/>
      <c r="KDR1" s="556"/>
      <c r="KDS1" s="556"/>
      <c r="KDT1" s="556"/>
      <c r="KDU1" s="556"/>
      <c r="KDV1" s="556"/>
      <c r="KDW1" s="556"/>
      <c r="KDX1" s="556"/>
      <c r="KDY1" s="556"/>
      <c r="KDZ1" s="556"/>
      <c r="KEA1" s="556"/>
      <c r="KEB1" s="556"/>
      <c r="KEC1" s="556"/>
      <c r="KED1" s="556"/>
      <c r="KEE1" s="556"/>
      <c r="KEF1" s="556"/>
      <c r="KEG1" s="556"/>
      <c r="KEH1" s="556"/>
      <c r="KEI1" s="556"/>
      <c r="KEJ1" s="556"/>
      <c r="KEK1" s="556"/>
      <c r="KEL1" s="556"/>
      <c r="KEM1" s="556"/>
      <c r="KEN1" s="556"/>
      <c r="KEO1" s="556"/>
      <c r="KEP1" s="556"/>
      <c r="KEQ1" s="556"/>
      <c r="KER1" s="556"/>
      <c r="KES1" s="556"/>
      <c r="KET1" s="556"/>
      <c r="KEU1" s="556"/>
      <c r="KEV1" s="556"/>
      <c r="KEW1" s="556"/>
      <c r="KEX1" s="556"/>
      <c r="KEY1" s="556"/>
      <c r="KEZ1" s="556"/>
      <c r="KFA1" s="556"/>
      <c r="KFB1" s="556"/>
      <c r="KFC1" s="556"/>
      <c r="KFD1" s="556"/>
      <c r="KFE1" s="556"/>
      <c r="KFF1" s="556"/>
      <c r="KFG1" s="556"/>
      <c r="KFH1" s="556"/>
      <c r="KFI1" s="556"/>
      <c r="KFJ1" s="556"/>
      <c r="KFK1" s="556"/>
      <c r="KFL1" s="556"/>
      <c r="KFM1" s="556"/>
      <c r="KFN1" s="556"/>
      <c r="KFO1" s="556"/>
      <c r="KFP1" s="556"/>
      <c r="KFQ1" s="556"/>
      <c r="KFR1" s="556"/>
      <c r="KFS1" s="556"/>
      <c r="KFT1" s="556"/>
      <c r="KFU1" s="556"/>
      <c r="KFV1" s="556"/>
      <c r="KFW1" s="556"/>
      <c r="KFX1" s="556"/>
      <c r="KFY1" s="556"/>
      <c r="KFZ1" s="556"/>
      <c r="KGA1" s="556"/>
      <c r="KGB1" s="556"/>
      <c r="KGC1" s="556"/>
      <c r="KGD1" s="556"/>
      <c r="KGE1" s="556"/>
      <c r="KGF1" s="556"/>
      <c r="KGG1" s="556"/>
      <c r="KGH1" s="556"/>
      <c r="KGI1" s="556"/>
      <c r="KGJ1" s="556"/>
      <c r="KGK1" s="556"/>
      <c r="KGL1" s="556"/>
      <c r="KGM1" s="556"/>
      <c r="KGN1" s="556"/>
      <c r="KGO1" s="556"/>
      <c r="KGP1" s="556"/>
      <c r="KGQ1" s="556"/>
      <c r="KGR1" s="556"/>
      <c r="KGS1" s="556"/>
      <c r="KGT1" s="556"/>
      <c r="KGU1" s="556"/>
      <c r="KGV1" s="556"/>
      <c r="KGW1" s="556"/>
      <c r="KGX1" s="556"/>
      <c r="KGY1" s="556"/>
      <c r="KGZ1" s="556"/>
      <c r="KHA1" s="556"/>
      <c r="KHB1" s="556"/>
      <c r="KHC1" s="556"/>
      <c r="KHD1" s="556"/>
      <c r="KHE1" s="556"/>
      <c r="KHF1" s="556"/>
      <c r="KHG1" s="556"/>
      <c r="KHH1" s="556"/>
      <c r="KHI1" s="556"/>
      <c r="KHJ1" s="556"/>
      <c r="KHK1" s="556"/>
      <c r="KHL1" s="556"/>
      <c r="KHM1" s="556"/>
      <c r="KHN1" s="556"/>
      <c r="KHO1" s="556"/>
      <c r="KHP1" s="556"/>
      <c r="KHQ1" s="556"/>
      <c r="KHR1" s="556"/>
      <c r="KHS1" s="556"/>
      <c r="KHT1" s="556"/>
      <c r="KHU1" s="556"/>
      <c r="KHV1" s="556"/>
      <c r="KHW1" s="556"/>
      <c r="KHX1" s="556"/>
      <c r="KHY1" s="556"/>
      <c r="KHZ1" s="556"/>
      <c r="KIA1" s="556"/>
      <c r="KIB1" s="556"/>
      <c r="KIC1" s="556"/>
      <c r="KID1" s="556"/>
      <c r="KIE1" s="556"/>
      <c r="KIF1" s="556"/>
      <c r="KIG1" s="556"/>
      <c r="KIH1" s="556"/>
      <c r="KII1" s="556"/>
      <c r="KIJ1" s="556"/>
      <c r="KIK1" s="556"/>
      <c r="KIL1" s="556"/>
      <c r="KIM1" s="556"/>
      <c r="KIN1" s="556"/>
      <c r="KIO1" s="556"/>
      <c r="KIP1" s="556"/>
      <c r="KIQ1" s="556"/>
      <c r="KIR1" s="556"/>
      <c r="KIS1" s="556"/>
      <c r="KIT1" s="556"/>
      <c r="KIU1" s="556"/>
      <c r="KIV1" s="556"/>
      <c r="KIW1" s="556"/>
      <c r="KIX1" s="556"/>
      <c r="KIY1" s="556"/>
      <c r="KIZ1" s="556"/>
      <c r="KJA1" s="556"/>
      <c r="KJB1" s="556"/>
      <c r="KJC1" s="556"/>
      <c r="KJD1" s="556"/>
      <c r="KJE1" s="556"/>
      <c r="KJF1" s="556"/>
      <c r="KJG1" s="556"/>
      <c r="KJH1" s="556"/>
      <c r="KJI1" s="556"/>
      <c r="KJJ1" s="556"/>
      <c r="KJK1" s="556"/>
      <c r="KJL1" s="556"/>
      <c r="KJM1" s="556"/>
      <c r="KJN1" s="556"/>
      <c r="KJO1" s="556"/>
      <c r="KJP1" s="556"/>
      <c r="KJQ1" s="556"/>
      <c r="KJR1" s="556"/>
      <c r="KJS1" s="556"/>
      <c r="KJT1" s="556"/>
      <c r="KJU1" s="556"/>
      <c r="KJV1" s="556"/>
      <c r="KJW1" s="556"/>
      <c r="KJX1" s="556"/>
      <c r="KJY1" s="556"/>
      <c r="KJZ1" s="556"/>
      <c r="KKA1" s="556"/>
      <c r="KKB1" s="556"/>
      <c r="KKC1" s="556"/>
      <c r="KKD1" s="556"/>
      <c r="KKE1" s="556"/>
      <c r="KKF1" s="556"/>
      <c r="KKG1" s="556"/>
      <c r="KKH1" s="556"/>
      <c r="KKI1" s="556"/>
      <c r="KKJ1" s="556"/>
      <c r="KKK1" s="556"/>
      <c r="KKL1" s="556"/>
      <c r="KKM1" s="556"/>
      <c r="KKN1" s="556"/>
      <c r="KKO1" s="556"/>
      <c r="KKP1" s="556"/>
      <c r="KKQ1" s="556"/>
      <c r="KKR1" s="556"/>
      <c r="KKS1" s="556"/>
      <c r="KKT1" s="556"/>
      <c r="KKU1" s="556"/>
      <c r="KKV1" s="556"/>
      <c r="KKW1" s="556"/>
      <c r="KKX1" s="556"/>
      <c r="KKY1" s="556"/>
      <c r="KKZ1" s="556"/>
      <c r="KLA1" s="556"/>
      <c r="KLB1" s="556"/>
      <c r="KLC1" s="556"/>
      <c r="KLD1" s="556"/>
      <c r="KLE1" s="556"/>
      <c r="KLF1" s="556"/>
      <c r="KLG1" s="556"/>
      <c r="KLH1" s="556"/>
      <c r="KLI1" s="556"/>
      <c r="KLJ1" s="556"/>
      <c r="KLK1" s="556"/>
      <c r="KLL1" s="556"/>
      <c r="KLM1" s="556"/>
      <c r="KLN1" s="556"/>
      <c r="KLO1" s="556"/>
      <c r="KLP1" s="556"/>
      <c r="KLQ1" s="556"/>
      <c r="KLR1" s="556"/>
      <c r="KLS1" s="556"/>
      <c r="KLT1" s="556"/>
      <c r="KLU1" s="556"/>
      <c r="KLV1" s="556"/>
      <c r="KLW1" s="556"/>
      <c r="KLX1" s="556"/>
      <c r="KLY1" s="556"/>
      <c r="KLZ1" s="556"/>
      <c r="KMA1" s="556"/>
      <c r="KMB1" s="556"/>
      <c r="KMC1" s="556"/>
      <c r="KMD1" s="556"/>
      <c r="KME1" s="556"/>
      <c r="KMF1" s="556"/>
      <c r="KMG1" s="556"/>
      <c r="KMH1" s="556"/>
      <c r="KMI1" s="556"/>
      <c r="KMJ1" s="556"/>
      <c r="KMK1" s="556"/>
      <c r="KML1" s="556"/>
      <c r="KMM1" s="556"/>
      <c r="KMN1" s="556"/>
      <c r="KMO1" s="556"/>
      <c r="KMP1" s="556"/>
      <c r="KMQ1" s="556"/>
      <c r="KMR1" s="556"/>
      <c r="KMS1" s="556"/>
      <c r="KMT1" s="556"/>
      <c r="KMU1" s="556"/>
      <c r="KMV1" s="556"/>
      <c r="KMW1" s="556"/>
      <c r="KMX1" s="556"/>
      <c r="KMY1" s="556"/>
      <c r="KMZ1" s="556"/>
      <c r="KNA1" s="556"/>
      <c r="KNB1" s="556"/>
      <c r="KNC1" s="556"/>
      <c r="KND1" s="556"/>
      <c r="KNE1" s="556"/>
      <c r="KNF1" s="556"/>
      <c r="KNG1" s="556"/>
      <c r="KNH1" s="556"/>
      <c r="KNI1" s="556"/>
      <c r="KNJ1" s="556"/>
      <c r="KNK1" s="556"/>
      <c r="KNL1" s="556"/>
      <c r="KNM1" s="556"/>
      <c r="KNN1" s="556"/>
      <c r="KNO1" s="556"/>
      <c r="KNP1" s="556"/>
      <c r="KNQ1" s="556"/>
      <c r="KNR1" s="556"/>
      <c r="KNS1" s="556"/>
      <c r="KNT1" s="556"/>
      <c r="KNU1" s="556"/>
      <c r="KNV1" s="556"/>
      <c r="KNW1" s="556"/>
      <c r="KNX1" s="556"/>
      <c r="KNY1" s="556"/>
      <c r="KNZ1" s="556"/>
      <c r="KOA1" s="556"/>
      <c r="KOB1" s="556"/>
      <c r="KOC1" s="556"/>
      <c r="KOD1" s="556"/>
      <c r="KOE1" s="556"/>
      <c r="KOF1" s="556"/>
      <c r="KOG1" s="556"/>
      <c r="KOH1" s="556"/>
      <c r="KOI1" s="556"/>
      <c r="KOJ1" s="556"/>
      <c r="KOK1" s="556"/>
      <c r="KOL1" s="556"/>
      <c r="KOM1" s="556"/>
      <c r="KON1" s="556"/>
      <c r="KOO1" s="556"/>
      <c r="KOP1" s="556"/>
      <c r="KOQ1" s="556"/>
      <c r="KOR1" s="556"/>
      <c r="KOS1" s="556"/>
      <c r="KOT1" s="556"/>
      <c r="KOU1" s="556"/>
      <c r="KOV1" s="556"/>
      <c r="KOW1" s="556"/>
      <c r="KOX1" s="556"/>
      <c r="KOY1" s="556"/>
      <c r="KOZ1" s="556"/>
      <c r="KPA1" s="556"/>
      <c r="KPB1" s="556"/>
      <c r="KPC1" s="556"/>
      <c r="KPD1" s="556"/>
      <c r="KPE1" s="556"/>
      <c r="KPF1" s="556"/>
      <c r="KPG1" s="556"/>
      <c r="KPH1" s="556"/>
      <c r="KPI1" s="556"/>
      <c r="KPJ1" s="556"/>
      <c r="KPK1" s="556"/>
      <c r="KPL1" s="556"/>
      <c r="KPM1" s="556"/>
      <c r="KPN1" s="556"/>
      <c r="KPO1" s="556"/>
      <c r="KPP1" s="556"/>
      <c r="KPQ1" s="556"/>
      <c r="KPR1" s="556"/>
      <c r="KPS1" s="556"/>
      <c r="KPT1" s="556"/>
      <c r="KPU1" s="556"/>
      <c r="KPV1" s="556"/>
      <c r="KPW1" s="556"/>
      <c r="KPX1" s="556"/>
      <c r="KPY1" s="556"/>
      <c r="KPZ1" s="556"/>
      <c r="KQA1" s="556"/>
      <c r="KQB1" s="556"/>
      <c r="KQC1" s="556"/>
      <c r="KQD1" s="556"/>
      <c r="KQE1" s="556"/>
      <c r="KQF1" s="556"/>
      <c r="KQG1" s="556"/>
      <c r="KQH1" s="556"/>
      <c r="KQI1" s="556"/>
      <c r="KQJ1" s="556"/>
      <c r="KQK1" s="556"/>
      <c r="KQL1" s="556"/>
      <c r="KQM1" s="556"/>
      <c r="KQN1" s="556"/>
      <c r="KQO1" s="556"/>
      <c r="KQP1" s="556"/>
      <c r="KQQ1" s="556"/>
      <c r="KQR1" s="556"/>
      <c r="KQS1" s="556"/>
      <c r="KQT1" s="556"/>
      <c r="KQU1" s="556"/>
      <c r="KQV1" s="556"/>
      <c r="KQW1" s="556"/>
      <c r="KQX1" s="556"/>
      <c r="KQY1" s="556"/>
      <c r="KQZ1" s="556"/>
      <c r="KRA1" s="556"/>
      <c r="KRB1" s="556"/>
      <c r="KRC1" s="556"/>
      <c r="KRD1" s="556"/>
      <c r="KRE1" s="556"/>
      <c r="KRF1" s="556"/>
      <c r="KRG1" s="556"/>
      <c r="KRH1" s="556"/>
      <c r="KRI1" s="556"/>
      <c r="KRJ1" s="556"/>
      <c r="KRK1" s="556"/>
      <c r="KRL1" s="556"/>
      <c r="KRM1" s="556"/>
      <c r="KRN1" s="556"/>
      <c r="KRO1" s="556"/>
      <c r="KRP1" s="556"/>
      <c r="KRQ1" s="556"/>
      <c r="KRR1" s="556"/>
      <c r="KRS1" s="556"/>
      <c r="KRT1" s="556"/>
      <c r="KRU1" s="556"/>
      <c r="KRV1" s="556"/>
      <c r="KRW1" s="556"/>
      <c r="KRX1" s="556"/>
      <c r="KRY1" s="556"/>
      <c r="KRZ1" s="556"/>
      <c r="KSA1" s="556"/>
      <c r="KSB1" s="556"/>
      <c r="KSC1" s="556"/>
      <c r="KSD1" s="556"/>
      <c r="KSE1" s="556"/>
      <c r="KSF1" s="556"/>
      <c r="KSG1" s="556"/>
      <c r="KSH1" s="556"/>
      <c r="KSI1" s="556"/>
      <c r="KSJ1" s="556"/>
      <c r="KSK1" s="556"/>
      <c r="KSL1" s="556"/>
      <c r="KSM1" s="556"/>
      <c r="KSN1" s="556"/>
      <c r="KSO1" s="556"/>
      <c r="KSP1" s="556"/>
      <c r="KSQ1" s="556"/>
      <c r="KSR1" s="556"/>
      <c r="KSS1" s="556"/>
      <c r="KST1" s="556"/>
      <c r="KSU1" s="556"/>
      <c r="KSV1" s="556"/>
      <c r="KSW1" s="556"/>
      <c r="KSX1" s="556"/>
      <c r="KSY1" s="556"/>
      <c r="KSZ1" s="556"/>
      <c r="KTA1" s="556"/>
      <c r="KTB1" s="556"/>
      <c r="KTC1" s="556"/>
      <c r="KTD1" s="556"/>
      <c r="KTE1" s="556"/>
      <c r="KTF1" s="556"/>
      <c r="KTG1" s="556"/>
      <c r="KTH1" s="556"/>
      <c r="KTI1" s="556"/>
      <c r="KTJ1" s="556"/>
      <c r="KTK1" s="556"/>
      <c r="KTL1" s="556"/>
      <c r="KTM1" s="556"/>
      <c r="KTN1" s="556"/>
      <c r="KTO1" s="556"/>
      <c r="KTP1" s="556"/>
      <c r="KTQ1" s="556"/>
      <c r="KTR1" s="556"/>
      <c r="KTS1" s="556"/>
      <c r="KTT1" s="556"/>
      <c r="KTU1" s="556"/>
      <c r="KTV1" s="556"/>
      <c r="KTW1" s="556"/>
      <c r="KTX1" s="556"/>
      <c r="KTY1" s="556"/>
      <c r="KTZ1" s="556"/>
      <c r="KUA1" s="556"/>
      <c r="KUB1" s="556"/>
      <c r="KUC1" s="556"/>
      <c r="KUD1" s="556"/>
      <c r="KUE1" s="556"/>
      <c r="KUF1" s="556"/>
      <c r="KUG1" s="556"/>
      <c r="KUH1" s="556"/>
      <c r="KUI1" s="556"/>
      <c r="KUJ1" s="556"/>
      <c r="KUK1" s="556"/>
      <c r="KUL1" s="556"/>
      <c r="KUM1" s="556"/>
      <c r="KUN1" s="556"/>
      <c r="KUO1" s="556"/>
      <c r="KUP1" s="556"/>
      <c r="KUQ1" s="556"/>
      <c r="KUR1" s="556"/>
      <c r="KUS1" s="556"/>
      <c r="KUT1" s="556"/>
      <c r="KUU1" s="556"/>
      <c r="KUV1" s="556"/>
      <c r="KUW1" s="556"/>
      <c r="KUX1" s="556"/>
      <c r="KUY1" s="556"/>
      <c r="KUZ1" s="556"/>
      <c r="KVA1" s="556"/>
      <c r="KVB1" s="556"/>
      <c r="KVC1" s="556"/>
      <c r="KVD1" s="556"/>
      <c r="KVE1" s="556"/>
      <c r="KVF1" s="556"/>
      <c r="KVG1" s="556"/>
      <c r="KVH1" s="556"/>
      <c r="KVI1" s="556"/>
      <c r="KVJ1" s="556"/>
      <c r="KVK1" s="556"/>
      <c r="KVL1" s="556"/>
      <c r="KVM1" s="556"/>
      <c r="KVN1" s="556"/>
      <c r="KVO1" s="556"/>
      <c r="KVP1" s="556"/>
      <c r="KVQ1" s="556"/>
      <c r="KVR1" s="556"/>
      <c r="KVS1" s="556"/>
      <c r="KVT1" s="556"/>
      <c r="KVU1" s="556"/>
      <c r="KVV1" s="556"/>
      <c r="KVW1" s="556"/>
      <c r="KVX1" s="556"/>
      <c r="KVY1" s="556"/>
      <c r="KVZ1" s="556"/>
      <c r="KWA1" s="556"/>
      <c r="KWB1" s="556"/>
      <c r="KWC1" s="556"/>
      <c r="KWD1" s="556"/>
      <c r="KWE1" s="556"/>
      <c r="KWF1" s="556"/>
      <c r="KWG1" s="556"/>
      <c r="KWH1" s="556"/>
      <c r="KWI1" s="556"/>
      <c r="KWJ1" s="556"/>
      <c r="KWK1" s="556"/>
      <c r="KWL1" s="556"/>
      <c r="KWM1" s="556"/>
      <c r="KWN1" s="556"/>
      <c r="KWO1" s="556"/>
      <c r="KWP1" s="556"/>
      <c r="KWQ1" s="556"/>
      <c r="KWR1" s="556"/>
      <c r="KWS1" s="556"/>
      <c r="KWT1" s="556"/>
      <c r="KWU1" s="556"/>
      <c r="KWV1" s="556"/>
      <c r="KWW1" s="556"/>
      <c r="KWX1" s="556"/>
      <c r="KWY1" s="556"/>
      <c r="KWZ1" s="556"/>
      <c r="KXA1" s="556"/>
      <c r="KXB1" s="556"/>
      <c r="KXC1" s="556"/>
      <c r="KXD1" s="556"/>
      <c r="KXE1" s="556"/>
      <c r="KXF1" s="556"/>
      <c r="KXG1" s="556"/>
      <c r="KXH1" s="556"/>
      <c r="KXI1" s="556"/>
      <c r="KXJ1" s="556"/>
      <c r="KXK1" s="556"/>
      <c r="KXL1" s="556"/>
      <c r="KXM1" s="556"/>
      <c r="KXN1" s="556"/>
      <c r="KXO1" s="556"/>
      <c r="KXP1" s="556"/>
      <c r="KXQ1" s="556"/>
      <c r="KXR1" s="556"/>
      <c r="KXS1" s="556"/>
      <c r="KXT1" s="556"/>
      <c r="KXU1" s="556"/>
      <c r="KXV1" s="556"/>
      <c r="KXW1" s="556"/>
      <c r="KXX1" s="556"/>
      <c r="KXY1" s="556"/>
      <c r="KXZ1" s="556"/>
      <c r="KYA1" s="556"/>
      <c r="KYB1" s="556"/>
      <c r="KYC1" s="556"/>
      <c r="KYD1" s="556"/>
      <c r="KYE1" s="556"/>
      <c r="KYF1" s="556"/>
      <c r="KYG1" s="556"/>
      <c r="KYH1" s="556"/>
      <c r="KYI1" s="556"/>
      <c r="KYJ1" s="556"/>
      <c r="KYK1" s="556"/>
      <c r="KYL1" s="556"/>
      <c r="KYM1" s="556"/>
      <c r="KYN1" s="556"/>
      <c r="KYO1" s="556"/>
      <c r="KYP1" s="556"/>
      <c r="KYQ1" s="556"/>
      <c r="KYR1" s="556"/>
      <c r="KYS1" s="556"/>
      <c r="KYT1" s="556"/>
      <c r="KYU1" s="556"/>
      <c r="KYV1" s="556"/>
      <c r="KYW1" s="556"/>
      <c r="KYX1" s="556"/>
      <c r="KYY1" s="556"/>
      <c r="KYZ1" s="556"/>
      <c r="KZA1" s="556"/>
      <c r="KZB1" s="556"/>
      <c r="KZC1" s="556"/>
      <c r="KZD1" s="556"/>
      <c r="KZE1" s="556"/>
      <c r="KZF1" s="556"/>
      <c r="KZG1" s="556"/>
      <c r="KZH1" s="556"/>
      <c r="KZI1" s="556"/>
      <c r="KZJ1" s="556"/>
      <c r="KZK1" s="556"/>
      <c r="KZL1" s="556"/>
      <c r="KZM1" s="556"/>
      <c r="KZN1" s="556"/>
      <c r="KZO1" s="556"/>
      <c r="KZP1" s="556"/>
      <c r="KZQ1" s="556"/>
      <c r="KZR1" s="556"/>
      <c r="KZS1" s="556"/>
      <c r="KZT1" s="556"/>
      <c r="KZU1" s="556"/>
      <c r="KZV1" s="556"/>
      <c r="KZW1" s="556"/>
      <c r="KZX1" s="556"/>
      <c r="KZY1" s="556"/>
      <c r="KZZ1" s="556"/>
      <c r="LAA1" s="556"/>
      <c r="LAB1" s="556"/>
      <c r="LAC1" s="556"/>
      <c r="LAD1" s="556"/>
      <c r="LAE1" s="556"/>
      <c r="LAF1" s="556"/>
      <c r="LAG1" s="556"/>
      <c r="LAH1" s="556"/>
      <c r="LAI1" s="556"/>
      <c r="LAJ1" s="556"/>
      <c r="LAK1" s="556"/>
      <c r="LAL1" s="556"/>
      <c r="LAM1" s="556"/>
      <c r="LAN1" s="556"/>
      <c r="LAO1" s="556"/>
      <c r="LAP1" s="556"/>
      <c r="LAQ1" s="556"/>
      <c r="LAR1" s="556"/>
      <c r="LAS1" s="556"/>
      <c r="LAT1" s="556"/>
      <c r="LAU1" s="556"/>
      <c r="LAV1" s="556"/>
      <c r="LAW1" s="556"/>
      <c r="LAX1" s="556"/>
      <c r="LAY1" s="556"/>
      <c r="LAZ1" s="556"/>
      <c r="LBA1" s="556"/>
      <c r="LBB1" s="556"/>
      <c r="LBC1" s="556"/>
      <c r="LBD1" s="556"/>
      <c r="LBE1" s="556"/>
      <c r="LBF1" s="556"/>
      <c r="LBG1" s="556"/>
      <c r="LBH1" s="556"/>
      <c r="LBI1" s="556"/>
      <c r="LBJ1" s="556"/>
      <c r="LBK1" s="556"/>
      <c r="LBL1" s="556"/>
      <c r="LBM1" s="556"/>
      <c r="LBN1" s="556"/>
      <c r="LBO1" s="556"/>
      <c r="LBP1" s="556"/>
      <c r="LBQ1" s="556"/>
      <c r="LBR1" s="556"/>
      <c r="LBS1" s="556"/>
      <c r="LBT1" s="556"/>
      <c r="LBU1" s="556"/>
      <c r="LBV1" s="556"/>
      <c r="LBW1" s="556"/>
      <c r="LBX1" s="556"/>
      <c r="LBY1" s="556"/>
      <c r="LBZ1" s="556"/>
      <c r="LCA1" s="556"/>
      <c r="LCB1" s="556"/>
      <c r="LCC1" s="556"/>
      <c r="LCD1" s="556"/>
      <c r="LCE1" s="556"/>
      <c r="LCF1" s="556"/>
      <c r="LCG1" s="556"/>
      <c r="LCH1" s="556"/>
      <c r="LCI1" s="556"/>
      <c r="LCJ1" s="556"/>
      <c r="LCK1" s="556"/>
      <c r="LCL1" s="556"/>
      <c r="LCM1" s="556"/>
      <c r="LCN1" s="556"/>
      <c r="LCO1" s="556"/>
      <c r="LCP1" s="556"/>
      <c r="LCQ1" s="556"/>
      <c r="LCR1" s="556"/>
      <c r="LCS1" s="556"/>
      <c r="LCT1" s="556"/>
      <c r="LCU1" s="556"/>
      <c r="LCV1" s="556"/>
      <c r="LCW1" s="556"/>
      <c r="LCX1" s="556"/>
      <c r="LCY1" s="556"/>
      <c r="LCZ1" s="556"/>
      <c r="LDA1" s="556"/>
      <c r="LDB1" s="556"/>
      <c r="LDC1" s="556"/>
      <c r="LDD1" s="556"/>
      <c r="LDE1" s="556"/>
      <c r="LDF1" s="556"/>
      <c r="LDG1" s="556"/>
      <c r="LDH1" s="556"/>
      <c r="LDI1" s="556"/>
      <c r="LDJ1" s="556"/>
      <c r="LDK1" s="556"/>
      <c r="LDL1" s="556"/>
      <c r="LDM1" s="556"/>
      <c r="LDN1" s="556"/>
      <c r="LDO1" s="556"/>
      <c r="LDP1" s="556"/>
      <c r="LDQ1" s="556"/>
      <c r="LDR1" s="556"/>
      <c r="LDS1" s="556"/>
      <c r="LDT1" s="556"/>
      <c r="LDU1" s="556"/>
      <c r="LDV1" s="556"/>
      <c r="LDW1" s="556"/>
      <c r="LDX1" s="556"/>
      <c r="LDY1" s="556"/>
      <c r="LDZ1" s="556"/>
      <c r="LEA1" s="556"/>
      <c r="LEB1" s="556"/>
      <c r="LEC1" s="556"/>
      <c r="LED1" s="556"/>
      <c r="LEE1" s="556"/>
      <c r="LEF1" s="556"/>
      <c r="LEG1" s="556"/>
      <c r="LEH1" s="556"/>
      <c r="LEI1" s="556"/>
      <c r="LEJ1" s="556"/>
      <c r="LEK1" s="556"/>
      <c r="LEL1" s="556"/>
      <c r="LEM1" s="556"/>
      <c r="LEN1" s="556"/>
      <c r="LEO1" s="556"/>
      <c r="LEP1" s="556"/>
      <c r="LEQ1" s="556"/>
      <c r="LER1" s="556"/>
      <c r="LES1" s="556"/>
      <c r="LET1" s="556"/>
      <c r="LEU1" s="556"/>
      <c r="LEV1" s="556"/>
      <c r="LEW1" s="556"/>
      <c r="LEX1" s="556"/>
      <c r="LEY1" s="556"/>
      <c r="LEZ1" s="556"/>
      <c r="LFA1" s="556"/>
      <c r="LFB1" s="556"/>
      <c r="LFC1" s="556"/>
      <c r="LFD1" s="556"/>
      <c r="LFE1" s="556"/>
      <c r="LFF1" s="556"/>
      <c r="LFG1" s="556"/>
      <c r="LFH1" s="556"/>
      <c r="LFI1" s="556"/>
      <c r="LFJ1" s="556"/>
      <c r="LFK1" s="556"/>
      <c r="LFL1" s="556"/>
      <c r="LFM1" s="556"/>
      <c r="LFN1" s="556"/>
      <c r="LFO1" s="556"/>
      <c r="LFP1" s="556"/>
      <c r="LFQ1" s="556"/>
      <c r="LFR1" s="556"/>
      <c r="LFS1" s="556"/>
      <c r="LFT1" s="556"/>
      <c r="LFU1" s="556"/>
      <c r="LFV1" s="556"/>
      <c r="LFW1" s="556"/>
      <c r="LFX1" s="556"/>
      <c r="LFY1" s="556"/>
      <c r="LFZ1" s="556"/>
      <c r="LGA1" s="556"/>
      <c r="LGB1" s="556"/>
      <c r="LGC1" s="556"/>
      <c r="LGD1" s="556"/>
      <c r="LGE1" s="556"/>
      <c r="LGF1" s="556"/>
      <c r="LGG1" s="556"/>
      <c r="LGH1" s="556"/>
      <c r="LGI1" s="556"/>
      <c r="LGJ1" s="556"/>
      <c r="LGK1" s="556"/>
      <c r="LGL1" s="556"/>
      <c r="LGM1" s="556"/>
      <c r="LGN1" s="556"/>
      <c r="LGO1" s="556"/>
      <c r="LGP1" s="556"/>
      <c r="LGQ1" s="556"/>
      <c r="LGR1" s="556"/>
      <c r="LGS1" s="556"/>
      <c r="LGT1" s="556"/>
      <c r="LGU1" s="556"/>
      <c r="LGV1" s="556"/>
      <c r="LGW1" s="556"/>
      <c r="LGX1" s="556"/>
      <c r="LGY1" s="556"/>
      <c r="LGZ1" s="556"/>
      <c r="LHA1" s="556"/>
      <c r="LHB1" s="556"/>
      <c r="LHC1" s="556"/>
      <c r="LHD1" s="556"/>
      <c r="LHE1" s="556"/>
      <c r="LHF1" s="556"/>
      <c r="LHG1" s="556"/>
      <c r="LHH1" s="556"/>
      <c r="LHI1" s="556"/>
      <c r="LHJ1" s="556"/>
      <c r="LHK1" s="556"/>
      <c r="LHL1" s="556"/>
      <c r="LHM1" s="556"/>
      <c r="LHN1" s="556"/>
      <c r="LHO1" s="556"/>
      <c r="LHP1" s="556"/>
      <c r="LHQ1" s="556"/>
      <c r="LHR1" s="556"/>
      <c r="LHS1" s="556"/>
      <c r="LHT1" s="556"/>
      <c r="LHU1" s="556"/>
      <c r="LHV1" s="556"/>
      <c r="LHW1" s="556"/>
      <c r="LHX1" s="556"/>
      <c r="LHY1" s="556"/>
      <c r="LHZ1" s="556"/>
      <c r="LIA1" s="556"/>
      <c r="LIB1" s="556"/>
      <c r="LIC1" s="556"/>
      <c r="LID1" s="556"/>
      <c r="LIE1" s="556"/>
      <c r="LIF1" s="556"/>
      <c r="LIG1" s="556"/>
      <c r="LIH1" s="556"/>
      <c r="LII1" s="556"/>
      <c r="LIJ1" s="556"/>
      <c r="LIK1" s="556"/>
      <c r="LIL1" s="556"/>
      <c r="LIM1" s="556"/>
      <c r="LIN1" s="556"/>
      <c r="LIO1" s="556"/>
      <c r="LIP1" s="556"/>
      <c r="LIQ1" s="556"/>
      <c r="LIR1" s="556"/>
      <c r="LIS1" s="556"/>
      <c r="LIT1" s="556"/>
      <c r="LIU1" s="556"/>
      <c r="LIV1" s="556"/>
      <c r="LIW1" s="556"/>
      <c r="LIX1" s="556"/>
      <c r="LIY1" s="556"/>
      <c r="LIZ1" s="556"/>
      <c r="LJA1" s="556"/>
      <c r="LJB1" s="556"/>
      <c r="LJC1" s="556"/>
      <c r="LJD1" s="556"/>
      <c r="LJE1" s="556"/>
      <c r="LJF1" s="556"/>
      <c r="LJG1" s="556"/>
      <c r="LJH1" s="556"/>
      <c r="LJI1" s="556"/>
      <c r="LJJ1" s="556"/>
      <c r="LJK1" s="556"/>
      <c r="LJL1" s="556"/>
      <c r="LJM1" s="556"/>
      <c r="LJN1" s="556"/>
      <c r="LJO1" s="556"/>
      <c r="LJP1" s="556"/>
      <c r="LJQ1" s="556"/>
      <c r="LJR1" s="556"/>
      <c r="LJS1" s="556"/>
      <c r="LJT1" s="556"/>
      <c r="LJU1" s="556"/>
      <c r="LJV1" s="556"/>
      <c r="LJW1" s="556"/>
      <c r="LJX1" s="556"/>
      <c r="LJY1" s="556"/>
      <c r="LJZ1" s="556"/>
      <c r="LKA1" s="556"/>
      <c r="LKB1" s="556"/>
      <c r="LKC1" s="556"/>
      <c r="LKD1" s="556"/>
      <c r="LKE1" s="556"/>
      <c r="LKF1" s="556"/>
      <c r="LKG1" s="556"/>
      <c r="LKH1" s="556"/>
      <c r="LKI1" s="556"/>
      <c r="LKJ1" s="556"/>
      <c r="LKK1" s="556"/>
      <c r="LKL1" s="556"/>
      <c r="LKM1" s="556"/>
      <c r="LKN1" s="556"/>
      <c r="LKO1" s="556"/>
      <c r="LKP1" s="556"/>
      <c r="LKQ1" s="556"/>
      <c r="LKR1" s="556"/>
      <c r="LKS1" s="556"/>
      <c r="LKT1" s="556"/>
      <c r="LKU1" s="556"/>
      <c r="LKV1" s="556"/>
      <c r="LKW1" s="556"/>
      <c r="LKX1" s="556"/>
      <c r="LKY1" s="556"/>
      <c r="LKZ1" s="556"/>
      <c r="LLA1" s="556"/>
      <c r="LLB1" s="556"/>
      <c r="LLC1" s="556"/>
      <c r="LLD1" s="556"/>
      <c r="LLE1" s="556"/>
      <c r="LLF1" s="556"/>
      <c r="LLG1" s="556"/>
      <c r="LLH1" s="556"/>
      <c r="LLI1" s="556"/>
      <c r="LLJ1" s="556"/>
      <c r="LLK1" s="556"/>
      <c r="LLL1" s="556"/>
      <c r="LLM1" s="556"/>
      <c r="LLN1" s="556"/>
      <c r="LLO1" s="556"/>
      <c r="LLP1" s="556"/>
      <c r="LLQ1" s="556"/>
      <c r="LLR1" s="556"/>
      <c r="LLS1" s="556"/>
      <c r="LLT1" s="556"/>
      <c r="LLU1" s="556"/>
      <c r="LLV1" s="556"/>
      <c r="LLW1" s="556"/>
      <c r="LLX1" s="556"/>
      <c r="LLY1" s="556"/>
      <c r="LLZ1" s="556"/>
      <c r="LMA1" s="556"/>
      <c r="LMB1" s="556"/>
      <c r="LMC1" s="556"/>
      <c r="LMD1" s="556"/>
      <c r="LME1" s="556"/>
      <c r="LMF1" s="556"/>
      <c r="LMG1" s="556"/>
      <c r="LMH1" s="556"/>
      <c r="LMI1" s="556"/>
      <c r="LMJ1" s="556"/>
      <c r="LMK1" s="556"/>
      <c r="LML1" s="556"/>
      <c r="LMM1" s="556"/>
      <c r="LMN1" s="556"/>
      <c r="LMO1" s="556"/>
      <c r="LMP1" s="556"/>
      <c r="LMQ1" s="556"/>
      <c r="LMR1" s="556"/>
      <c r="LMS1" s="556"/>
      <c r="LMT1" s="556"/>
      <c r="LMU1" s="556"/>
      <c r="LMV1" s="556"/>
      <c r="LMW1" s="556"/>
      <c r="LMX1" s="556"/>
      <c r="LMY1" s="556"/>
      <c r="LMZ1" s="556"/>
      <c r="LNA1" s="556"/>
      <c r="LNB1" s="556"/>
      <c r="LNC1" s="556"/>
      <c r="LND1" s="556"/>
      <c r="LNE1" s="556"/>
      <c r="LNF1" s="556"/>
      <c r="LNG1" s="556"/>
      <c r="LNH1" s="556"/>
      <c r="LNI1" s="556"/>
      <c r="LNJ1" s="556"/>
      <c r="LNK1" s="556"/>
      <c r="LNL1" s="556"/>
      <c r="LNM1" s="556"/>
      <c r="LNN1" s="556"/>
      <c r="LNO1" s="556"/>
      <c r="LNP1" s="556"/>
      <c r="LNQ1" s="556"/>
      <c r="LNR1" s="556"/>
      <c r="LNS1" s="556"/>
      <c r="LNT1" s="556"/>
      <c r="LNU1" s="556"/>
      <c r="LNV1" s="556"/>
      <c r="LNW1" s="556"/>
      <c r="LNX1" s="556"/>
      <c r="LNY1" s="556"/>
      <c r="LNZ1" s="556"/>
      <c r="LOA1" s="556"/>
      <c r="LOB1" s="556"/>
      <c r="LOC1" s="556"/>
      <c r="LOD1" s="556"/>
      <c r="LOE1" s="556"/>
      <c r="LOF1" s="556"/>
      <c r="LOG1" s="556"/>
      <c r="LOH1" s="556"/>
      <c r="LOI1" s="556"/>
      <c r="LOJ1" s="556"/>
      <c r="LOK1" s="556"/>
      <c r="LOL1" s="556"/>
      <c r="LOM1" s="556"/>
      <c r="LON1" s="556"/>
      <c r="LOO1" s="556"/>
      <c r="LOP1" s="556"/>
      <c r="LOQ1" s="556"/>
      <c r="LOR1" s="556"/>
      <c r="LOS1" s="556"/>
      <c r="LOT1" s="556"/>
      <c r="LOU1" s="556"/>
      <c r="LOV1" s="556"/>
      <c r="LOW1" s="556"/>
      <c r="LOX1" s="556"/>
      <c r="LOY1" s="556"/>
      <c r="LOZ1" s="556"/>
      <c r="LPA1" s="556"/>
      <c r="LPB1" s="556"/>
      <c r="LPC1" s="556"/>
      <c r="LPD1" s="556"/>
      <c r="LPE1" s="556"/>
      <c r="LPF1" s="556"/>
      <c r="LPG1" s="556"/>
      <c r="LPH1" s="556"/>
      <c r="LPI1" s="556"/>
      <c r="LPJ1" s="556"/>
      <c r="LPK1" s="556"/>
      <c r="LPL1" s="556"/>
      <c r="LPM1" s="556"/>
      <c r="LPN1" s="556"/>
      <c r="LPO1" s="556"/>
      <c r="LPP1" s="556"/>
      <c r="LPQ1" s="556"/>
      <c r="LPR1" s="556"/>
      <c r="LPS1" s="556"/>
      <c r="LPT1" s="556"/>
      <c r="LPU1" s="556"/>
      <c r="LPV1" s="556"/>
      <c r="LPW1" s="556"/>
      <c r="LPX1" s="556"/>
      <c r="LPY1" s="556"/>
      <c r="LPZ1" s="556"/>
      <c r="LQA1" s="556"/>
      <c r="LQB1" s="556"/>
      <c r="LQC1" s="556"/>
      <c r="LQD1" s="556"/>
      <c r="LQE1" s="556"/>
      <c r="LQF1" s="556"/>
      <c r="LQG1" s="556"/>
      <c r="LQH1" s="556"/>
      <c r="LQI1" s="556"/>
      <c r="LQJ1" s="556"/>
      <c r="LQK1" s="556"/>
      <c r="LQL1" s="556"/>
      <c r="LQM1" s="556"/>
      <c r="LQN1" s="556"/>
      <c r="LQO1" s="556"/>
      <c r="LQP1" s="556"/>
      <c r="LQQ1" s="556"/>
      <c r="LQR1" s="556"/>
      <c r="LQS1" s="556"/>
      <c r="LQT1" s="556"/>
      <c r="LQU1" s="556"/>
      <c r="LQV1" s="556"/>
      <c r="LQW1" s="556"/>
      <c r="LQX1" s="556"/>
      <c r="LQY1" s="556"/>
      <c r="LQZ1" s="556"/>
      <c r="LRA1" s="556"/>
      <c r="LRB1" s="556"/>
      <c r="LRC1" s="556"/>
      <c r="LRD1" s="556"/>
      <c r="LRE1" s="556"/>
      <c r="LRF1" s="556"/>
      <c r="LRG1" s="556"/>
      <c r="LRH1" s="556"/>
      <c r="LRI1" s="556"/>
      <c r="LRJ1" s="556"/>
      <c r="LRK1" s="556"/>
      <c r="LRL1" s="556"/>
      <c r="LRM1" s="556"/>
      <c r="LRN1" s="556"/>
      <c r="LRO1" s="556"/>
      <c r="LRP1" s="556"/>
      <c r="LRQ1" s="556"/>
      <c r="LRR1" s="556"/>
      <c r="LRS1" s="556"/>
      <c r="LRT1" s="556"/>
      <c r="LRU1" s="556"/>
      <c r="LRV1" s="556"/>
      <c r="LRW1" s="556"/>
      <c r="LRX1" s="556"/>
      <c r="LRY1" s="556"/>
      <c r="LRZ1" s="556"/>
      <c r="LSA1" s="556"/>
      <c r="LSB1" s="556"/>
      <c r="LSC1" s="556"/>
      <c r="LSD1" s="556"/>
      <c r="LSE1" s="556"/>
      <c r="LSF1" s="556"/>
      <c r="LSG1" s="556"/>
      <c r="LSH1" s="556"/>
      <c r="LSI1" s="556"/>
      <c r="LSJ1" s="556"/>
      <c r="LSK1" s="556"/>
      <c r="LSL1" s="556"/>
      <c r="LSM1" s="556"/>
      <c r="LSN1" s="556"/>
      <c r="LSO1" s="556"/>
      <c r="LSP1" s="556"/>
      <c r="LSQ1" s="556"/>
      <c r="LSR1" s="556"/>
      <c r="LSS1" s="556"/>
      <c r="LST1" s="556"/>
      <c r="LSU1" s="556"/>
      <c r="LSV1" s="556"/>
      <c r="LSW1" s="556"/>
      <c r="LSX1" s="556"/>
      <c r="LSY1" s="556"/>
      <c r="LSZ1" s="556"/>
      <c r="LTA1" s="556"/>
      <c r="LTB1" s="556"/>
      <c r="LTC1" s="556"/>
      <c r="LTD1" s="556"/>
      <c r="LTE1" s="556"/>
      <c r="LTF1" s="556"/>
      <c r="LTG1" s="556"/>
      <c r="LTH1" s="556"/>
      <c r="LTI1" s="556"/>
      <c r="LTJ1" s="556"/>
      <c r="LTK1" s="556"/>
      <c r="LTL1" s="556"/>
      <c r="LTM1" s="556"/>
      <c r="LTN1" s="556"/>
      <c r="LTO1" s="556"/>
      <c r="LTP1" s="556"/>
      <c r="LTQ1" s="556"/>
      <c r="LTR1" s="556"/>
      <c r="LTS1" s="556"/>
      <c r="LTT1" s="556"/>
      <c r="LTU1" s="556"/>
      <c r="LTV1" s="556"/>
      <c r="LTW1" s="556"/>
      <c r="LTX1" s="556"/>
      <c r="LTY1" s="556"/>
      <c r="LTZ1" s="556"/>
      <c r="LUA1" s="556"/>
      <c r="LUB1" s="556"/>
      <c r="LUC1" s="556"/>
      <c r="LUD1" s="556"/>
      <c r="LUE1" s="556"/>
      <c r="LUF1" s="556"/>
      <c r="LUG1" s="556"/>
      <c r="LUH1" s="556"/>
      <c r="LUI1" s="556"/>
      <c r="LUJ1" s="556"/>
      <c r="LUK1" s="556"/>
      <c r="LUL1" s="556"/>
      <c r="LUM1" s="556"/>
      <c r="LUN1" s="556"/>
      <c r="LUO1" s="556"/>
      <c r="LUP1" s="556"/>
      <c r="LUQ1" s="556"/>
      <c r="LUR1" s="556"/>
      <c r="LUS1" s="556"/>
      <c r="LUT1" s="556"/>
      <c r="LUU1" s="556"/>
      <c r="LUV1" s="556"/>
      <c r="LUW1" s="556"/>
      <c r="LUX1" s="556"/>
      <c r="LUY1" s="556"/>
      <c r="LUZ1" s="556"/>
      <c r="LVA1" s="556"/>
      <c r="LVB1" s="556"/>
      <c r="LVC1" s="556"/>
      <c r="LVD1" s="556"/>
      <c r="LVE1" s="556"/>
      <c r="LVF1" s="556"/>
      <c r="LVG1" s="556"/>
      <c r="LVH1" s="556"/>
      <c r="LVI1" s="556"/>
      <c r="LVJ1" s="556"/>
      <c r="LVK1" s="556"/>
      <c r="LVL1" s="556"/>
      <c r="LVM1" s="556"/>
      <c r="LVN1" s="556"/>
      <c r="LVO1" s="556"/>
      <c r="LVP1" s="556"/>
      <c r="LVQ1" s="556"/>
      <c r="LVR1" s="556"/>
      <c r="LVS1" s="556"/>
      <c r="LVT1" s="556"/>
      <c r="LVU1" s="556"/>
      <c r="LVV1" s="556"/>
      <c r="LVW1" s="556"/>
      <c r="LVX1" s="556"/>
      <c r="LVY1" s="556"/>
      <c r="LVZ1" s="556"/>
      <c r="LWA1" s="556"/>
      <c r="LWB1" s="556"/>
      <c r="LWC1" s="556"/>
      <c r="LWD1" s="556"/>
      <c r="LWE1" s="556"/>
      <c r="LWF1" s="556"/>
      <c r="LWG1" s="556"/>
      <c r="LWH1" s="556"/>
      <c r="LWI1" s="556"/>
      <c r="LWJ1" s="556"/>
      <c r="LWK1" s="556"/>
      <c r="LWL1" s="556"/>
      <c r="LWM1" s="556"/>
      <c r="LWN1" s="556"/>
      <c r="LWO1" s="556"/>
      <c r="LWP1" s="556"/>
      <c r="LWQ1" s="556"/>
      <c r="LWR1" s="556"/>
      <c r="LWS1" s="556"/>
      <c r="LWT1" s="556"/>
      <c r="LWU1" s="556"/>
      <c r="LWV1" s="556"/>
      <c r="LWW1" s="556"/>
      <c r="LWX1" s="556"/>
      <c r="LWY1" s="556"/>
      <c r="LWZ1" s="556"/>
      <c r="LXA1" s="556"/>
      <c r="LXB1" s="556"/>
      <c r="LXC1" s="556"/>
      <c r="LXD1" s="556"/>
      <c r="LXE1" s="556"/>
      <c r="LXF1" s="556"/>
      <c r="LXG1" s="556"/>
      <c r="LXH1" s="556"/>
      <c r="LXI1" s="556"/>
      <c r="LXJ1" s="556"/>
      <c r="LXK1" s="556"/>
      <c r="LXL1" s="556"/>
      <c r="LXM1" s="556"/>
      <c r="LXN1" s="556"/>
      <c r="LXO1" s="556"/>
      <c r="LXP1" s="556"/>
      <c r="LXQ1" s="556"/>
      <c r="LXR1" s="556"/>
      <c r="LXS1" s="556"/>
      <c r="LXT1" s="556"/>
      <c r="LXU1" s="556"/>
      <c r="LXV1" s="556"/>
      <c r="LXW1" s="556"/>
      <c r="LXX1" s="556"/>
      <c r="LXY1" s="556"/>
      <c r="LXZ1" s="556"/>
      <c r="LYA1" s="556"/>
      <c r="LYB1" s="556"/>
      <c r="LYC1" s="556"/>
      <c r="LYD1" s="556"/>
      <c r="LYE1" s="556"/>
      <c r="LYF1" s="556"/>
      <c r="LYG1" s="556"/>
      <c r="LYH1" s="556"/>
      <c r="LYI1" s="556"/>
      <c r="LYJ1" s="556"/>
      <c r="LYK1" s="556"/>
      <c r="LYL1" s="556"/>
      <c r="LYM1" s="556"/>
      <c r="LYN1" s="556"/>
      <c r="LYO1" s="556"/>
      <c r="LYP1" s="556"/>
      <c r="LYQ1" s="556"/>
      <c r="LYR1" s="556"/>
      <c r="LYS1" s="556"/>
      <c r="LYT1" s="556"/>
      <c r="LYU1" s="556"/>
      <c r="LYV1" s="556"/>
      <c r="LYW1" s="556"/>
      <c r="LYX1" s="556"/>
      <c r="LYY1" s="556"/>
      <c r="LYZ1" s="556"/>
      <c r="LZA1" s="556"/>
      <c r="LZB1" s="556"/>
      <c r="LZC1" s="556"/>
      <c r="LZD1" s="556"/>
      <c r="LZE1" s="556"/>
      <c r="LZF1" s="556"/>
      <c r="LZG1" s="556"/>
      <c r="LZH1" s="556"/>
      <c r="LZI1" s="556"/>
      <c r="LZJ1" s="556"/>
      <c r="LZK1" s="556"/>
      <c r="LZL1" s="556"/>
      <c r="LZM1" s="556"/>
      <c r="LZN1" s="556"/>
      <c r="LZO1" s="556"/>
      <c r="LZP1" s="556"/>
      <c r="LZQ1" s="556"/>
      <c r="LZR1" s="556"/>
      <c r="LZS1" s="556"/>
      <c r="LZT1" s="556"/>
      <c r="LZU1" s="556"/>
      <c r="LZV1" s="556"/>
      <c r="LZW1" s="556"/>
      <c r="LZX1" s="556"/>
      <c r="LZY1" s="556"/>
      <c r="LZZ1" s="556"/>
      <c r="MAA1" s="556"/>
      <c r="MAB1" s="556"/>
      <c r="MAC1" s="556"/>
      <c r="MAD1" s="556"/>
      <c r="MAE1" s="556"/>
      <c r="MAF1" s="556"/>
      <c r="MAG1" s="556"/>
      <c r="MAH1" s="556"/>
      <c r="MAI1" s="556"/>
      <c r="MAJ1" s="556"/>
      <c r="MAK1" s="556"/>
      <c r="MAL1" s="556"/>
      <c r="MAM1" s="556"/>
      <c r="MAN1" s="556"/>
      <c r="MAO1" s="556"/>
      <c r="MAP1" s="556"/>
      <c r="MAQ1" s="556"/>
      <c r="MAR1" s="556"/>
      <c r="MAS1" s="556"/>
      <c r="MAT1" s="556"/>
      <c r="MAU1" s="556"/>
      <c r="MAV1" s="556"/>
      <c r="MAW1" s="556"/>
      <c r="MAX1" s="556"/>
      <c r="MAY1" s="556"/>
      <c r="MAZ1" s="556"/>
      <c r="MBA1" s="556"/>
      <c r="MBB1" s="556"/>
      <c r="MBC1" s="556"/>
      <c r="MBD1" s="556"/>
      <c r="MBE1" s="556"/>
      <c r="MBF1" s="556"/>
      <c r="MBG1" s="556"/>
      <c r="MBH1" s="556"/>
      <c r="MBI1" s="556"/>
      <c r="MBJ1" s="556"/>
      <c r="MBK1" s="556"/>
      <c r="MBL1" s="556"/>
      <c r="MBM1" s="556"/>
      <c r="MBN1" s="556"/>
      <c r="MBO1" s="556"/>
      <c r="MBP1" s="556"/>
      <c r="MBQ1" s="556"/>
      <c r="MBR1" s="556"/>
      <c r="MBS1" s="556"/>
      <c r="MBT1" s="556"/>
      <c r="MBU1" s="556"/>
      <c r="MBV1" s="556"/>
      <c r="MBW1" s="556"/>
      <c r="MBX1" s="556"/>
      <c r="MBY1" s="556"/>
      <c r="MBZ1" s="556"/>
      <c r="MCA1" s="556"/>
      <c r="MCB1" s="556"/>
      <c r="MCC1" s="556"/>
      <c r="MCD1" s="556"/>
      <c r="MCE1" s="556"/>
      <c r="MCF1" s="556"/>
      <c r="MCG1" s="556"/>
      <c r="MCH1" s="556"/>
      <c r="MCI1" s="556"/>
      <c r="MCJ1" s="556"/>
      <c r="MCK1" s="556"/>
      <c r="MCL1" s="556"/>
      <c r="MCM1" s="556"/>
      <c r="MCN1" s="556"/>
      <c r="MCO1" s="556"/>
      <c r="MCP1" s="556"/>
      <c r="MCQ1" s="556"/>
      <c r="MCR1" s="556"/>
      <c r="MCS1" s="556"/>
      <c r="MCT1" s="556"/>
      <c r="MCU1" s="556"/>
      <c r="MCV1" s="556"/>
      <c r="MCW1" s="556"/>
      <c r="MCX1" s="556"/>
      <c r="MCY1" s="556"/>
      <c r="MCZ1" s="556"/>
      <c r="MDA1" s="556"/>
      <c r="MDB1" s="556"/>
      <c r="MDC1" s="556"/>
      <c r="MDD1" s="556"/>
      <c r="MDE1" s="556"/>
      <c r="MDF1" s="556"/>
      <c r="MDG1" s="556"/>
      <c r="MDH1" s="556"/>
      <c r="MDI1" s="556"/>
      <c r="MDJ1" s="556"/>
      <c r="MDK1" s="556"/>
      <c r="MDL1" s="556"/>
      <c r="MDM1" s="556"/>
      <c r="MDN1" s="556"/>
      <c r="MDO1" s="556"/>
      <c r="MDP1" s="556"/>
      <c r="MDQ1" s="556"/>
      <c r="MDR1" s="556"/>
      <c r="MDS1" s="556"/>
      <c r="MDT1" s="556"/>
      <c r="MDU1" s="556"/>
      <c r="MDV1" s="556"/>
      <c r="MDW1" s="556"/>
      <c r="MDX1" s="556"/>
      <c r="MDY1" s="556"/>
      <c r="MDZ1" s="556"/>
      <c r="MEA1" s="556"/>
      <c r="MEB1" s="556"/>
      <c r="MEC1" s="556"/>
      <c r="MED1" s="556"/>
      <c r="MEE1" s="556"/>
      <c r="MEF1" s="556"/>
      <c r="MEG1" s="556"/>
      <c r="MEH1" s="556"/>
      <c r="MEI1" s="556"/>
      <c r="MEJ1" s="556"/>
      <c r="MEK1" s="556"/>
      <c r="MEL1" s="556"/>
      <c r="MEM1" s="556"/>
      <c r="MEN1" s="556"/>
      <c r="MEO1" s="556"/>
      <c r="MEP1" s="556"/>
      <c r="MEQ1" s="556"/>
      <c r="MER1" s="556"/>
      <c r="MES1" s="556"/>
      <c r="MET1" s="556"/>
      <c r="MEU1" s="556"/>
      <c r="MEV1" s="556"/>
      <c r="MEW1" s="556"/>
      <c r="MEX1" s="556"/>
      <c r="MEY1" s="556"/>
      <c r="MEZ1" s="556"/>
      <c r="MFA1" s="556"/>
      <c r="MFB1" s="556"/>
      <c r="MFC1" s="556"/>
      <c r="MFD1" s="556"/>
      <c r="MFE1" s="556"/>
      <c r="MFF1" s="556"/>
      <c r="MFG1" s="556"/>
      <c r="MFH1" s="556"/>
      <c r="MFI1" s="556"/>
      <c r="MFJ1" s="556"/>
      <c r="MFK1" s="556"/>
      <c r="MFL1" s="556"/>
      <c r="MFM1" s="556"/>
      <c r="MFN1" s="556"/>
      <c r="MFO1" s="556"/>
      <c r="MFP1" s="556"/>
      <c r="MFQ1" s="556"/>
      <c r="MFR1" s="556"/>
      <c r="MFS1" s="556"/>
      <c r="MFT1" s="556"/>
      <c r="MFU1" s="556"/>
      <c r="MFV1" s="556"/>
      <c r="MFW1" s="556"/>
      <c r="MFX1" s="556"/>
      <c r="MFY1" s="556"/>
      <c r="MFZ1" s="556"/>
      <c r="MGA1" s="556"/>
      <c r="MGB1" s="556"/>
      <c r="MGC1" s="556"/>
      <c r="MGD1" s="556"/>
      <c r="MGE1" s="556"/>
      <c r="MGF1" s="556"/>
      <c r="MGG1" s="556"/>
      <c r="MGH1" s="556"/>
      <c r="MGI1" s="556"/>
      <c r="MGJ1" s="556"/>
      <c r="MGK1" s="556"/>
      <c r="MGL1" s="556"/>
      <c r="MGM1" s="556"/>
      <c r="MGN1" s="556"/>
      <c r="MGO1" s="556"/>
      <c r="MGP1" s="556"/>
      <c r="MGQ1" s="556"/>
      <c r="MGR1" s="556"/>
      <c r="MGS1" s="556"/>
      <c r="MGT1" s="556"/>
      <c r="MGU1" s="556"/>
      <c r="MGV1" s="556"/>
      <c r="MGW1" s="556"/>
      <c r="MGX1" s="556"/>
      <c r="MGY1" s="556"/>
      <c r="MGZ1" s="556"/>
      <c r="MHA1" s="556"/>
      <c r="MHB1" s="556"/>
      <c r="MHC1" s="556"/>
      <c r="MHD1" s="556"/>
      <c r="MHE1" s="556"/>
      <c r="MHF1" s="556"/>
      <c r="MHG1" s="556"/>
      <c r="MHH1" s="556"/>
      <c r="MHI1" s="556"/>
      <c r="MHJ1" s="556"/>
      <c r="MHK1" s="556"/>
      <c r="MHL1" s="556"/>
      <c r="MHM1" s="556"/>
      <c r="MHN1" s="556"/>
      <c r="MHO1" s="556"/>
      <c r="MHP1" s="556"/>
      <c r="MHQ1" s="556"/>
      <c r="MHR1" s="556"/>
      <c r="MHS1" s="556"/>
      <c r="MHT1" s="556"/>
      <c r="MHU1" s="556"/>
      <c r="MHV1" s="556"/>
      <c r="MHW1" s="556"/>
      <c r="MHX1" s="556"/>
      <c r="MHY1" s="556"/>
      <c r="MHZ1" s="556"/>
      <c r="MIA1" s="556"/>
      <c r="MIB1" s="556"/>
      <c r="MIC1" s="556"/>
      <c r="MID1" s="556"/>
      <c r="MIE1" s="556"/>
      <c r="MIF1" s="556"/>
      <c r="MIG1" s="556"/>
      <c r="MIH1" s="556"/>
      <c r="MII1" s="556"/>
      <c r="MIJ1" s="556"/>
      <c r="MIK1" s="556"/>
      <c r="MIL1" s="556"/>
      <c r="MIM1" s="556"/>
      <c r="MIN1" s="556"/>
      <c r="MIO1" s="556"/>
      <c r="MIP1" s="556"/>
      <c r="MIQ1" s="556"/>
      <c r="MIR1" s="556"/>
      <c r="MIS1" s="556"/>
      <c r="MIT1" s="556"/>
      <c r="MIU1" s="556"/>
      <c r="MIV1" s="556"/>
      <c r="MIW1" s="556"/>
      <c r="MIX1" s="556"/>
      <c r="MIY1" s="556"/>
      <c r="MIZ1" s="556"/>
      <c r="MJA1" s="556"/>
      <c r="MJB1" s="556"/>
      <c r="MJC1" s="556"/>
      <c r="MJD1" s="556"/>
      <c r="MJE1" s="556"/>
      <c r="MJF1" s="556"/>
      <c r="MJG1" s="556"/>
      <c r="MJH1" s="556"/>
      <c r="MJI1" s="556"/>
      <c r="MJJ1" s="556"/>
      <c r="MJK1" s="556"/>
      <c r="MJL1" s="556"/>
      <c r="MJM1" s="556"/>
      <c r="MJN1" s="556"/>
      <c r="MJO1" s="556"/>
      <c r="MJP1" s="556"/>
      <c r="MJQ1" s="556"/>
      <c r="MJR1" s="556"/>
      <c r="MJS1" s="556"/>
      <c r="MJT1" s="556"/>
      <c r="MJU1" s="556"/>
      <c r="MJV1" s="556"/>
      <c r="MJW1" s="556"/>
      <c r="MJX1" s="556"/>
      <c r="MJY1" s="556"/>
      <c r="MJZ1" s="556"/>
      <c r="MKA1" s="556"/>
      <c r="MKB1" s="556"/>
      <c r="MKC1" s="556"/>
      <c r="MKD1" s="556"/>
      <c r="MKE1" s="556"/>
      <c r="MKF1" s="556"/>
      <c r="MKG1" s="556"/>
      <c r="MKH1" s="556"/>
      <c r="MKI1" s="556"/>
      <c r="MKJ1" s="556"/>
      <c r="MKK1" s="556"/>
      <c r="MKL1" s="556"/>
      <c r="MKM1" s="556"/>
      <c r="MKN1" s="556"/>
      <c r="MKO1" s="556"/>
      <c r="MKP1" s="556"/>
      <c r="MKQ1" s="556"/>
      <c r="MKR1" s="556"/>
      <c r="MKS1" s="556"/>
      <c r="MKT1" s="556"/>
      <c r="MKU1" s="556"/>
      <c r="MKV1" s="556"/>
      <c r="MKW1" s="556"/>
      <c r="MKX1" s="556"/>
      <c r="MKY1" s="556"/>
      <c r="MKZ1" s="556"/>
      <c r="MLA1" s="556"/>
      <c r="MLB1" s="556"/>
      <c r="MLC1" s="556"/>
      <c r="MLD1" s="556"/>
      <c r="MLE1" s="556"/>
      <c r="MLF1" s="556"/>
      <c r="MLG1" s="556"/>
      <c r="MLH1" s="556"/>
      <c r="MLI1" s="556"/>
      <c r="MLJ1" s="556"/>
      <c r="MLK1" s="556"/>
      <c r="MLL1" s="556"/>
      <c r="MLM1" s="556"/>
      <c r="MLN1" s="556"/>
      <c r="MLO1" s="556"/>
      <c r="MLP1" s="556"/>
      <c r="MLQ1" s="556"/>
      <c r="MLR1" s="556"/>
      <c r="MLS1" s="556"/>
      <c r="MLT1" s="556"/>
      <c r="MLU1" s="556"/>
      <c r="MLV1" s="556"/>
      <c r="MLW1" s="556"/>
      <c r="MLX1" s="556"/>
      <c r="MLY1" s="556"/>
      <c r="MLZ1" s="556"/>
      <c r="MMA1" s="556"/>
      <c r="MMB1" s="556"/>
      <c r="MMC1" s="556"/>
      <c r="MMD1" s="556"/>
      <c r="MME1" s="556"/>
      <c r="MMF1" s="556"/>
      <c r="MMG1" s="556"/>
      <c r="MMH1" s="556"/>
      <c r="MMI1" s="556"/>
      <c r="MMJ1" s="556"/>
      <c r="MMK1" s="556"/>
      <c r="MML1" s="556"/>
      <c r="MMM1" s="556"/>
      <c r="MMN1" s="556"/>
      <c r="MMO1" s="556"/>
      <c r="MMP1" s="556"/>
      <c r="MMQ1" s="556"/>
      <c r="MMR1" s="556"/>
      <c r="MMS1" s="556"/>
      <c r="MMT1" s="556"/>
      <c r="MMU1" s="556"/>
      <c r="MMV1" s="556"/>
      <c r="MMW1" s="556"/>
      <c r="MMX1" s="556"/>
      <c r="MMY1" s="556"/>
      <c r="MMZ1" s="556"/>
      <c r="MNA1" s="556"/>
      <c r="MNB1" s="556"/>
      <c r="MNC1" s="556"/>
      <c r="MND1" s="556"/>
      <c r="MNE1" s="556"/>
      <c r="MNF1" s="556"/>
      <c r="MNG1" s="556"/>
      <c r="MNH1" s="556"/>
      <c r="MNI1" s="556"/>
      <c r="MNJ1" s="556"/>
      <c r="MNK1" s="556"/>
      <c r="MNL1" s="556"/>
      <c r="MNM1" s="556"/>
      <c r="MNN1" s="556"/>
      <c r="MNO1" s="556"/>
      <c r="MNP1" s="556"/>
      <c r="MNQ1" s="556"/>
      <c r="MNR1" s="556"/>
      <c r="MNS1" s="556"/>
      <c r="MNT1" s="556"/>
      <c r="MNU1" s="556"/>
      <c r="MNV1" s="556"/>
      <c r="MNW1" s="556"/>
      <c r="MNX1" s="556"/>
      <c r="MNY1" s="556"/>
      <c r="MNZ1" s="556"/>
      <c r="MOA1" s="556"/>
      <c r="MOB1" s="556"/>
      <c r="MOC1" s="556"/>
      <c r="MOD1" s="556"/>
      <c r="MOE1" s="556"/>
      <c r="MOF1" s="556"/>
      <c r="MOG1" s="556"/>
      <c r="MOH1" s="556"/>
      <c r="MOI1" s="556"/>
      <c r="MOJ1" s="556"/>
      <c r="MOK1" s="556"/>
      <c r="MOL1" s="556"/>
      <c r="MOM1" s="556"/>
      <c r="MON1" s="556"/>
      <c r="MOO1" s="556"/>
      <c r="MOP1" s="556"/>
      <c r="MOQ1" s="556"/>
      <c r="MOR1" s="556"/>
      <c r="MOS1" s="556"/>
      <c r="MOT1" s="556"/>
      <c r="MOU1" s="556"/>
      <c r="MOV1" s="556"/>
      <c r="MOW1" s="556"/>
      <c r="MOX1" s="556"/>
      <c r="MOY1" s="556"/>
      <c r="MOZ1" s="556"/>
      <c r="MPA1" s="556"/>
      <c r="MPB1" s="556"/>
      <c r="MPC1" s="556"/>
      <c r="MPD1" s="556"/>
      <c r="MPE1" s="556"/>
      <c r="MPF1" s="556"/>
      <c r="MPG1" s="556"/>
      <c r="MPH1" s="556"/>
      <c r="MPI1" s="556"/>
      <c r="MPJ1" s="556"/>
      <c r="MPK1" s="556"/>
      <c r="MPL1" s="556"/>
      <c r="MPM1" s="556"/>
      <c r="MPN1" s="556"/>
      <c r="MPO1" s="556"/>
      <c r="MPP1" s="556"/>
      <c r="MPQ1" s="556"/>
      <c r="MPR1" s="556"/>
      <c r="MPS1" s="556"/>
      <c r="MPT1" s="556"/>
      <c r="MPU1" s="556"/>
      <c r="MPV1" s="556"/>
      <c r="MPW1" s="556"/>
      <c r="MPX1" s="556"/>
      <c r="MPY1" s="556"/>
      <c r="MPZ1" s="556"/>
      <c r="MQA1" s="556"/>
      <c r="MQB1" s="556"/>
      <c r="MQC1" s="556"/>
      <c r="MQD1" s="556"/>
      <c r="MQE1" s="556"/>
      <c r="MQF1" s="556"/>
      <c r="MQG1" s="556"/>
      <c r="MQH1" s="556"/>
      <c r="MQI1" s="556"/>
      <c r="MQJ1" s="556"/>
      <c r="MQK1" s="556"/>
      <c r="MQL1" s="556"/>
      <c r="MQM1" s="556"/>
      <c r="MQN1" s="556"/>
      <c r="MQO1" s="556"/>
      <c r="MQP1" s="556"/>
      <c r="MQQ1" s="556"/>
      <c r="MQR1" s="556"/>
      <c r="MQS1" s="556"/>
      <c r="MQT1" s="556"/>
      <c r="MQU1" s="556"/>
      <c r="MQV1" s="556"/>
      <c r="MQW1" s="556"/>
      <c r="MQX1" s="556"/>
      <c r="MQY1" s="556"/>
      <c r="MQZ1" s="556"/>
      <c r="MRA1" s="556"/>
      <c r="MRB1" s="556"/>
      <c r="MRC1" s="556"/>
      <c r="MRD1" s="556"/>
      <c r="MRE1" s="556"/>
      <c r="MRF1" s="556"/>
      <c r="MRG1" s="556"/>
      <c r="MRH1" s="556"/>
      <c r="MRI1" s="556"/>
      <c r="MRJ1" s="556"/>
      <c r="MRK1" s="556"/>
      <c r="MRL1" s="556"/>
      <c r="MRM1" s="556"/>
      <c r="MRN1" s="556"/>
      <c r="MRO1" s="556"/>
      <c r="MRP1" s="556"/>
      <c r="MRQ1" s="556"/>
      <c r="MRR1" s="556"/>
      <c r="MRS1" s="556"/>
      <c r="MRT1" s="556"/>
      <c r="MRU1" s="556"/>
      <c r="MRV1" s="556"/>
      <c r="MRW1" s="556"/>
      <c r="MRX1" s="556"/>
      <c r="MRY1" s="556"/>
      <c r="MRZ1" s="556"/>
      <c r="MSA1" s="556"/>
      <c r="MSB1" s="556"/>
      <c r="MSC1" s="556"/>
      <c r="MSD1" s="556"/>
      <c r="MSE1" s="556"/>
      <c r="MSF1" s="556"/>
      <c r="MSG1" s="556"/>
      <c r="MSH1" s="556"/>
      <c r="MSI1" s="556"/>
      <c r="MSJ1" s="556"/>
      <c r="MSK1" s="556"/>
      <c r="MSL1" s="556"/>
      <c r="MSM1" s="556"/>
      <c r="MSN1" s="556"/>
      <c r="MSO1" s="556"/>
      <c r="MSP1" s="556"/>
      <c r="MSQ1" s="556"/>
      <c r="MSR1" s="556"/>
      <c r="MSS1" s="556"/>
      <c r="MST1" s="556"/>
      <c r="MSU1" s="556"/>
      <c r="MSV1" s="556"/>
      <c r="MSW1" s="556"/>
      <c r="MSX1" s="556"/>
      <c r="MSY1" s="556"/>
      <c r="MSZ1" s="556"/>
      <c r="MTA1" s="556"/>
      <c r="MTB1" s="556"/>
      <c r="MTC1" s="556"/>
      <c r="MTD1" s="556"/>
      <c r="MTE1" s="556"/>
      <c r="MTF1" s="556"/>
      <c r="MTG1" s="556"/>
      <c r="MTH1" s="556"/>
      <c r="MTI1" s="556"/>
      <c r="MTJ1" s="556"/>
      <c r="MTK1" s="556"/>
      <c r="MTL1" s="556"/>
      <c r="MTM1" s="556"/>
      <c r="MTN1" s="556"/>
      <c r="MTO1" s="556"/>
      <c r="MTP1" s="556"/>
      <c r="MTQ1" s="556"/>
      <c r="MTR1" s="556"/>
      <c r="MTS1" s="556"/>
      <c r="MTT1" s="556"/>
      <c r="MTU1" s="556"/>
      <c r="MTV1" s="556"/>
      <c r="MTW1" s="556"/>
      <c r="MTX1" s="556"/>
      <c r="MTY1" s="556"/>
      <c r="MTZ1" s="556"/>
      <c r="MUA1" s="556"/>
      <c r="MUB1" s="556"/>
      <c r="MUC1" s="556"/>
      <c r="MUD1" s="556"/>
      <c r="MUE1" s="556"/>
      <c r="MUF1" s="556"/>
      <c r="MUG1" s="556"/>
      <c r="MUH1" s="556"/>
      <c r="MUI1" s="556"/>
      <c r="MUJ1" s="556"/>
      <c r="MUK1" s="556"/>
      <c r="MUL1" s="556"/>
      <c r="MUM1" s="556"/>
      <c r="MUN1" s="556"/>
      <c r="MUO1" s="556"/>
      <c r="MUP1" s="556"/>
      <c r="MUQ1" s="556"/>
      <c r="MUR1" s="556"/>
      <c r="MUS1" s="556"/>
      <c r="MUT1" s="556"/>
      <c r="MUU1" s="556"/>
      <c r="MUV1" s="556"/>
      <c r="MUW1" s="556"/>
      <c r="MUX1" s="556"/>
      <c r="MUY1" s="556"/>
      <c r="MUZ1" s="556"/>
      <c r="MVA1" s="556"/>
      <c r="MVB1" s="556"/>
      <c r="MVC1" s="556"/>
      <c r="MVD1" s="556"/>
      <c r="MVE1" s="556"/>
      <c r="MVF1" s="556"/>
      <c r="MVG1" s="556"/>
      <c r="MVH1" s="556"/>
      <c r="MVI1" s="556"/>
      <c r="MVJ1" s="556"/>
      <c r="MVK1" s="556"/>
      <c r="MVL1" s="556"/>
      <c r="MVM1" s="556"/>
      <c r="MVN1" s="556"/>
      <c r="MVO1" s="556"/>
      <c r="MVP1" s="556"/>
      <c r="MVQ1" s="556"/>
      <c r="MVR1" s="556"/>
      <c r="MVS1" s="556"/>
      <c r="MVT1" s="556"/>
      <c r="MVU1" s="556"/>
      <c r="MVV1" s="556"/>
      <c r="MVW1" s="556"/>
      <c r="MVX1" s="556"/>
      <c r="MVY1" s="556"/>
      <c r="MVZ1" s="556"/>
      <c r="MWA1" s="556"/>
      <c r="MWB1" s="556"/>
      <c r="MWC1" s="556"/>
      <c r="MWD1" s="556"/>
      <c r="MWE1" s="556"/>
      <c r="MWF1" s="556"/>
      <c r="MWG1" s="556"/>
      <c r="MWH1" s="556"/>
      <c r="MWI1" s="556"/>
      <c r="MWJ1" s="556"/>
      <c r="MWK1" s="556"/>
      <c r="MWL1" s="556"/>
      <c r="MWM1" s="556"/>
      <c r="MWN1" s="556"/>
      <c r="MWO1" s="556"/>
      <c r="MWP1" s="556"/>
      <c r="MWQ1" s="556"/>
      <c r="MWR1" s="556"/>
      <c r="MWS1" s="556"/>
      <c r="MWT1" s="556"/>
      <c r="MWU1" s="556"/>
      <c r="MWV1" s="556"/>
      <c r="MWW1" s="556"/>
      <c r="MWX1" s="556"/>
      <c r="MWY1" s="556"/>
      <c r="MWZ1" s="556"/>
      <c r="MXA1" s="556"/>
      <c r="MXB1" s="556"/>
      <c r="MXC1" s="556"/>
      <c r="MXD1" s="556"/>
      <c r="MXE1" s="556"/>
      <c r="MXF1" s="556"/>
      <c r="MXG1" s="556"/>
      <c r="MXH1" s="556"/>
      <c r="MXI1" s="556"/>
      <c r="MXJ1" s="556"/>
      <c r="MXK1" s="556"/>
      <c r="MXL1" s="556"/>
      <c r="MXM1" s="556"/>
      <c r="MXN1" s="556"/>
      <c r="MXO1" s="556"/>
      <c r="MXP1" s="556"/>
      <c r="MXQ1" s="556"/>
      <c r="MXR1" s="556"/>
      <c r="MXS1" s="556"/>
      <c r="MXT1" s="556"/>
      <c r="MXU1" s="556"/>
      <c r="MXV1" s="556"/>
      <c r="MXW1" s="556"/>
      <c r="MXX1" s="556"/>
      <c r="MXY1" s="556"/>
      <c r="MXZ1" s="556"/>
      <c r="MYA1" s="556"/>
      <c r="MYB1" s="556"/>
      <c r="MYC1" s="556"/>
      <c r="MYD1" s="556"/>
      <c r="MYE1" s="556"/>
      <c r="MYF1" s="556"/>
      <c r="MYG1" s="556"/>
      <c r="MYH1" s="556"/>
      <c r="MYI1" s="556"/>
      <c r="MYJ1" s="556"/>
      <c r="MYK1" s="556"/>
      <c r="MYL1" s="556"/>
      <c r="MYM1" s="556"/>
      <c r="MYN1" s="556"/>
      <c r="MYO1" s="556"/>
      <c r="MYP1" s="556"/>
      <c r="MYQ1" s="556"/>
      <c r="MYR1" s="556"/>
      <c r="MYS1" s="556"/>
      <c r="MYT1" s="556"/>
      <c r="MYU1" s="556"/>
      <c r="MYV1" s="556"/>
      <c r="MYW1" s="556"/>
      <c r="MYX1" s="556"/>
      <c r="MYY1" s="556"/>
      <c r="MYZ1" s="556"/>
      <c r="MZA1" s="556"/>
      <c r="MZB1" s="556"/>
      <c r="MZC1" s="556"/>
      <c r="MZD1" s="556"/>
      <c r="MZE1" s="556"/>
      <c r="MZF1" s="556"/>
      <c r="MZG1" s="556"/>
      <c r="MZH1" s="556"/>
      <c r="MZI1" s="556"/>
      <c r="MZJ1" s="556"/>
      <c r="MZK1" s="556"/>
      <c r="MZL1" s="556"/>
      <c r="MZM1" s="556"/>
      <c r="MZN1" s="556"/>
      <c r="MZO1" s="556"/>
      <c r="MZP1" s="556"/>
      <c r="MZQ1" s="556"/>
      <c r="MZR1" s="556"/>
      <c r="MZS1" s="556"/>
      <c r="MZT1" s="556"/>
      <c r="MZU1" s="556"/>
      <c r="MZV1" s="556"/>
      <c r="MZW1" s="556"/>
      <c r="MZX1" s="556"/>
      <c r="MZY1" s="556"/>
      <c r="MZZ1" s="556"/>
      <c r="NAA1" s="556"/>
      <c r="NAB1" s="556"/>
      <c r="NAC1" s="556"/>
      <c r="NAD1" s="556"/>
      <c r="NAE1" s="556"/>
      <c r="NAF1" s="556"/>
      <c r="NAG1" s="556"/>
      <c r="NAH1" s="556"/>
      <c r="NAI1" s="556"/>
      <c r="NAJ1" s="556"/>
      <c r="NAK1" s="556"/>
      <c r="NAL1" s="556"/>
      <c r="NAM1" s="556"/>
      <c r="NAN1" s="556"/>
      <c r="NAO1" s="556"/>
      <c r="NAP1" s="556"/>
      <c r="NAQ1" s="556"/>
      <c r="NAR1" s="556"/>
      <c r="NAS1" s="556"/>
      <c r="NAT1" s="556"/>
      <c r="NAU1" s="556"/>
      <c r="NAV1" s="556"/>
      <c r="NAW1" s="556"/>
      <c r="NAX1" s="556"/>
      <c r="NAY1" s="556"/>
      <c r="NAZ1" s="556"/>
      <c r="NBA1" s="556"/>
      <c r="NBB1" s="556"/>
      <c r="NBC1" s="556"/>
      <c r="NBD1" s="556"/>
      <c r="NBE1" s="556"/>
      <c r="NBF1" s="556"/>
      <c r="NBG1" s="556"/>
      <c r="NBH1" s="556"/>
      <c r="NBI1" s="556"/>
      <c r="NBJ1" s="556"/>
      <c r="NBK1" s="556"/>
      <c r="NBL1" s="556"/>
      <c r="NBM1" s="556"/>
      <c r="NBN1" s="556"/>
      <c r="NBO1" s="556"/>
      <c r="NBP1" s="556"/>
      <c r="NBQ1" s="556"/>
      <c r="NBR1" s="556"/>
      <c r="NBS1" s="556"/>
      <c r="NBT1" s="556"/>
      <c r="NBU1" s="556"/>
      <c r="NBV1" s="556"/>
      <c r="NBW1" s="556"/>
      <c r="NBX1" s="556"/>
      <c r="NBY1" s="556"/>
      <c r="NBZ1" s="556"/>
      <c r="NCA1" s="556"/>
      <c r="NCB1" s="556"/>
      <c r="NCC1" s="556"/>
      <c r="NCD1" s="556"/>
      <c r="NCE1" s="556"/>
      <c r="NCF1" s="556"/>
      <c r="NCG1" s="556"/>
      <c r="NCH1" s="556"/>
      <c r="NCI1" s="556"/>
      <c r="NCJ1" s="556"/>
      <c r="NCK1" s="556"/>
      <c r="NCL1" s="556"/>
      <c r="NCM1" s="556"/>
      <c r="NCN1" s="556"/>
      <c r="NCO1" s="556"/>
      <c r="NCP1" s="556"/>
      <c r="NCQ1" s="556"/>
      <c r="NCR1" s="556"/>
      <c r="NCS1" s="556"/>
      <c r="NCT1" s="556"/>
      <c r="NCU1" s="556"/>
      <c r="NCV1" s="556"/>
      <c r="NCW1" s="556"/>
      <c r="NCX1" s="556"/>
      <c r="NCY1" s="556"/>
      <c r="NCZ1" s="556"/>
      <c r="NDA1" s="556"/>
      <c r="NDB1" s="556"/>
      <c r="NDC1" s="556"/>
      <c r="NDD1" s="556"/>
      <c r="NDE1" s="556"/>
      <c r="NDF1" s="556"/>
      <c r="NDG1" s="556"/>
      <c r="NDH1" s="556"/>
      <c r="NDI1" s="556"/>
      <c r="NDJ1" s="556"/>
      <c r="NDK1" s="556"/>
      <c r="NDL1" s="556"/>
      <c r="NDM1" s="556"/>
      <c r="NDN1" s="556"/>
      <c r="NDO1" s="556"/>
      <c r="NDP1" s="556"/>
      <c r="NDQ1" s="556"/>
      <c r="NDR1" s="556"/>
      <c r="NDS1" s="556"/>
      <c r="NDT1" s="556"/>
      <c r="NDU1" s="556"/>
      <c r="NDV1" s="556"/>
      <c r="NDW1" s="556"/>
      <c r="NDX1" s="556"/>
      <c r="NDY1" s="556"/>
      <c r="NDZ1" s="556"/>
      <c r="NEA1" s="556"/>
      <c r="NEB1" s="556"/>
      <c r="NEC1" s="556"/>
      <c r="NED1" s="556"/>
      <c r="NEE1" s="556"/>
      <c r="NEF1" s="556"/>
      <c r="NEG1" s="556"/>
      <c r="NEH1" s="556"/>
      <c r="NEI1" s="556"/>
      <c r="NEJ1" s="556"/>
      <c r="NEK1" s="556"/>
      <c r="NEL1" s="556"/>
      <c r="NEM1" s="556"/>
      <c r="NEN1" s="556"/>
      <c r="NEO1" s="556"/>
      <c r="NEP1" s="556"/>
      <c r="NEQ1" s="556"/>
      <c r="NER1" s="556"/>
      <c r="NES1" s="556"/>
      <c r="NET1" s="556"/>
      <c r="NEU1" s="556"/>
      <c r="NEV1" s="556"/>
      <c r="NEW1" s="556"/>
      <c r="NEX1" s="556"/>
      <c r="NEY1" s="556"/>
      <c r="NEZ1" s="556"/>
      <c r="NFA1" s="556"/>
      <c r="NFB1" s="556"/>
      <c r="NFC1" s="556"/>
      <c r="NFD1" s="556"/>
      <c r="NFE1" s="556"/>
      <c r="NFF1" s="556"/>
      <c r="NFG1" s="556"/>
      <c r="NFH1" s="556"/>
      <c r="NFI1" s="556"/>
      <c r="NFJ1" s="556"/>
      <c r="NFK1" s="556"/>
      <c r="NFL1" s="556"/>
      <c r="NFM1" s="556"/>
      <c r="NFN1" s="556"/>
      <c r="NFO1" s="556"/>
      <c r="NFP1" s="556"/>
      <c r="NFQ1" s="556"/>
      <c r="NFR1" s="556"/>
      <c r="NFS1" s="556"/>
      <c r="NFT1" s="556"/>
      <c r="NFU1" s="556"/>
      <c r="NFV1" s="556"/>
      <c r="NFW1" s="556"/>
      <c r="NFX1" s="556"/>
      <c r="NFY1" s="556"/>
      <c r="NFZ1" s="556"/>
      <c r="NGA1" s="556"/>
      <c r="NGB1" s="556"/>
      <c r="NGC1" s="556"/>
      <c r="NGD1" s="556"/>
      <c r="NGE1" s="556"/>
      <c r="NGF1" s="556"/>
      <c r="NGG1" s="556"/>
      <c r="NGH1" s="556"/>
      <c r="NGI1" s="556"/>
      <c r="NGJ1" s="556"/>
      <c r="NGK1" s="556"/>
      <c r="NGL1" s="556"/>
      <c r="NGM1" s="556"/>
      <c r="NGN1" s="556"/>
      <c r="NGO1" s="556"/>
      <c r="NGP1" s="556"/>
      <c r="NGQ1" s="556"/>
      <c r="NGR1" s="556"/>
      <c r="NGS1" s="556"/>
      <c r="NGT1" s="556"/>
      <c r="NGU1" s="556"/>
      <c r="NGV1" s="556"/>
      <c r="NGW1" s="556"/>
      <c r="NGX1" s="556"/>
      <c r="NGY1" s="556"/>
      <c r="NGZ1" s="556"/>
      <c r="NHA1" s="556"/>
      <c r="NHB1" s="556"/>
      <c r="NHC1" s="556"/>
      <c r="NHD1" s="556"/>
      <c r="NHE1" s="556"/>
      <c r="NHF1" s="556"/>
      <c r="NHG1" s="556"/>
      <c r="NHH1" s="556"/>
      <c r="NHI1" s="556"/>
      <c r="NHJ1" s="556"/>
      <c r="NHK1" s="556"/>
      <c r="NHL1" s="556"/>
      <c r="NHM1" s="556"/>
      <c r="NHN1" s="556"/>
      <c r="NHO1" s="556"/>
      <c r="NHP1" s="556"/>
      <c r="NHQ1" s="556"/>
      <c r="NHR1" s="556"/>
      <c r="NHS1" s="556"/>
      <c r="NHT1" s="556"/>
      <c r="NHU1" s="556"/>
      <c r="NHV1" s="556"/>
      <c r="NHW1" s="556"/>
      <c r="NHX1" s="556"/>
      <c r="NHY1" s="556"/>
      <c r="NHZ1" s="556"/>
      <c r="NIA1" s="556"/>
      <c r="NIB1" s="556"/>
      <c r="NIC1" s="556"/>
      <c r="NID1" s="556"/>
      <c r="NIE1" s="556"/>
      <c r="NIF1" s="556"/>
      <c r="NIG1" s="556"/>
      <c r="NIH1" s="556"/>
      <c r="NII1" s="556"/>
      <c r="NIJ1" s="556"/>
      <c r="NIK1" s="556"/>
      <c r="NIL1" s="556"/>
      <c r="NIM1" s="556"/>
      <c r="NIN1" s="556"/>
      <c r="NIO1" s="556"/>
      <c r="NIP1" s="556"/>
      <c r="NIQ1" s="556"/>
      <c r="NIR1" s="556"/>
      <c r="NIS1" s="556"/>
      <c r="NIT1" s="556"/>
      <c r="NIU1" s="556"/>
      <c r="NIV1" s="556"/>
      <c r="NIW1" s="556"/>
      <c r="NIX1" s="556"/>
      <c r="NIY1" s="556"/>
      <c r="NIZ1" s="556"/>
      <c r="NJA1" s="556"/>
      <c r="NJB1" s="556"/>
      <c r="NJC1" s="556"/>
      <c r="NJD1" s="556"/>
      <c r="NJE1" s="556"/>
      <c r="NJF1" s="556"/>
      <c r="NJG1" s="556"/>
      <c r="NJH1" s="556"/>
      <c r="NJI1" s="556"/>
      <c r="NJJ1" s="556"/>
      <c r="NJK1" s="556"/>
      <c r="NJL1" s="556"/>
      <c r="NJM1" s="556"/>
      <c r="NJN1" s="556"/>
      <c r="NJO1" s="556"/>
      <c r="NJP1" s="556"/>
      <c r="NJQ1" s="556"/>
      <c r="NJR1" s="556"/>
      <c r="NJS1" s="556"/>
      <c r="NJT1" s="556"/>
      <c r="NJU1" s="556"/>
      <c r="NJV1" s="556"/>
      <c r="NJW1" s="556"/>
      <c r="NJX1" s="556"/>
      <c r="NJY1" s="556"/>
      <c r="NJZ1" s="556"/>
      <c r="NKA1" s="556"/>
      <c r="NKB1" s="556"/>
      <c r="NKC1" s="556"/>
      <c r="NKD1" s="556"/>
      <c r="NKE1" s="556"/>
      <c r="NKF1" s="556"/>
      <c r="NKG1" s="556"/>
      <c r="NKH1" s="556"/>
      <c r="NKI1" s="556"/>
      <c r="NKJ1" s="556"/>
      <c r="NKK1" s="556"/>
      <c r="NKL1" s="556"/>
      <c r="NKM1" s="556"/>
      <c r="NKN1" s="556"/>
      <c r="NKO1" s="556"/>
      <c r="NKP1" s="556"/>
      <c r="NKQ1" s="556"/>
      <c r="NKR1" s="556"/>
      <c r="NKS1" s="556"/>
      <c r="NKT1" s="556"/>
      <c r="NKU1" s="556"/>
      <c r="NKV1" s="556"/>
      <c r="NKW1" s="556"/>
      <c r="NKX1" s="556"/>
      <c r="NKY1" s="556"/>
      <c r="NKZ1" s="556"/>
      <c r="NLA1" s="556"/>
      <c r="NLB1" s="556"/>
      <c r="NLC1" s="556"/>
      <c r="NLD1" s="556"/>
      <c r="NLE1" s="556"/>
      <c r="NLF1" s="556"/>
      <c r="NLG1" s="556"/>
      <c r="NLH1" s="556"/>
      <c r="NLI1" s="556"/>
      <c r="NLJ1" s="556"/>
      <c r="NLK1" s="556"/>
      <c r="NLL1" s="556"/>
      <c r="NLM1" s="556"/>
      <c r="NLN1" s="556"/>
      <c r="NLO1" s="556"/>
      <c r="NLP1" s="556"/>
      <c r="NLQ1" s="556"/>
      <c r="NLR1" s="556"/>
      <c r="NLS1" s="556"/>
      <c r="NLT1" s="556"/>
      <c r="NLU1" s="556"/>
      <c r="NLV1" s="556"/>
      <c r="NLW1" s="556"/>
      <c r="NLX1" s="556"/>
      <c r="NLY1" s="556"/>
      <c r="NLZ1" s="556"/>
      <c r="NMA1" s="556"/>
      <c r="NMB1" s="556"/>
      <c r="NMC1" s="556"/>
      <c r="NMD1" s="556"/>
      <c r="NME1" s="556"/>
      <c r="NMF1" s="556"/>
      <c r="NMG1" s="556"/>
      <c r="NMH1" s="556"/>
      <c r="NMI1" s="556"/>
      <c r="NMJ1" s="556"/>
      <c r="NMK1" s="556"/>
      <c r="NML1" s="556"/>
      <c r="NMM1" s="556"/>
      <c r="NMN1" s="556"/>
      <c r="NMO1" s="556"/>
      <c r="NMP1" s="556"/>
      <c r="NMQ1" s="556"/>
      <c r="NMR1" s="556"/>
      <c r="NMS1" s="556"/>
      <c r="NMT1" s="556"/>
      <c r="NMU1" s="556"/>
      <c r="NMV1" s="556"/>
      <c r="NMW1" s="556"/>
      <c r="NMX1" s="556"/>
      <c r="NMY1" s="556"/>
      <c r="NMZ1" s="556"/>
      <c r="NNA1" s="556"/>
      <c r="NNB1" s="556"/>
      <c r="NNC1" s="556"/>
      <c r="NND1" s="556"/>
      <c r="NNE1" s="556"/>
      <c r="NNF1" s="556"/>
      <c r="NNG1" s="556"/>
      <c r="NNH1" s="556"/>
      <c r="NNI1" s="556"/>
      <c r="NNJ1" s="556"/>
      <c r="NNK1" s="556"/>
      <c r="NNL1" s="556"/>
      <c r="NNM1" s="556"/>
      <c r="NNN1" s="556"/>
      <c r="NNO1" s="556"/>
      <c r="NNP1" s="556"/>
      <c r="NNQ1" s="556"/>
      <c r="NNR1" s="556"/>
      <c r="NNS1" s="556"/>
      <c r="NNT1" s="556"/>
      <c r="NNU1" s="556"/>
      <c r="NNV1" s="556"/>
      <c r="NNW1" s="556"/>
      <c r="NNX1" s="556"/>
      <c r="NNY1" s="556"/>
      <c r="NNZ1" s="556"/>
      <c r="NOA1" s="556"/>
      <c r="NOB1" s="556"/>
      <c r="NOC1" s="556"/>
      <c r="NOD1" s="556"/>
      <c r="NOE1" s="556"/>
      <c r="NOF1" s="556"/>
      <c r="NOG1" s="556"/>
      <c r="NOH1" s="556"/>
      <c r="NOI1" s="556"/>
      <c r="NOJ1" s="556"/>
      <c r="NOK1" s="556"/>
      <c r="NOL1" s="556"/>
      <c r="NOM1" s="556"/>
      <c r="NON1" s="556"/>
      <c r="NOO1" s="556"/>
      <c r="NOP1" s="556"/>
      <c r="NOQ1" s="556"/>
      <c r="NOR1" s="556"/>
      <c r="NOS1" s="556"/>
      <c r="NOT1" s="556"/>
      <c r="NOU1" s="556"/>
      <c r="NOV1" s="556"/>
      <c r="NOW1" s="556"/>
      <c r="NOX1" s="556"/>
      <c r="NOY1" s="556"/>
      <c r="NOZ1" s="556"/>
      <c r="NPA1" s="556"/>
      <c r="NPB1" s="556"/>
      <c r="NPC1" s="556"/>
      <c r="NPD1" s="556"/>
      <c r="NPE1" s="556"/>
      <c r="NPF1" s="556"/>
      <c r="NPG1" s="556"/>
      <c r="NPH1" s="556"/>
      <c r="NPI1" s="556"/>
      <c r="NPJ1" s="556"/>
      <c r="NPK1" s="556"/>
      <c r="NPL1" s="556"/>
      <c r="NPM1" s="556"/>
      <c r="NPN1" s="556"/>
      <c r="NPO1" s="556"/>
      <c r="NPP1" s="556"/>
      <c r="NPQ1" s="556"/>
      <c r="NPR1" s="556"/>
      <c r="NPS1" s="556"/>
      <c r="NPT1" s="556"/>
      <c r="NPU1" s="556"/>
      <c r="NPV1" s="556"/>
      <c r="NPW1" s="556"/>
      <c r="NPX1" s="556"/>
      <c r="NPY1" s="556"/>
      <c r="NPZ1" s="556"/>
      <c r="NQA1" s="556"/>
      <c r="NQB1" s="556"/>
      <c r="NQC1" s="556"/>
      <c r="NQD1" s="556"/>
      <c r="NQE1" s="556"/>
      <c r="NQF1" s="556"/>
      <c r="NQG1" s="556"/>
      <c r="NQH1" s="556"/>
      <c r="NQI1" s="556"/>
      <c r="NQJ1" s="556"/>
      <c r="NQK1" s="556"/>
      <c r="NQL1" s="556"/>
      <c r="NQM1" s="556"/>
      <c r="NQN1" s="556"/>
      <c r="NQO1" s="556"/>
      <c r="NQP1" s="556"/>
      <c r="NQQ1" s="556"/>
      <c r="NQR1" s="556"/>
      <c r="NQS1" s="556"/>
      <c r="NQT1" s="556"/>
      <c r="NQU1" s="556"/>
      <c r="NQV1" s="556"/>
      <c r="NQW1" s="556"/>
      <c r="NQX1" s="556"/>
      <c r="NQY1" s="556"/>
      <c r="NQZ1" s="556"/>
      <c r="NRA1" s="556"/>
      <c r="NRB1" s="556"/>
      <c r="NRC1" s="556"/>
      <c r="NRD1" s="556"/>
      <c r="NRE1" s="556"/>
      <c r="NRF1" s="556"/>
      <c r="NRG1" s="556"/>
      <c r="NRH1" s="556"/>
      <c r="NRI1" s="556"/>
      <c r="NRJ1" s="556"/>
      <c r="NRK1" s="556"/>
      <c r="NRL1" s="556"/>
      <c r="NRM1" s="556"/>
      <c r="NRN1" s="556"/>
      <c r="NRO1" s="556"/>
      <c r="NRP1" s="556"/>
      <c r="NRQ1" s="556"/>
      <c r="NRR1" s="556"/>
      <c r="NRS1" s="556"/>
      <c r="NRT1" s="556"/>
      <c r="NRU1" s="556"/>
      <c r="NRV1" s="556"/>
      <c r="NRW1" s="556"/>
      <c r="NRX1" s="556"/>
      <c r="NRY1" s="556"/>
      <c r="NRZ1" s="556"/>
      <c r="NSA1" s="556"/>
      <c r="NSB1" s="556"/>
      <c r="NSC1" s="556"/>
      <c r="NSD1" s="556"/>
      <c r="NSE1" s="556"/>
      <c r="NSF1" s="556"/>
      <c r="NSG1" s="556"/>
      <c r="NSH1" s="556"/>
      <c r="NSI1" s="556"/>
      <c r="NSJ1" s="556"/>
      <c r="NSK1" s="556"/>
      <c r="NSL1" s="556"/>
      <c r="NSM1" s="556"/>
      <c r="NSN1" s="556"/>
      <c r="NSO1" s="556"/>
      <c r="NSP1" s="556"/>
      <c r="NSQ1" s="556"/>
      <c r="NSR1" s="556"/>
      <c r="NSS1" s="556"/>
      <c r="NST1" s="556"/>
      <c r="NSU1" s="556"/>
      <c r="NSV1" s="556"/>
      <c r="NSW1" s="556"/>
      <c r="NSX1" s="556"/>
      <c r="NSY1" s="556"/>
      <c r="NSZ1" s="556"/>
      <c r="NTA1" s="556"/>
      <c r="NTB1" s="556"/>
      <c r="NTC1" s="556"/>
      <c r="NTD1" s="556"/>
      <c r="NTE1" s="556"/>
      <c r="NTF1" s="556"/>
      <c r="NTG1" s="556"/>
      <c r="NTH1" s="556"/>
      <c r="NTI1" s="556"/>
      <c r="NTJ1" s="556"/>
      <c r="NTK1" s="556"/>
      <c r="NTL1" s="556"/>
      <c r="NTM1" s="556"/>
      <c r="NTN1" s="556"/>
      <c r="NTO1" s="556"/>
      <c r="NTP1" s="556"/>
      <c r="NTQ1" s="556"/>
      <c r="NTR1" s="556"/>
      <c r="NTS1" s="556"/>
      <c r="NTT1" s="556"/>
      <c r="NTU1" s="556"/>
      <c r="NTV1" s="556"/>
      <c r="NTW1" s="556"/>
      <c r="NTX1" s="556"/>
      <c r="NTY1" s="556"/>
      <c r="NTZ1" s="556"/>
      <c r="NUA1" s="556"/>
      <c r="NUB1" s="556"/>
      <c r="NUC1" s="556"/>
      <c r="NUD1" s="556"/>
      <c r="NUE1" s="556"/>
      <c r="NUF1" s="556"/>
      <c r="NUG1" s="556"/>
      <c r="NUH1" s="556"/>
      <c r="NUI1" s="556"/>
      <c r="NUJ1" s="556"/>
      <c r="NUK1" s="556"/>
      <c r="NUL1" s="556"/>
      <c r="NUM1" s="556"/>
      <c r="NUN1" s="556"/>
      <c r="NUO1" s="556"/>
      <c r="NUP1" s="556"/>
      <c r="NUQ1" s="556"/>
      <c r="NUR1" s="556"/>
      <c r="NUS1" s="556"/>
      <c r="NUT1" s="556"/>
      <c r="NUU1" s="556"/>
      <c r="NUV1" s="556"/>
      <c r="NUW1" s="556"/>
      <c r="NUX1" s="556"/>
      <c r="NUY1" s="556"/>
      <c r="NUZ1" s="556"/>
      <c r="NVA1" s="556"/>
      <c r="NVB1" s="556"/>
      <c r="NVC1" s="556"/>
      <c r="NVD1" s="556"/>
      <c r="NVE1" s="556"/>
      <c r="NVF1" s="556"/>
      <c r="NVG1" s="556"/>
      <c r="NVH1" s="556"/>
      <c r="NVI1" s="556"/>
      <c r="NVJ1" s="556"/>
      <c r="NVK1" s="556"/>
      <c r="NVL1" s="556"/>
      <c r="NVM1" s="556"/>
      <c r="NVN1" s="556"/>
      <c r="NVO1" s="556"/>
      <c r="NVP1" s="556"/>
      <c r="NVQ1" s="556"/>
      <c r="NVR1" s="556"/>
      <c r="NVS1" s="556"/>
      <c r="NVT1" s="556"/>
      <c r="NVU1" s="556"/>
      <c r="NVV1" s="556"/>
      <c r="NVW1" s="556"/>
      <c r="NVX1" s="556"/>
      <c r="NVY1" s="556"/>
      <c r="NVZ1" s="556"/>
      <c r="NWA1" s="556"/>
      <c r="NWB1" s="556"/>
      <c r="NWC1" s="556"/>
      <c r="NWD1" s="556"/>
      <c r="NWE1" s="556"/>
      <c r="NWF1" s="556"/>
      <c r="NWG1" s="556"/>
      <c r="NWH1" s="556"/>
      <c r="NWI1" s="556"/>
      <c r="NWJ1" s="556"/>
      <c r="NWK1" s="556"/>
      <c r="NWL1" s="556"/>
      <c r="NWM1" s="556"/>
      <c r="NWN1" s="556"/>
      <c r="NWO1" s="556"/>
      <c r="NWP1" s="556"/>
      <c r="NWQ1" s="556"/>
      <c r="NWR1" s="556"/>
      <c r="NWS1" s="556"/>
      <c r="NWT1" s="556"/>
      <c r="NWU1" s="556"/>
      <c r="NWV1" s="556"/>
      <c r="NWW1" s="556"/>
      <c r="NWX1" s="556"/>
      <c r="NWY1" s="556"/>
      <c r="NWZ1" s="556"/>
      <c r="NXA1" s="556"/>
      <c r="NXB1" s="556"/>
      <c r="NXC1" s="556"/>
      <c r="NXD1" s="556"/>
      <c r="NXE1" s="556"/>
      <c r="NXF1" s="556"/>
      <c r="NXG1" s="556"/>
      <c r="NXH1" s="556"/>
      <c r="NXI1" s="556"/>
      <c r="NXJ1" s="556"/>
      <c r="NXK1" s="556"/>
      <c r="NXL1" s="556"/>
      <c r="NXM1" s="556"/>
      <c r="NXN1" s="556"/>
      <c r="NXO1" s="556"/>
      <c r="NXP1" s="556"/>
      <c r="NXQ1" s="556"/>
      <c r="NXR1" s="556"/>
      <c r="NXS1" s="556"/>
      <c r="NXT1" s="556"/>
      <c r="NXU1" s="556"/>
      <c r="NXV1" s="556"/>
      <c r="NXW1" s="556"/>
      <c r="NXX1" s="556"/>
      <c r="NXY1" s="556"/>
      <c r="NXZ1" s="556"/>
      <c r="NYA1" s="556"/>
      <c r="NYB1" s="556"/>
      <c r="NYC1" s="556"/>
      <c r="NYD1" s="556"/>
      <c r="NYE1" s="556"/>
      <c r="NYF1" s="556"/>
      <c r="NYG1" s="556"/>
      <c r="NYH1" s="556"/>
      <c r="NYI1" s="556"/>
      <c r="NYJ1" s="556"/>
      <c r="NYK1" s="556"/>
      <c r="NYL1" s="556"/>
      <c r="NYM1" s="556"/>
      <c r="NYN1" s="556"/>
      <c r="NYO1" s="556"/>
      <c r="NYP1" s="556"/>
      <c r="NYQ1" s="556"/>
      <c r="NYR1" s="556"/>
      <c r="NYS1" s="556"/>
      <c r="NYT1" s="556"/>
      <c r="NYU1" s="556"/>
      <c r="NYV1" s="556"/>
      <c r="NYW1" s="556"/>
      <c r="NYX1" s="556"/>
      <c r="NYY1" s="556"/>
      <c r="NYZ1" s="556"/>
      <c r="NZA1" s="556"/>
      <c r="NZB1" s="556"/>
      <c r="NZC1" s="556"/>
      <c r="NZD1" s="556"/>
      <c r="NZE1" s="556"/>
      <c r="NZF1" s="556"/>
      <c r="NZG1" s="556"/>
      <c r="NZH1" s="556"/>
      <c r="NZI1" s="556"/>
      <c r="NZJ1" s="556"/>
      <c r="NZK1" s="556"/>
      <c r="NZL1" s="556"/>
      <c r="NZM1" s="556"/>
      <c r="NZN1" s="556"/>
      <c r="NZO1" s="556"/>
      <c r="NZP1" s="556"/>
      <c r="NZQ1" s="556"/>
      <c r="NZR1" s="556"/>
      <c r="NZS1" s="556"/>
      <c r="NZT1" s="556"/>
      <c r="NZU1" s="556"/>
      <c r="NZV1" s="556"/>
      <c r="NZW1" s="556"/>
      <c r="NZX1" s="556"/>
      <c r="NZY1" s="556"/>
      <c r="NZZ1" s="556"/>
      <c r="OAA1" s="556"/>
      <c r="OAB1" s="556"/>
      <c r="OAC1" s="556"/>
      <c r="OAD1" s="556"/>
      <c r="OAE1" s="556"/>
      <c r="OAF1" s="556"/>
      <c r="OAG1" s="556"/>
      <c r="OAH1" s="556"/>
      <c r="OAI1" s="556"/>
      <c r="OAJ1" s="556"/>
      <c r="OAK1" s="556"/>
      <c r="OAL1" s="556"/>
      <c r="OAM1" s="556"/>
      <c r="OAN1" s="556"/>
      <c r="OAO1" s="556"/>
      <c r="OAP1" s="556"/>
      <c r="OAQ1" s="556"/>
      <c r="OAR1" s="556"/>
      <c r="OAS1" s="556"/>
      <c r="OAT1" s="556"/>
      <c r="OAU1" s="556"/>
      <c r="OAV1" s="556"/>
      <c r="OAW1" s="556"/>
      <c r="OAX1" s="556"/>
      <c r="OAY1" s="556"/>
      <c r="OAZ1" s="556"/>
      <c r="OBA1" s="556"/>
      <c r="OBB1" s="556"/>
      <c r="OBC1" s="556"/>
      <c r="OBD1" s="556"/>
      <c r="OBE1" s="556"/>
      <c r="OBF1" s="556"/>
      <c r="OBG1" s="556"/>
      <c r="OBH1" s="556"/>
      <c r="OBI1" s="556"/>
      <c r="OBJ1" s="556"/>
      <c r="OBK1" s="556"/>
      <c r="OBL1" s="556"/>
      <c r="OBM1" s="556"/>
      <c r="OBN1" s="556"/>
      <c r="OBO1" s="556"/>
      <c r="OBP1" s="556"/>
      <c r="OBQ1" s="556"/>
      <c r="OBR1" s="556"/>
      <c r="OBS1" s="556"/>
      <c r="OBT1" s="556"/>
      <c r="OBU1" s="556"/>
      <c r="OBV1" s="556"/>
      <c r="OBW1" s="556"/>
      <c r="OBX1" s="556"/>
      <c r="OBY1" s="556"/>
      <c r="OBZ1" s="556"/>
      <c r="OCA1" s="556"/>
      <c r="OCB1" s="556"/>
      <c r="OCC1" s="556"/>
      <c r="OCD1" s="556"/>
      <c r="OCE1" s="556"/>
      <c r="OCF1" s="556"/>
      <c r="OCG1" s="556"/>
      <c r="OCH1" s="556"/>
      <c r="OCI1" s="556"/>
      <c r="OCJ1" s="556"/>
      <c r="OCK1" s="556"/>
      <c r="OCL1" s="556"/>
      <c r="OCM1" s="556"/>
      <c r="OCN1" s="556"/>
      <c r="OCO1" s="556"/>
      <c r="OCP1" s="556"/>
      <c r="OCQ1" s="556"/>
      <c r="OCR1" s="556"/>
      <c r="OCS1" s="556"/>
      <c r="OCT1" s="556"/>
      <c r="OCU1" s="556"/>
      <c r="OCV1" s="556"/>
      <c r="OCW1" s="556"/>
      <c r="OCX1" s="556"/>
      <c r="OCY1" s="556"/>
      <c r="OCZ1" s="556"/>
      <c r="ODA1" s="556"/>
      <c r="ODB1" s="556"/>
      <c r="ODC1" s="556"/>
      <c r="ODD1" s="556"/>
      <c r="ODE1" s="556"/>
      <c r="ODF1" s="556"/>
      <c r="ODG1" s="556"/>
      <c r="ODH1" s="556"/>
      <c r="ODI1" s="556"/>
      <c r="ODJ1" s="556"/>
      <c r="ODK1" s="556"/>
      <c r="ODL1" s="556"/>
      <c r="ODM1" s="556"/>
      <c r="ODN1" s="556"/>
      <c r="ODO1" s="556"/>
      <c r="ODP1" s="556"/>
      <c r="ODQ1" s="556"/>
      <c r="ODR1" s="556"/>
      <c r="ODS1" s="556"/>
      <c r="ODT1" s="556"/>
      <c r="ODU1" s="556"/>
      <c r="ODV1" s="556"/>
      <c r="ODW1" s="556"/>
      <c r="ODX1" s="556"/>
      <c r="ODY1" s="556"/>
      <c r="ODZ1" s="556"/>
      <c r="OEA1" s="556"/>
      <c r="OEB1" s="556"/>
      <c r="OEC1" s="556"/>
      <c r="OED1" s="556"/>
      <c r="OEE1" s="556"/>
      <c r="OEF1" s="556"/>
      <c r="OEG1" s="556"/>
      <c r="OEH1" s="556"/>
      <c r="OEI1" s="556"/>
      <c r="OEJ1" s="556"/>
      <c r="OEK1" s="556"/>
      <c r="OEL1" s="556"/>
      <c r="OEM1" s="556"/>
      <c r="OEN1" s="556"/>
      <c r="OEO1" s="556"/>
      <c r="OEP1" s="556"/>
      <c r="OEQ1" s="556"/>
      <c r="OER1" s="556"/>
      <c r="OES1" s="556"/>
      <c r="OET1" s="556"/>
      <c r="OEU1" s="556"/>
      <c r="OEV1" s="556"/>
      <c r="OEW1" s="556"/>
      <c r="OEX1" s="556"/>
      <c r="OEY1" s="556"/>
      <c r="OEZ1" s="556"/>
      <c r="OFA1" s="556"/>
      <c r="OFB1" s="556"/>
      <c r="OFC1" s="556"/>
      <c r="OFD1" s="556"/>
      <c r="OFE1" s="556"/>
      <c r="OFF1" s="556"/>
      <c r="OFG1" s="556"/>
      <c r="OFH1" s="556"/>
      <c r="OFI1" s="556"/>
      <c r="OFJ1" s="556"/>
      <c r="OFK1" s="556"/>
      <c r="OFL1" s="556"/>
      <c r="OFM1" s="556"/>
      <c r="OFN1" s="556"/>
      <c r="OFO1" s="556"/>
      <c r="OFP1" s="556"/>
      <c r="OFQ1" s="556"/>
      <c r="OFR1" s="556"/>
      <c r="OFS1" s="556"/>
      <c r="OFT1" s="556"/>
      <c r="OFU1" s="556"/>
      <c r="OFV1" s="556"/>
      <c r="OFW1" s="556"/>
      <c r="OFX1" s="556"/>
      <c r="OFY1" s="556"/>
      <c r="OFZ1" s="556"/>
      <c r="OGA1" s="556"/>
      <c r="OGB1" s="556"/>
      <c r="OGC1" s="556"/>
      <c r="OGD1" s="556"/>
      <c r="OGE1" s="556"/>
      <c r="OGF1" s="556"/>
      <c r="OGG1" s="556"/>
      <c r="OGH1" s="556"/>
      <c r="OGI1" s="556"/>
      <c r="OGJ1" s="556"/>
      <c r="OGK1" s="556"/>
      <c r="OGL1" s="556"/>
      <c r="OGM1" s="556"/>
      <c r="OGN1" s="556"/>
      <c r="OGO1" s="556"/>
      <c r="OGP1" s="556"/>
      <c r="OGQ1" s="556"/>
      <c r="OGR1" s="556"/>
      <c r="OGS1" s="556"/>
      <c r="OGT1" s="556"/>
      <c r="OGU1" s="556"/>
      <c r="OGV1" s="556"/>
      <c r="OGW1" s="556"/>
      <c r="OGX1" s="556"/>
      <c r="OGY1" s="556"/>
      <c r="OGZ1" s="556"/>
      <c r="OHA1" s="556"/>
      <c r="OHB1" s="556"/>
      <c r="OHC1" s="556"/>
      <c r="OHD1" s="556"/>
      <c r="OHE1" s="556"/>
      <c r="OHF1" s="556"/>
      <c r="OHG1" s="556"/>
      <c r="OHH1" s="556"/>
      <c r="OHI1" s="556"/>
      <c r="OHJ1" s="556"/>
      <c r="OHK1" s="556"/>
      <c r="OHL1" s="556"/>
      <c r="OHM1" s="556"/>
      <c r="OHN1" s="556"/>
      <c r="OHO1" s="556"/>
      <c r="OHP1" s="556"/>
      <c r="OHQ1" s="556"/>
      <c r="OHR1" s="556"/>
      <c r="OHS1" s="556"/>
      <c r="OHT1" s="556"/>
      <c r="OHU1" s="556"/>
      <c r="OHV1" s="556"/>
      <c r="OHW1" s="556"/>
      <c r="OHX1" s="556"/>
      <c r="OHY1" s="556"/>
      <c r="OHZ1" s="556"/>
      <c r="OIA1" s="556"/>
      <c r="OIB1" s="556"/>
      <c r="OIC1" s="556"/>
      <c r="OID1" s="556"/>
      <c r="OIE1" s="556"/>
      <c r="OIF1" s="556"/>
      <c r="OIG1" s="556"/>
      <c r="OIH1" s="556"/>
      <c r="OII1" s="556"/>
      <c r="OIJ1" s="556"/>
      <c r="OIK1" s="556"/>
      <c r="OIL1" s="556"/>
      <c r="OIM1" s="556"/>
      <c r="OIN1" s="556"/>
      <c r="OIO1" s="556"/>
      <c r="OIP1" s="556"/>
      <c r="OIQ1" s="556"/>
      <c r="OIR1" s="556"/>
      <c r="OIS1" s="556"/>
      <c r="OIT1" s="556"/>
      <c r="OIU1" s="556"/>
      <c r="OIV1" s="556"/>
      <c r="OIW1" s="556"/>
      <c r="OIX1" s="556"/>
      <c r="OIY1" s="556"/>
      <c r="OIZ1" s="556"/>
      <c r="OJA1" s="556"/>
      <c r="OJB1" s="556"/>
      <c r="OJC1" s="556"/>
      <c r="OJD1" s="556"/>
      <c r="OJE1" s="556"/>
      <c r="OJF1" s="556"/>
      <c r="OJG1" s="556"/>
      <c r="OJH1" s="556"/>
      <c r="OJI1" s="556"/>
      <c r="OJJ1" s="556"/>
      <c r="OJK1" s="556"/>
      <c r="OJL1" s="556"/>
      <c r="OJM1" s="556"/>
      <c r="OJN1" s="556"/>
      <c r="OJO1" s="556"/>
      <c r="OJP1" s="556"/>
      <c r="OJQ1" s="556"/>
      <c r="OJR1" s="556"/>
      <c r="OJS1" s="556"/>
      <c r="OJT1" s="556"/>
      <c r="OJU1" s="556"/>
      <c r="OJV1" s="556"/>
      <c r="OJW1" s="556"/>
      <c r="OJX1" s="556"/>
      <c r="OJY1" s="556"/>
      <c r="OJZ1" s="556"/>
      <c r="OKA1" s="556"/>
      <c r="OKB1" s="556"/>
      <c r="OKC1" s="556"/>
      <c r="OKD1" s="556"/>
      <c r="OKE1" s="556"/>
      <c r="OKF1" s="556"/>
      <c r="OKG1" s="556"/>
      <c r="OKH1" s="556"/>
      <c r="OKI1" s="556"/>
      <c r="OKJ1" s="556"/>
      <c r="OKK1" s="556"/>
      <c r="OKL1" s="556"/>
      <c r="OKM1" s="556"/>
      <c r="OKN1" s="556"/>
      <c r="OKO1" s="556"/>
      <c r="OKP1" s="556"/>
      <c r="OKQ1" s="556"/>
      <c r="OKR1" s="556"/>
      <c r="OKS1" s="556"/>
      <c r="OKT1" s="556"/>
      <c r="OKU1" s="556"/>
      <c r="OKV1" s="556"/>
      <c r="OKW1" s="556"/>
      <c r="OKX1" s="556"/>
      <c r="OKY1" s="556"/>
      <c r="OKZ1" s="556"/>
      <c r="OLA1" s="556"/>
      <c r="OLB1" s="556"/>
      <c r="OLC1" s="556"/>
      <c r="OLD1" s="556"/>
      <c r="OLE1" s="556"/>
      <c r="OLF1" s="556"/>
      <c r="OLG1" s="556"/>
      <c r="OLH1" s="556"/>
      <c r="OLI1" s="556"/>
      <c r="OLJ1" s="556"/>
      <c r="OLK1" s="556"/>
      <c r="OLL1" s="556"/>
      <c r="OLM1" s="556"/>
      <c r="OLN1" s="556"/>
      <c r="OLO1" s="556"/>
      <c r="OLP1" s="556"/>
      <c r="OLQ1" s="556"/>
      <c r="OLR1" s="556"/>
      <c r="OLS1" s="556"/>
      <c r="OLT1" s="556"/>
      <c r="OLU1" s="556"/>
      <c r="OLV1" s="556"/>
      <c r="OLW1" s="556"/>
      <c r="OLX1" s="556"/>
      <c r="OLY1" s="556"/>
      <c r="OLZ1" s="556"/>
      <c r="OMA1" s="556"/>
      <c r="OMB1" s="556"/>
      <c r="OMC1" s="556"/>
      <c r="OMD1" s="556"/>
      <c r="OME1" s="556"/>
      <c r="OMF1" s="556"/>
      <c r="OMG1" s="556"/>
      <c r="OMH1" s="556"/>
      <c r="OMI1" s="556"/>
      <c r="OMJ1" s="556"/>
      <c r="OMK1" s="556"/>
      <c r="OML1" s="556"/>
      <c r="OMM1" s="556"/>
      <c r="OMN1" s="556"/>
      <c r="OMO1" s="556"/>
      <c r="OMP1" s="556"/>
      <c r="OMQ1" s="556"/>
      <c r="OMR1" s="556"/>
      <c r="OMS1" s="556"/>
      <c r="OMT1" s="556"/>
      <c r="OMU1" s="556"/>
      <c r="OMV1" s="556"/>
      <c r="OMW1" s="556"/>
      <c r="OMX1" s="556"/>
      <c r="OMY1" s="556"/>
      <c r="OMZ1" s="556"/>
      <c r="ONA1" s="556"/>
      <c r="ONB1" s="556"/>
      <c r="ONC1" s="556"/>
      <c r="OND1" s="556"/>
      <c r="ONE1" s="556"/>
      <c r="ONF1" s="556"/>
      <c r="ONG1" s="556"/>
      <c r="ONH1" s="556"/>
      <c r="ONI1" s="556"/>
      <c r="ONJ1" s="556"/>
      <c r="ONK1" s="556"/>
      <c r="ONL1" s="556"/>
      <c r="ONM1" s="556"/>
      <c r="ONN1" s="556"/>
      <c r="ONO1" s="556"/>
      <c r="ONP1" s="556"/>
      <c r="ONQ1" s="556"/>
      <c r="ONR1" s="556"/>
      <c r="ONS1" s="556"/>
      <c r="ONT1" s="556"/>
      <c r="ONU1" s="556"/>
      <c r="ONV1" s="556"/>
      <c r="ONW1" s="556"/>
      <c r="ONX1" s="556"/>
      <c r="ONY1" s="556"/>
      <c r="ONZ1" s="556"/>
      <c r="OOA1" s="556"/>
      <c r="OOB1" s="556"/>
      <c r="OOC1" s="556"/>
      <c r="OOD1" s="556"/>
      <c r="OOE1" s="556"/>
      <c r="OOF1" s="556"/>
      <c r="OOG1" s="556"/>
      <c r="OOH1" s="556"/>
      <c r="OOI1" s="556"/>
      <c r="OOJ1" s="556"/>
      <c r="OOK1" s="556"/>
      <c r="OOL1" s="556"/>
      <c r="OOM1" s="556"/>
      <c r="OON1" s="556"/>
      <c r="OOO1" s="556"/>
      <c r="OOP1" s="556"/>
      <c r="OOQ1" s="556"/>
      <c r="OOR1" s="556"/>
      <c r="OOS1" s="556"/>
      <c r="OOT1" s="556"/>
      <c r="OOU1" s="556"/>
      <c r="OOV1" s="556"/>
      <c r="OOW1" s="556"/>
      <c r="OOX1" s="556"/>
      <c r="OOY1" s="556"/>
      <c r="OOZ1" s="556"/>
      <c r="OPA1" s="556"/>
      <c r="OPB1" s="556"/>
      <c r="OPC1" s="556"/>
      <c r="OPD1" s="556"/>
      <c r="OPE1" s="556"/>
      <c r="OPF1" s="556"/>
      <c r="OPG1" s="556"/>
      <c r="OPH1" s="556"/>
      <c r="OPI1" s="556"/>
      <c r="OPJ1" s="556"/>
      <c r="OPK1" s="556"/>
      <c r="OPL1" s="556"/>
      <c r="OPM1" s="556"/>
      <c r="OPN1" s="556"/>
      <c r="OPO1" s="556"/>
      <c r="OPP1" s="556"/>
      <c r="OPQ1" s="556"/>
      <c r="OPR1" s="556"/>
      <c r="OPS1" s="556"/>
      <c r="OPT1" s="556"/>
      <c r="OPU1" s="556"/>
      <c r="OPV1" s="556"/>
      <c r="OPW1" s="556"/>
      <c r="OPX1" s="556"/>
      <c r="OPY1" s="556"/>
      <c r="OPZ1" s="556"/>
      <c r="OQA1" s="556"/>
      <c r="OQB1" s="556"/>
      <c r="OQC1" s="556"/>
      <c r="OQD1" s="556"/>
      <c r="OQE1" s="556"/>
      <c r="OQF1" s="556"/>
      <c r="OQG1" s="556"/>
      <c r="OQH1" s="556"/>
      <c r="OQI1" s="556"/>
      <c r="OQJ1" s="556"/>
      <c r="OQK1" s="556"/>
      <c r="OQL1" s="556"/>
      <c r="OQM1" s="556"/>
      <c r="OQN1" s="556"/>
      <c r="OQO1" s="556"/>
      <c r="OQP1" s="556"/>
      <c r="OQQ1" s="556"/>
      <c r="OQR1" s="556"/>
      <c r="OQS1" s="556"/>
      <c r="OQT1" s="556"/>
      <c r="OQU1" s="556"/>
      <c r="OQV1" s="556"/>
      <c r="OQW1" s="556"/>
      <c r="OQX1" s="556"/>
      <c r="OQY1" s="556"/>
      <c r="OQZ1" s="556"/>
      <c r="ORA1" s="556"/>
      <c r="ORB1" s="556"/>
      <c r="ORC1" s="556"/>
      <c r="ORD1" s="556"/>
      <c r="ORE1" s="556"/>
      <c r="ORF1" s="556"/>
      <c r="ORG1" s="556"/>
      <c r="ORH1" s="556"/>
      <c r="ORI1" s="556"/>
      <c r="ORJ1" s="556"/>
      <c r="ORK1" s="556"/>
      <c r="ORL1" s="556"/>
      <c r="ORM1" s="556"/>
      <c r="ORN1" s="556"/>
      <c r="ORO1" s="556"/>
      <c r="ORP1" s="556"/>
      <c r="ORQ1" s="556"/>
      <c r="ORR1" s="556"/>
      <c r="ORS1" s="556"/>
      <c r="ORT1" s="556"/>
      <c r="ORU1" s="556"/>
      <c r="ORV1" s="556"/>
      <c r="ORW1" s="556"/>
      <c r="ORX1" s="556"/>
      <c r="ORY1" s="556"/>
      <c r="ORZ1" s="556"/>
      <c r="OSA1" s="556"/>
      <c r="OSB1" s="556"/>
      <c r="OSC1" s="556"/>
      <c r="OSD1" s="556"/>
      <c r="OSE1" s="556"/>
      <c r="OSF1" s="556"/>
      <c r="OSG1" s="556"/>
      <c r="OSH1" s="556"/>
      <c r="OSI1" s="556"/>
      <c r="OSJ1" s="556"/>
      <c r="OSK1" s="556"/>
      <c r="OSL1" s="556"/>
      <c r="OSM1" s="556"/>
      <c r="OSN1" s="556"/>
      <c r="OSO1" s="556"/>
      <c r="OSP1" s="556"/>
      <c r="OSQ1" s="556"/>
      <c r="OSR1" s="556"/>
      <c r="OSS1" s="556"/>
      <c r="OST1" s="556"/>
      <c r="OSU1" s="556"/>
      <c r="OSV1" s="556"/>
      <c r="OSW1" s="556"/>
      <c r="OSX1" s="556"/>
      <c r="OSY1" s="556"/>
      <c r="OSZ1" s="556"/>
      <c r="OTA1" s="556"/>
      <c r="OTB1" s="556"/>
      <c r="OTC1" s="556"/>
      <c r="OTD1" s="556"/>
      <c r="OTE1" s="556"/>
      <c r="OTF1" s="556"/>
      <c r="OTG1" s="556"/>
      <c r="OTH1" s="556"/>
      <c r="OTI1" s="556"/>
      <c r="OTJ1" s="556"/>
      <c r="OTK1" s="556"/>
      <c r="OTL1" s="556"/>
      <c r="OTM1" s="556"/>
      <c r="OTN1" s="556"/>
      <c r="OTO1" s="556"/>
      <c r="OTP1" s="556"/>
      <c r="OTQ1" s="556"/>
      <c r="OTR1" s="556"/>
      <c r="OTS1" s="556"/>
      <c r="OTT1" s="556"/>
      <c r="OTU1" s="556"/>
      <c r="OTV1" s="556"/>
      <c r="OTW1" s="556"/>
      <c r="OTX1" s="556"/>
      <c r="OTY1" s="556"/>
      <c r="OTZ1" s="556"/>
      <c r="OUA1" s="556"/>
      <c r="OUB1" s="556"/>
      <c r="OUC1" s="556"/>
      <c r="OUD1" s="556"/>
      <c r="OUE1" s="556"/>
      <c r="OUF1" s="556"/>
      <c r="OUG1" s="556"/>
      <c r="OUH1" s="556"/>
      <c r="OUI1" s="556"/>
      <c r="OUJ1" s="556"/>
      <c r="OUK1" s="556"/>
      <c r="OUL1" s="556"/>
      <c r="OUM1" s="556"/>
      <c r="OUN1" s="556"/>
      <c r="OUO1" s="556"/>
      <c r="OUP1" s="556"/>
      <c r="OUQ1" s="556"/>
      <c r="OUR1" s="556"/>
      <c r="OUS1" s="556"/>
      <c r="OUT1" s="556"/>
      <c r="OUU1" s="556"/>
      <c r="OUV1" s="556"/>
      <c r="OUW1" s="556"/>
      <c r="OUX1" s="556"/>
      <c r="OUY1" s="556"/>
      <c r="OUZ1" s="556"/>
      <c r="OVA1" s="556"/>
      <c r="OVB1" s="556"/>
      <c r="OVC1" s="556"/>
      <c r="OVD1" s="556"/>
      <c r="OVE1" s="556"/>
      <c r="OVF1" s="556"/>
      <c r="OVG1" s="556"/>
      <c r="OVH1" s="556"/>
      <c r="OVI1" s="556"/>
      <c r="OVJ1" s="556"/>
      <c r="OVK1" s="556"/>
      <c r="OVL1" s="556"/>
      <c r="OVM1" s="556"/>
      <c r="OVN1" s="556"/>
      <c r="OVO1" s="556"/>
      <c r="OVP1" s="556"/>
      <c r="OVQ1" s="556"/>
      <c r="OVR1" s="556"/>
      <c r="OVS1" s="556"/>
      <c r="OVT1" s="556"/>
      <c r="OVU1" s="556"/>
      <c r="OVV1" s="556"/>
      <c r="OVW1" s="556"/>
      <c r="OVX1" s="556"/>
      <c r="OVY1" s="556"/>
      <c r="OVZ1" s="556"/>
      <c r="OWA1" s="556"/>
      <c r="OWB1" s="556"/>
      <c r="OWC1" s="556"/>
      <c r="OWD1" s="556"/>
      <c r="OWE1" s="556"/>
      <c r="OWF1" s="556"/>
      <c r="OWG1" s="556"/>
      <c r="OWH1" s="556"/>
      <c r="OWI1" s="556"/>
      <c r="OWJ1" s="556"/>
      <c r="OWK1" s="556"/>
      <c r="OWL1" s="556"/>
      <c r="OWM1" s="556"/>
      <c r="OWN1" s="556"/>
      <c r="OWO1" s="556"/>
      <c r="OWP1" s="556"/>
      <c r="OWQ1" s="556"/>
      <c r="OWR1" s="556"/>
      <c r="OWS1" s="556"/>
      <c r="OWT1" s="556"/>
      <c r="OWU1" s="556"/>
      <c r="OWV1" s="556"/>
      <c r="OWW1" s="556"/>
      <c r="OWX1" s="556"/>
      <c r="OWY1" s="556"/>
      <c r="OWZ1" s="556"/>
      <c r="OXA1" s="556"/>
      <c r="OXB1" s="556"/>
      <c r="OXC1" s="556"/>
      <c r="OXD1" s="556"/>
      <c r="OXE1" s="556"/>
      <c r="OXF1" s="556"/>
      <c r="OXG1" s="556"/>
      <c r="OXH1" s="556"/>
      <c r="OXI1" s="556"/>
      <c r="OXJ1" s="556"/>
      <c r="OXK1" s="556"/>
      <c r="OXL1" s="556"/>
      <c r="OXM1" s="556"/>
      <c r="OXN1" s="556"/>
      <c r="OXO1" s="556"/>
      <c r="OXP1" s="556"/>
      <c r="OXQ1" s="556"/>
      <c r="OXR1" s="556"/>
      <c r="OXS1" s="556"/>
      <c r="OXT1" s="556"/>
      <c r="OXU1" s="556"/>
      <c r="OXV1" s="556"/>
      <c r="OXW1" s="556"/>
      <c r="OXX1" s="556"/>
      <c r="OXY1" s="556"/>
      <c r="OXZ1" s="556"/>
      <c r="OYA1" s="556"/>
      <c r="OYB1" s="556"/>
      <c r="OYC1" s="556"/>
      <c r="OYD1" s="556"/>
      <c r="OYE1" s="556"/>
      <c r="OYF1" s="556"/>
      <c r="OYG1" s="556"/>
      <c r="OYH1" s="556"/>
      <c r="OYI1" s="556"/>
      <c r="OYJ1" s="556"/>
      <c r="OYK1" s="556"/>
      <c r="OYL1" s="556"/>
      <c r="OYM1" s="556"/>
      <c r="OYN1" s="556"/>
      <c r="OYO1" s="556"/>
      <c r="OYP1" s="556"/>
      <c r="OYQ1" s="556"/>
      <c r="OYR1" s="556"/>
      <c r="OYS1" s="556"/>
      <c r="OYT1" s="556"/>
      <c r="OYU1" s="556"/>
      <c r="OYV1" s="556"/>
      <c r="OYW1" s="556"/>
      <c r="OYX1" s="556"/>
      <c r="OYY1" s="556"/>
      <c r="OYZ1" s="556"/>
      <c r="OZA1" s="556"/>
      <c r="OZB1" s="556"/>
      <c r="OZC1" s="556"/>
      <c r="OZD1" s="556"/>
      <c r="OZE1" s="556"/>
      <c r="OZF1" s="556"/>
      <c r="OZG1" s="556"/>
      <c r="OZH1" s="556"/>
      <c r="OZI1" s="556"/>
      <c r="OZJ1" s="556"/>
      <c r="OZK1" s="556"/>
      <c r="OZL1" s="556"/>
      <c r="OZM1" s="556"/>
      <c r="OZN1" s="556"/>
      <c r="OZO1" s="556"/>
      <c r="OZP1" s="556"/>
      <c r="OZQ1" s="556"/>
      <c r="OZR1" s="556"/>
      <c r="OZS1" s="556"/>
      <c r="OZT1" s="556"/>
      <c r="OZU1" s="556"/>
      <c r="OZV1" s="556"/>
      <c r="OZW1" s="556"/>
      <c r="OZX1" s="556"/>
      <c r="OZY1" s="556"/>
      <c r="OZZ1" s="556"/>
      <c r="PAA1" s="556"/>
      <c r="PAB1" s="556"/>
      <c r="PAC1" s="556"/>
      <c r="PAD1" s="556"/>
      <c r="PAE1" s="556"/>
      <c r="PAF1" s="556"/>
      <c r="PAG1" s="556"/>
      <c r="PAH1" s="556"/>
      <c r="PAI1" s="556"/>
      <c r="PAJ1" s="556"/>
      <c r="PAK1" s="556"/>
      <c r="PAL1" s="556"/>
      <c r="PAM1" s="556"/>
      <c r="PAN1" s="556"/>
      <c r="PAO1" s="556"/>
      <c r="PAP1" s="556"/>
      <c r="PAQ1" s="556"/>
      <c r="PAR1" s="556"/>
      <c r="PAS1" s="556"/>
      <c r="PAT1" s="556"/>
      <c r="PAU1" s="556"/>
      <c r="PAV1" s="556"/>
      <c r="PAW1" s="556"/>
      <c r="PAX1" s="556"/>
      <c r="PAY1" s="556"/>
      <c r="PAZ1" s="556"/>
      <c r="PBA1" s="556"/>
      <c r="PBB1" s="556"/>
      <c r="PBC1" s="556"/>
      <c r="PBD1" s="556"/>
      <c r="PBE1" s="556"/>
      <c r="PBF1" s="556"/>
      <c r="PBG1" s="556"/>
      <c r="PBH1" s="556"/>
      <c r="PBI1" s="556"/>
      <c r="PBJ1" s="556"/>
      <c r="PBK1" s="556"/>
      <c r="PBL1" s="556"/>
      <c r="PBM1" s="556"/>
      <c r="PBN1" s="556"/>
      <c r="PBO1" s="556"/>
      <c r="PBP1" s="556"/>
      <c r="PBQ1" s="556"/>
      <c r="PBR1" s="556"/>
      <c r="PBS1" s="556"/>
      <c r="PBT1" s="556"/>
      <c r="PBU1" s="556"/>
      <c r="PBV1" s="556"/>
      <c r="PBW1" s="556"/>
      <c r="PBX1" s="556"/>
      <c r="PBY1" s="556"/>
      <c r="PBZ1" s="556"/>
      <c r="PCA1" s="556"/>
      <c r="PCB1" s="556"/>
      <c r="PCC1" s="556"/>
      <c r="PCD1" s="556"/>
      <c r="PCE1" s="556"/>
      <c r="PCF1" s="556"/>
      <c r="PCG1" s="556"/>
      <c r="PCH1" s="556"/>
      <c r="PCI1" s="556"/>
      <c r="PCJ1" s="556"/>
      <c r="PCK1" s="556"/>
      <c r="PCL1" s="556"/>
      <c r="PCM1" s="556"/>
      <c r="PCN1" s="556"/>
      <c r="PCO1" s="556"/>
      <c r="PCP1" s="556"/>
      <c r="PCQ1" s="556"/>
      <c r="PCR1" s="556"/>
      <c r="PCS1" s="556"/>
      <c r="PCT1" s="556"/>
      <c r="PCU1" s="556"/>
      <c r="PCV1" s="556"/>
      <c r="PCW1" s="556"/>
      <c r="PCX1" s="556"/>
      <c r="PCY1" s="556"/>
      <c r="PCZ1" s="556"/>
      <c r="PDA1" s="556"/>
      <c r="PDB1" s="556"/>
      <c r="PDC1" s="556"/>
      <c r="PDD1" s="556"/>
      <c r="PDE1" s="556"/>
      <c r="PDF1" s="556"/>
      <c r="PDG1" s="556"/>
      <c r="PDH1" s="556"/>
      <c r="PDI1" s="556"/>
      <c r="PDJ1" s="556"/>
      <c r="PDK1" s="556"/>
      <c r="PDL1" s="556"/>
      <c r="PDM1" s="556"/>
      <c r="PDN1" s="556"/>
      <c r="PDO1" s="556"/>
      <c r="PDP1" s="556"/>
      <c r="PDQ1" s="556"/>
      <c r="PDR1" s="556"/>
      <c r="PDS1" s="556"/>
      <c r="PDT1" s="556"/>
      <c r="PDU1" s="556"/>
      <c r="PDV1" s="556"/>
      <c r="PDW1" s="556"/>
      <c r="PDX1" s="556"/>
      <c r="PDY1" s="556"/>
      <c r="PDZ1" s="556"/>
      <c r="PEA1" s="556"/>
      <c r="PEB1" s="556"/>
      <c r="PEC1" s="556"/>
      <c r="PED1" s="556"/>
      <c r="PEE1" s="556"/>
      <c r="PEF1" s="556"/>
      <c r="PEG1" s="556"/>
      <c r="PEH1" s="556"/>
      <c r="PEI1" s="556"/>
      <c r="PEJ1" s="556"/>
      <c r="PEK1" s="556"/>
      <c r="PEL1" s="556"/>
      <c r="PEM1" s="556"/>
      <c r="PEN1" s="556"/>
      <c r="PEO1" s="556"/>
      <c r="PEP1" s="556"/>
      <c r="PEQ1" s="556"/>
      <c r="PER1" s="556"/>
      <c r="PES1" s="556"/>
      <c r="PET1" s="556"/>
      <c r="PEU1" s="556"/>
      <c r="PEV1" s="556"/>
      <c r="PEW1" s="556"/>
      <c r="PEX1" s="556"/>
      <c r="PEY1" s="556"/>
      <c r="PEZ1" s="556"/>
      <c r="PFA1" s="556"/>
      <c r="PFB1" s="556"/>
      <c r="PFC1" s="556"/>
      <c r="PFD1" s="556"/>
      <c r="PFE1" s="556"/>
      <c r="PFF1" s="556"/>
      <c r="PFG1" s="556"/>
      <c r="PFH1" s="556"/>
      <c r="PFI1" s="556"/>
      <c r="PFJ1" s="556"/>
      <c r="PFK1" s="556"/>
      <c r="PFL1" s="556"/>
      <c r="PFM1" s="556"/>
      <c r="PFN1" s="556"/>
      <c r="PFO1" s="556"/>
      <c r="PFP1" s="556"/>
      <c r="PFQ1" s="556"/>
      <c r="PFR1" s="556"/>
      <c r="PFS1" s="556"/>
      <c r="PFT1" s="556"/>
      <c r="PFU1" s="556"/>
      <c r="PFV1" s="556"/>
      <c r="PFW1" s="556"/>
      <c r="PFX1" s="556"/>
      <c r="PFY1" s="556"/>
      <c r="PFZ1" s="556"/>
      <c r="PGA1" s="556"/>
      <c r="PGB1" s="556"/>
      <c r="PGC1" s="556"/>
      <c r="PGD1" s="556"/>
      <c r="PGE1" s="556"/>
      <c r="PGF1" s="556"/>
      <c r="PGG1" s="556"/>
      <c r="PGH1" s="556"/>
      <c r="PGI1" s="556"/>
      <c r="PGJ1" s="556"/>
      <c r="PGK1" s="556"/>
      <c r="PGL1" s="556"/>
      <c r="PGM1" s="556"/>
      <c r="PGN1" s="556"/>
      <c r="PGO1" s="556"/>
      <c r="PGP1" s="556"/>
      <c r="PGQ1" s="556"/>
      <c r="PGR1" s="556"/>
      <c r="PGS1" s="556"/>
      <c r="PGT1" s="556"/>
      <c r="PGU1" s="556"/>
      <c r="PGV1" s="556"/>
      <c r="PGW1" s="556"/>
      <c r="PGX1" s="556"/>
      <c r="PGY1" s="556"/>
      <c r="PGZ1" s="556"/>
      <c r="PHA1" s="556"/>
      <c r="PHB1" s="556"/>
      <c r="PHC1" s="556"/>
      <c r="PHD1" s="556"/>
      <c r="PHE1" s="556"/>
      <c r="PHF1" s="556"/>
      <c r="PHG1" s="556"/>
      <c r="PHH1" s="556"/>
      <c r="PHI1" s="556"/>
      <c r="PHJ1" s="556"/>
      <c r="PHK1" s="556"/>
      <c r="PHL1" s="556"/>
      <c r="PHM1" s="556"/>
      <c r="PHN1" s="556"/>
      <c r="PHO1" s="556"/>
      <c r="PHP1" s="556"/>
      <c r="PHQ1" s="556"/>
      <c r="PHR1" s="556"/>
      <c r="PHS1" s="556"/>
      <c r="PHT1" s="556"/>
      <c r="PHU1" s="556"/>
      <c r="PHV1" s="556"/>
      <c r="PHW1" s="556"/>
      <c r="PHX1" s="556"/>
      <c r="PHY1" s="556"/>
      <c r="PHZ1" s="556"/>
      <c r="PIA1" s="556"/>
      <c r="PIB1" s="556"/>
      <c r="PIC1" s="556"/>
      <c r="PID1" s="556"/>
      <c r="PIE1" s="556"/>
      <c r="PIF1" s="556"/>
      <c r="PIG1" s="556"/>
      <c r="PIH1" s="556"/>
      <c r="PII1" s="556"/>
      <c r="PIJ1" s="556"/>
      <c r="PIK1" s="556"/>
      <c r="PIL1" s="556"/>
      <c r="PIM1" s="556"/>
      <c r="PIN1" s="556"/>
      <c r="PIO1" s="556"/>
      <c r="PIP1" s="556"/>
      <c r="PIQ1" s="556"/>
      <c r="PIR1" s="556"/>
      <c r="PIS1" s="556"/>
      <c r="PIT1" s="556"/>
      <c r="PIU1" s="556"/>
      <c r="PIV1" s="556"/>
      <c r="PIW1" s="556"/>
      <c r="PIX1" s="556"/>
      <c r="PIY1" s="556"/>
      <c r="PIZ1" s="556"/>
      <c r="PJA1" s="556"/>
      <c r="PJB1" s="556"/>
      <c r="PJC1" s="556"/>
      <c r="PJD1" s="556"/>
      <c r="PJE1" s="556"/>
      <c r="PJF1" s="556"/>
      <c r="PJG1" s="556"/>
      <c r="PJH1" s="556"/>
      <c r="PJI1" s="556"/>
      <c r="PJJ1" s="556"/>
      <c r="PJK1" s="556"/>
      <c r="PJL1" s="556"/>
      <c r="PJM1" s="556"/>
      <c r="PJN1" s="556"/>
      <c r="PJO1" s="556"/>
      <c r="PJP1" s="556"/>
      <c r="PJQ1" s="556"/>
      <c r="PJR1" s="556"/>
      <c r="PJS1" s="556"/>
      <c r="PJT1" s="556"/>
      <c r="PJU1" s="556"/>
      <c r="PJV1" s="556"/>
      <c r="PJW1" s="556"/>
      <c r="PJX1" s="556"/>
      <c r="PJY1" s="556"/>
      <c r="PJZ1" s="556"/>
      <c r="PKA1" s="556"/>
      <c r="PKB1" s="556"/>
      <c r="PKC1" s="556"/>
      <c r="PKD1" s="556"/>
      <c r="PKE1" s="556"/>
      <c r="PKF1" s="556"/>
      <c r="PKG1" s="556"/>
      <c r="PKH1" s="556"/>
      <c r="PKI1" s="556"/>
      <c r="PKJ1" s="556"/>
      <c r="PKK1" s="556"/>
      <c r="PKL1" s="556"/>
      <c r="PKM1" s="556"/>
      <c r="PKN1" s="556"/>
      <c r="PKO1" s="556"/>
      <c r="PKP1" s="556"/>
      <c r="PKQ1" s="556"/>
      <c r="PKR1" s="556"/>
      <c r="PKS1" s="556"/>
      <c r="PKT1" s="556"/>
      <c r="PKU1" s="556"/>
      <c r="PKV1" s="556"/>
      <c r="PKW1" s="556"/>
      <c r="PKX1" s="556"/>
      <c r="PKY1" s="556"/>
      <c r="PKZ1" s="556"/>
      <c r="PLA1" s="556"/>
      <c r="PLB1" s="556"/>
      <c r="PLC1" s="556"/>
      <c r="PLD1" s="556"/>
      <c r="PLE1" s="556"/>
      <c r="PLF1" s="556"/>
      <c r="PLG1" s="556"/>
      <c r="PLH1" s="556"/>
      <c r="PLI1" s="556"/>
      <c r="PLJ1" s="556"/>
      <c r="PLK1" s="556"/>
      <c r="PLL1" s="556"/>
      <c r="PLM1" s="556"/>
      <c r="PLN1" s="556"/>
      <c r="PLO1" s="556"/>
      <c r="PLP1" s="556"/>
      <c r="PLQ1" s="556"/>
      <c r="PLR1" s="556"/>
      <c r="PLS1" s="556"/>
      <c r="PLT1" s="556"/>
      <c r="PLU1" s="556"/>
      <c r="PLV1" s="556"/>
      <c r="PLW1" s="556"/>
      <c r="PLX1" s="556"/>
      <c r="PLY1" s="556"/>
      <c r="PLZ1" s="556"/>
      <c r="PMA1" s="556"/>
      <c r="PMB1" s="556"/>
      <c r="PMC1" s="556"/>
      <c r="PMD1" s="556"/>
      <c r="PME1" s="556"/>
      <c r="PMF1" s="556"/>
      <c r="PMG1" s="556"/>
      <c r="PMH1" s="556"/>
      <c r="PMI1" s="556"/>
      <c r="PMJ1" s="556"/>
      <c r="PMK1" s="556"/>
      <c r="PML1" s="556"/>
      <c r="PMM1" s="556"/>
      <c r="PMN1" s="556"/>
      <c r="PMO1" s="556"/>
      <c r="PMP1" s="556"/>
      <c r="PMQ1" s="556"/>
      <c r="PMR1" s="556"/>
      <c r="PMS1" s="556"/>
      <c r="PMT1" s="556"/>
      <c r="PMU1" s="556"/>
      <c r="PMV1" s="556"/>
      <c r="PMW1" s="556"/>
      <c r="PMX1" s="556"/>
      <c r="PMY1" s="556"/>
      <c r="PMZ1" s="556"/>
      <c r="PNA1" s="556"/>
      <c r="PNB1" s="556"/>
      <c r="PNC1" s="556"/>
      <c r="PND1" s="556"/>
      <c r="PNE1" s="556"/>
      <c r="PNF1" s="556"/>
      <c r="PNG1" s="556"/>
      <c r="PNH1" s="556"/>
      <c r="PNI1" s="556"/>
      <c r="PNJ1" s="556"/>
      <c r="PNK1" s="556"/>
      <c r="PNL1" s="556"/>
      <c r="PNM1" s="556"/>
      <c r="PNN1" s="556"/>
      <c r="PNO1" s="556"/>
      <c r="PNP1" s="556"/>
      <c r="PNQ1" s="556"/>
      <c r="PNR1" s="556"/>
      <c r="PNS1" s="556"/>
      <c r="PNT1" s="556"/>
      <c r="PNU1" s="556"/>
      <c r="PNV1" s="556"/>
      <c r="PNW1" s="556"/>
      <c r="PNX1" s="556"/>
      <c r="PNY1" s="556"/>
      <c r="PNZ1" s="556"/>
      <c r="POA1" s="556"/>
      <c r="POB1" s="556"/>
      <c r="POC1" s="556"/>
      <c r="POD1" s="556"/>
      <c r="POE1" s="556"/>
      <c r="POF1" s="556"/>
      <c r="POG1" s="556"/>
      <c r="POH1" s="556"/>
      <c r="POI1" s="556"/>
      <c r="POJ1" s="556"/>
      <c r="POK1" s="556"/>
      <c r="POL1" s="556"/>
      <c r="POM1" s="556"/>
      <c r="PON1" s="556"/>
      <c r="POO1" s="556"/>
      <c r="POP1" s="556"/>
      <c r="POQ1" s="556"/>
      <c r="POR1" s="556"/>
      <c r="POS1" s="556"/>
      <c r="POT1" s="556"/>
      <c r="POU1" s="556"/>
      <c r="POV1" s="556"/>
      <c r="POW1" s="556"/>
      <c r="POX1" s="556"/>
      <c r="POY1" s="556"/>
      <c r="POZ1" s="556"/>
      <c r="PPA1" s="556"/>
      <c r="PPB1" s="556"/>
      <c r="PPC1" s="556"/>
      <c r="PPD1" s="556"/>
      <c r="PPE1" s="556"/>
      <c r="PPF1" s="556"/>
      <c r="PPG1" s="556"/>
      <c r="PPH1" s="556"/>
      <c r="PPI1" s="556"/>
      <c r="PPJ1" s="556"/>
      <c r="PPK1" s="556"/>
      <c r="PPL1" s="556"/>
      <c r="PPM1" s="556"/>
      <c r="PPN1" s="556"/>
      <c r="PPO1" s="556"/>
      <c r="PPP1" s="556"/>
      <c r="PPQ1" s="556"/>
      <c r="PPR1" s="556"/>
      <c r="PPS1" s="556"/>
      <c r="PPT1" s="556"/>
      <c r="PPU1" s="556"/>
      <c r="PPV1" s="556"/>
      <c r="PPW1" s="556"/>
      <c r="PPX1" s="556"/>
      <c r="PPY1" s="556"/>
      <c r="PPZ1" s="556"/>
      <c r="PQA1" s="556"/>
      <c r="PQB1" s="556"/>
      <c r="PQC1" s="556"/>
      <c r="PQD1" s="556"/>
      <c r="PQE1" s="556"/>
      <c r="PQF1" s="556"/>
      <c r="PQG1" s="556"/>
      <c r="PQH1" s="556"/>
      <c r="PQI1" s="556"/>
      <c r="PQJ1" s="556"/>
      <c r="PQK1" s="556"/>
      <c r="PQL1" s="556"/>
      <c r="PQM1" s="556"/>
      <c r="PQN1" s="556"/>
      <c r="PQO1" s="556"/>
      <c r="PQP1" s="556"/>
      <c r="PQQ1" s="556"/>
      <c r="PQR1" s="556"/>
      <c r="PQS1" s="556"/>
      <c r="PQT1" s="556"/>
      <c r="PQU1" s="556"/>
      <c r="PQV1" s="556"/>
      <c r="PQW1" s="556"/>
      <c r="PQX1" s="556"/>
      <c r="PQY1" s="556"/>
      <c r="PQZ1" s="556"/>
      <c r="PRA1" s="556"/>
      <c r="PRB1" s="556"/>
      <c r="PRC1" s="556"/>
      <c r="PRD1" s="556"/>
      <c r="PRE1" s="556"/>
      <c r="PRF1" s="556"/>
      <c r="PRG1" s="556"/>
      <c r="PRH1" s="556"/>
      <c r="PRI1" s="556"/>
      <c r="PRJ1" s="556"/>
      <c r="PRK1" s="556"/>
      <c r="PRL1" s="556"/>
      <c r="PRM1" s="556"/>
      <c r="PRN1" s="556"/>
      <c r="PRO1" s="556"/>
      <c r="PRP1" s="556"/>
      <c r="PRQ1" s="556"/>
      <c r="PRR1" s="556"/>
      <c r="PRS1" s="556"/>
      <c r="PRT1" s="556"/>
      <c r="PRU1" s="556"/>
      <c r="PRV1" s="556"/>
      <c r="PRW1" s="556"/>
      <c r="PRX1" s="556"/>
      <c r="PRY1" s="556"/>
      <c r="PRZ1" s="556"/>
      <c r="PSA1" s="556"/>
      <c r="PSB1" s="556"/>
      <c r="PSC1" s="556"/>
      <c r="PSD1" s="556"/>
      <c r="PSE1" s="556"/>
      <c r="PSF1" s="556"/>
      <c r="PSG1" s="556"/>
      <c r="PSH1" s="556"/>
      <c r="PSI1" s="556"/>
      <c r="PSJ1" s="556"/>
      <c r="PSK1" s="556"/>
      <c r="PSL1" s="556"/>
      <c r="PSM1" s="556"/>
      <c r="PSN1" s="556"/>
      <c r="PSO1" s="556"/>
      <c r="PSP1" s="556"/>
      <c r="PSQ1" s="556"/>
      <c r="PSR1" s="556"/>
      <c r="PSS1" s="556"/>
      <c r="PST1" s="556"/>
      <c r="PSU1" s="556"/>
      <c r="PSV1" s="556"/>
      <c r="PSW1" s="556"/>
      <c r="PSX1" s="556"/>
      <c r="PSY1" s="556"/>
      <c r="PSZ1" s="556"/>
      <c r="PTA1" s="556"/>
      <c r="PTB1" s="556"/>
      <c r="PTC1" s="556"/>
      <c r="PTD1" s="556"/>
      <c r="PTE1" s="556"/>
      <c r="PTF1" s="556"/>
      <c r="PTG1" s="556"/>
      <c r="PTH1" s="556"/>
      <c r="PTI1" s="556"/>
      <c r="PTJ1" s="556"/>
      <c r="PTK1" s="556"/>
      <c r="PTL1" s="556"/>
      <c r="PTM1" s="556"/>
      <c r="PTN1" s="556"/>
      <c r="PTO1" s="556"/>
      <c r="PTP1" s="556"/>
      <c r="PTQ1" s="556"/>
      <c r="PTR1" s="556"/>
      <c r="PTS1" s="556"/>
      <c r="PTT1" s="556"/>
      <c r="PTU1" s="556"/>
      <c r="PTV1" s="556"/>
      <c r="PTW1" s="556"/>
      <c r="PTX1" s="556"/>
      <c r="PTY1" s="556"/>
      <c r="PTZ1" s="556"/>
      <c r="PUA1" s="556"/>
      <c r="PUB1" s="556"/>
      <c r="PUC1" s="556"/>
      <c r="PUD1" s="556"/>
      <c r="PUE1" s="556"/>
      <c r="PUF1" s="556"/>
      <c r="PUG1" s="556"/>
      <c r="PUH1" s="556"/>
      <c r="PUI1" s="556"/>
      <c r="PUJ1" s="556"/>
      <c r="PUK1" s="556"/>
      <c r="PUL1" s="556"/>
      <c r="PUM1" s="556"/>
      <c r="PUN1" s="556"/>
      <c r="PUO1" s="556"/>
      <c r="PUP1" s="556"/>
      <c r="PUQ1" s="556"/>
      <c r="PUR1" s="556"/>
      <c r="PUS1" s="556"/>
      <c r="PUT1" s="556"/>
      <c r="PUU1" s="556"/>
      <c r="PUV1" s="556"/>
      <c r="PUW1" s="556"/>
      <c r="PUX1" s="556"/>
      <c r="PUY1" s="556"/>
      <c r="PUZ1" s="556"/>
      <c r="PVA1" s="556"/>
      <c r="PVB1" s="556"/>
      <c r="PVC1" s="556"/>
      <c r="PVD1" s="556"/>
      <c r="PVE1" s="556"/>
      <c r="PVF1" s="556"/>
      <c r="PVG1" s="556"/>
      <c r="PVH1" s="556"/>
      <c r="PVI1" s="556"/>
      <c r="PVJ1" s="556"/>
      <c r="PVK1" s="556"/>
      <c r="PVL1" s="556"/>
      <c r="PVM1" s="556"/>
      <c r="PVN1" s="556"/>
      <c r="PVO1" s="556"/>
      <c r="PVP1" s="556"/>
      <c r="PVQ1" s="556"/>
      <c r="PVR1" s="556"/>
      <c r="PVS1" s="556"/>
      <c r="PVT1" s="556"/>
      <c r="PVU1" s="556"/>
      <c r="PVV1" s="556"/>
      <c r="PVW1" s="556"/>
      <c r="PVX1" s="556"/>
      <c r="PVY1" s="556"/>
      <c r="PVZ1" s="556"/>
      <c r="PWA1" s="556"/>
      <c r="PWB1" s="556"/>
      <c r="PWC1" s="556"/>
      <c r="PWD1" s="556"/>
      <c r="PWE1" s="556"/>
      <c r="PWF1" s="556"/>
      <c r="PWG1" s="556"/>
      <c r="PWH1" s="556"/>
      <c r="PWI1" s="556"/>
      <c r="PWJ1" s="556"/>
      <c r="PWK1" s="556"/>
      <c r="PWL1" s="556"/>
      <c r="PWM1" s="556"/>
      <c r="PWN1" s="556"/>
      <c r="PWO1" s="556"/>
      <c r="PWP1" s="556"/>
      <c r="PWQ1" s="556"/>
      <c r="PWR1" s="556"/>
      <c r="PWS1" s="556"/>
      <c r="PWT1" s="556"/>
      <c r="PWU1" s="556"/>
      <c r="PWV1" s="556"/>
      <c r="PWW1" s="556"/>
      <c r="PWX1" s="556"/>
      <c r="PWY1" s="556"/>
      <c r="PWZ1" s="556"/>
      <c r="PXA1" s="556"/>
      <c r="PXB1" s="556"/>
      <c r="PXC1" s="556"/>
      <c r="PXD1" s="556"/>
      <c r="PXE1" s="556"/>
      <c r="PXF1" s="556"/>
      <c r="PXG1" s="556"/>
      <c r="PXH1" s="556"/>
      <c r="PXI1" s="556"/>
      <c r="PXJ1" s="556"/>
      <c r="PXK1" s="556"/>
      <c r="PXL1" s="556"/>
      <c r="PXM1" s="556"/>
      <c r="PXN1" s="556"/>
      <c r="PXO1" s="556"/>
      <c r="PXP1" s="556"/>
      <c r="PXQ1" s="556"/>
      <c r="PXR1" s="556"/>
      <c r="PXS1" s="556"/>
      <c r="PXT1" s="556"/>
      <c r="PXU1" s="556"/>
      <c r="PXV1" s="556"/>
      <c r="PXW1" s="556"/>
      <c r="PXX1" s="556"/>
      <c r="PXY1" s="556"/>
      <c r="PXZ1" s="556"/>
      <c r="PYA1" s="556"/>
      <c r="PYB1" s="556"/>
      <c r="PYC1" s="556"/>
      <c r="PYD1" s="556"/>
      <c r="PYE1" s="556"/>
      <c r="PYF1" s="556"/>
      <c r="PYG1" s="556"/>
      <c r="PYH1" s="556"/>
      <c r="PYI1" s="556"/>
      <c r="PYJ1" s="556"/>
      <c r="PYK1" s="556"/>
      <c r="PYL1" s="556"/>
      <c r="PYM1" s="556"/>
      <c r="PYN1" s="556"/>
      <c r="PYO1" s="556"/>
      <c r="PYP1" s="556"/>
      <c r="PYQ1" s="556"/>
      <c r="PYR1" s="556"/>
      <c r="PYS1" s="556"/>
      <c r="PYT1" s="556"/>
      <c r="PYU1" s="556"/>
      <c r="PYV1" s="556"/>
      <c r="PYW1" s="556"/>
      <c r="PYX1" s="556"/>
      <c r="PYY1" s="556"/>
      <c r="PYZ1" s="556"/>
      <c r="PZA1" s="556"/>
      <c r="PZB1" s="556"/>
      <c r="PZC1" s="556"/>
      <c r="PZD1" s="556"/>
      <c r="PZE1" s="556"/>
      <c r="PZF1" s="556"/>
      <c r="PZG1" s="556"/>
      <c r="PZH1" s="556"/>
      <c r="PZI1" s="556"/>
      <c r="PZJ1" s="556"/>
      <c r="PZK1" s="556"/>
      <c r="PZL1" s="556"/>
      <c r="PZM1" s="556"/>
      <c r="PZN1" s="556"/>
      <c r="PZO1" s="556"/>
      <c r="PZP1" s="556"/>
      <c r="PZQ1" s="556"/>
      <c r="PZR1" s="556"/>
      <c r="PZS1" s="556"/>
      <c r="PZT1" s="556"/>
      <c r="PZU1" s="556"/>
      <c r="PZV1" s="556"/>
      <c r="PZW1" s="556"/>
      <c r="PZX1" s="556"/>
      <c r="PZY1" s="556"/>
      <c r="PZZ1" s="556"/>
      <c r="QAA1" s="556"/>
      <c r="QAB1" s="556"/>
      <c r="QAC1" s="556"/>
      <c r="QAD1" s="556"/>
      <c r="QAE1" s="556"/>
      <c r="QAF1" s="556"/>
      <c r="QAG1" s="556"/>
      <c r="QAH1" s="556"/>
      <c r="QAI1" s="556"/>
      <c r="QAJ1" s="556"/>
      <c r="QAK1" s="556"/>
      <c r="QAL1" s="556"/>
      <c r="QAM1" s="556"/>
      <c r="QAN1" s="556"/>
      <c r="QAO1" s="556"/>
      <c r="QAP1" s="556"/>
      <c r="QAQ1" s="556"/>
      <c r="QAR1" s="556"/>
      <c r="QAS1" s="556"/>
      <c r="QAT1" s="556"/>
      <c r="QAU1" s="556"/>
      <c r="QAV1" s="556"/>
      <c r="QAW1" s="556"/>
      <c r="QAX1" s="556"/>
      <c r="QAY1" s="556"/>
      <c r="QAZ1" s="556"/>
      <c r="QBA1" s="556"/>
      <c r="QBB1" s="556"/>
      <c r="QBC1" s="556"/>
      <c r="QBD1" s="556"/>
      <c r="QBE1" s="556"/>
      <c r="QBF1" s="556"/>
      <c r="QBG1" s="556"/>
      <c r="QBH1" s="556"/>
      <c r="QBI1" s="556"/>
      <c r="QBJ1" s="556"/>
      <c r="QBK1" s="556"/>
      <c r="QBL1" s="556"/>
      <c r="QBM1" s="556"/>
      <c r="QBN1" s="556"/>
      <c r="QBO1" s="556"/>
      <c r="QBP1" s="556"/>
      <c r="QBQ1" s="556"/>
      <c r="QBR1" s="556"/>
      <c r="QBS1" s="556"/>
      <c r="QBT1" s="556"/>
      <c r="QBU1" s="556"/>
      <c r="QBV1" s="556"/>
      <c r="QBW1" s="556"/>
      <c r="QBX1" s="556"/>
      <c r="QBY1" s="556"/>
      <c r="QBZ1" s="556"/>
      <c r="QCA1" s="556"/>
      <c r="QCB1" s="556"/>
      <c r="QCC1" s="556"/>
      <c r="QCD1" s="556"/>
      <c r="QCE1" s="556"/>
      <c r="QCF1" s="556"/>
      <c r="QCG1" s="556"/>
      <c r="QCH1" s="556"/>
      <c r="QCI1" s="556"/>
      <c r="QCJ1" s="556"/>
      <c r="QCK1" s="556"/>
      <c r="QCL1" s="556"/>
      <c r="QCM1" s="556"/>
      <c r="QCN1" s="556"/>
      <c r="QCO1" s="556"/>
      <c r="QCP1" s="556"/>
      <c r="QCQ1" s="556"/>
      <c r="QCR1" s="556"/>
      <c r="QCS1" s="556"/>
      <c r="QCT1" s="556"/>
      <c r="QCU1" s="556"/>
      <c r="QCV1" s="556"/>
      <c r="QCW1" s="556"/>
      <c r="QCX1" s="556"/>
      <c r="QCY1" s="556"/>
      <c r="QCZ1" s="556"/>
      <c r="QDA1" s="556"/>
      <c r="QDB1" s="556"/>
      <c r="QDC1" s="556"/>
      <c r="QDD1" s="556"/>
      <c r="QDE1" s="556"/>
      <c r="QDF1" s="556"/>
      <c r="QDG1" s="556"/>
      <c r="QDH1" s="556"/>
      <c r="QDI1" s="556"/>
      <c r="QDJ1" s="556"/>
      <c r="QDK1" s="556"/>
      <c r="QDL1" s="556"/>
      <c r="QDM1" s="556"/>
      <c r="QDN1" s="556"/>
      <c r="QDO1" s="556"/>
      <c r="QDP1" s="556"/>
      <c r="QDQ1" s="556"/>
      <c r="QDR1" s="556"/>
      <c r="QDS1" s="556"/>
      <c r="QDT1" s="556"/>
      <c r="QDU1" s="556"/>
      <c r="QDV1" s="556"/>
      <c r="QDW1" s="556"/>
      <c r="QDX1" s="556"/>
      <c r="QDY1" s="556"/>
      <c r="QDZ1" s="556"/>
      <c r="QEA1" s="556"/>
      <c r="QEB1" s="556"/>
      <c r="QEC1" s="556"/>
      <c r="QED1" s="556"/>
      <c r="QEE1" s="556"/>
      <c r="QEF1" s="556"/>
      <c r="QEG1" s="556"/>
      <c r="QEH1" s="556"/>
      <c r="QEI1" s="556"/>
      <c r="QEJ1" s="556"/>
      <c r="QEK1" s="556"/>
      <c r="QEL1" s="556"/>
      <c r="QEM1" s="556"/>
      <c r="QEN1" s="556"/>
      <c r="QEO1" s="556"/>
      <c r="QEP1" s="556"/>
      <c r="QEQ1" s="556"/>
      <c r="QER1" s="556"/>
      <c r="QES1" s="556"/>
      <c r="QET1" s="556"/>
      <c r="QEU1" s="556"/>
      <c r="QEV1" s="556"/>
      <c r="QEW1" s="556"/>
      <c r="QEX1" s="556"/>
      <c r="QEY1" s="556"/>
      <c r="QEZ1" s="556"/>
      <c r="QFA1" s="556"/>
      <c r="QFB1" s="556"/>
      <c r="QFC1" s="556"/>
      <c r="QFD1" s="556"/>
      <c r="QFE1" s="556"/>
      <c r="QFF1" s="556"/>
      <c r="QFG1" s="556"/>
      <c r="QFH1" s="556"/>
      <c r="QFI1" s="556"/>
      <c r="QFJ1" s="556"/>
      <c r="QFK1" s="556"/>
      <c r="QFL1" s="556"/>
      <c r="QFM1" s="556"/>
      <c r="QFN1" s="556"/>
      <c r="QFO1" s="556"/>
      <c r="QFP1" s="556"/>
      <c r="QFQ1" s="556"/>
      <c r="QFR1" s="556"/>
      <c r="QFS1" s="556"/>
      <c r="QFT1" s="556"/>
      <c r="QFU1" s="556"/>
      <c r="QFV1" s="556"/>
      <c r="QFW1" s="556"/>
      <c r="QFX1" s="556"/>
      <c r="QFY1" s="556"/>
      <c r="QFZ1" s="556"/>
      <c r="QGA1" s="556"/>
      <c r="QGB1" s="556"/>
      <c r="QGC1" s="556"/>
      <c r="QGD1" s="556"/>
      <c r="QGE1" s="556"/>
      <c r="QGF1" s="556"/>
      <c r="QGG1" s="556"/>
      <c r="QGH1" s="556"/>
      <c r="QGI1" s="556"/>
      <c r="QGJ1" s="556"/>
      <c r="QGK1" s="556"/>
      <c r="QGL1" s="556"/>
      <c r="QGM1" s="556"/>
      <c r="QGN1" s="556"/>
      <c r="QGO1" s="556"/>
      <c r="QGP1" s="556"/>
      <c r="QGQ1" s="556"/>
      <c r="QGR1" s="556"/>
      <c r="QGS1" s="556"/>
      <c r="QGT1" s="556"/>
      <c r="QGU1" s="556"/>
      <c r="QGV1" s="556"/>
      <c r="QGW1" s="556"/>
      <c r="QGX1" s="556"/>
      <c r="QGY1" s="556"/>
      <c r="QGZ1" s="556"/>
      <c r="QHA1" s="556"/>
      <c r="QHB1" s="556"/>
      <c r="QHC1" s="556"/>
      <c r="QHD1" s="556"/>
      <c r="QHE1" s="556"/>
      <c r="QHF1" s="556"/>
      <c r="QHG1" s="556"/>
      <c r="QHH1" s="556"/>
      <c r="QHI1" s="556"/>
      <c r="QHJ1" s="556"/>
      <c r="QHK1" s="556"/>
      <c r="QHL1" s="556"/>
      <c r="QHM1" s="556"/>
      <c r="QHN1" s="556"/>
      <c r="QHO1" s="556"/>
      <c r="QHP1" s="556"/>
      <c r="QHQ1" s="556"/>
      <c r="QHR1" s="556"/>
      <c r="QHS1" s="556"/>
      <c r="QHT1" s="556"/>
      <c r="QHU1" s="556"/>
      <c r="QHV1" s="556"/>
      <c r="QHW1" s="556"/>
      <c r="QHX1" s="556"/>
      <c r="QHY1" s="556"/>
      <c r="QHZ1" s="556"/>
      <c r="QIA1" s="556"/>
      <c r="QIB1" s="556"/>
      <c r="QIC1" s="556"/>
      <c r="QID1" s="556"/>
      <c r="QIE1" s="556"/>
      <c r="QIF1" s="556"/>
      <c r="QIG1" s="556"/>
      <c r="QIH1" s="556"/>
      <c r="QII1" s="556"/>
      <c r="QIJ1" s="556"/>
      <c r="QIK1" s="556"/>
      <c r="QIL1" s="556"/>
      <c r="QIM1" s="556"/>
      <c r="QIN1" s="556"/>
      <c r="QIO1" s="556"/>
      <c r="QIP1" s="556"/>
      <c r="QIQ1" s="556"/>
      <c r="QIR1" s="556"/>
      <c r="QIS1" s="556"/>
      <c r="QIT1" s="556"/>
      <c r="QIU1" s="556"/>
      <c r="QIV1" s="556"/>
      <c r="QIW1" s="556"/>
      <c r="QIX1" s="556"/>
      <c r="QIY1" s="556"/>
      <c r="QIZ1" s="556"/>
      <c r="QJA1" s="556"/>
      <c r="QJB1" s="556"/>
      <c r="QJC1" s="556"/>
      <c r="QJD1" s="556"/>
      <c r="QJE1" s="556"/>
      <c r="QJF1" s="556"/>
      <c r="QJG1" s="556"/>
      <c r="QJH1" s="556"/>
      <c r="QJI1" s="556"/>
      <c r="QJJ1" s="556"/>
      <c r="QJK1" s="556"/>
      <c r="QJL1" s="556"/>
      <c r="QJM1" s="556"/>
      <c r="QJN1" s="556"/>
      <c r="QJO1" s="556"/>
      <c r="QJP1" s="556"/>
      <c r="QJQ1" s="556"/>
      <c r="QJR1" s="556"/>
      <c r="QJS1" s="556"/>
      <c r="QJT1" s="556"/>
      <c r="QJU1" s="556"/>
      <c r="QJV1" s="556"/>
      <c r="QJW1" s="556"/>
      <c r="QJX1" s="556"/>
      <c r="QJY1" s="556"/>
      <c r="QJZ1" s="556"/>
      <c r="QKA1" s="556"/>
      <c r="QKB1" s="556"/>
      <c r="QKC1" s="556"/>
      <c r="QKD1" s="556"/>
      <c r="QKE1" s="556"/>
      <c r="QKF1" s="556"/>
      <c r="QKG1" s="556"/>
      <c r="QKH1" s="556"/>
      <c r="QKI1" s="556"/>
      <c r="QKJ1" s="556"/>
      <c r="QKK1" s="556"/>
      <c r="QKL1" s="556"/>
      <c r="QKM1" s="556"/>
      <c r="QKN1" s="556"/>
      <c r="QKO1" s="556"/>
      <c r="QKP1" s="556"/>
      <c r="QKQ1" s="556"/>
      <c r="QKR1" s="556"/>
      <c r="QKS1" s="556"/>
      <c r="QKT1" s="556"/>
      <c r="QKU1" s="556"/>
      <c r="QKV1" s="556"/>
      <c r="QKW1" s="556"/>
      <c r="QKX1" s="556"/>
      <c r="QKY1" s="556"/>
      <c r="QKZ1" s="556"/>
      <c r="QLA1" s="556"/>
      <c r="QLB1" s="556"/>
      <c r="QLC1" s="556"/>
      <c r="QLD1" s="556"/>
      <c r="QLE1" s="556"/>
      <c r="QLF1" s="556"/>
      <c r="QLG1" s="556"/>
      <c r="QLH1" s="556"/>
      <c r="QLI1" s="556"/>
      <c r="QLJ1" s="556"/>
      <c r="QLK1" s="556"/>
      <c r="QLL1" s="556"/>
      <c r="QLM1" s="556"/>
      <c r="QLN1" s="556"/>
      <c r="QLO1" s="556"/>
      <c r="QLP1" s="556"/>
      <c r="QLQ1" s="556"/>
      <c r="QLR1" s="556"/>
      <c r="QLS1" s="556"/>
      <c r="QLT1" s="556"/>
      <c r="QLU1" s="556"/>
      <c r="QLV1" s="556"/>
      <c r="QLW1" s="556"/>
      <c r="QLX1" s="556"/>
      <c r="QLY1" s="556"/>
      <c r="QLZ1" s="556"/>
      <c r="QMA1" s="556"/>
      <c r="QMB1" s="556"/>
      <c r="QMC1" s="556"/>
      <c r="QMD1" s="556"/>
      <c r="QME1" s="556"/>
      <c r="QMF1" s="556"/>
      <c r="QMG1" s="556"/>
      <c r="QMH1" s="556"/>
      <c r="QMI1" s="556"/>
      <c r="QMJ1" s="556"/>
      <c r="QMK1" s="556"/>
      <c r="QML1" s="556"/>
      <c r="QMM1" s="556"/>
      <c r="QMN1" s="556"/>
      <c r="QMO1" s="556"/>
      <c r="QMP1" s="556"/>
      <c r="QMQ1" s="556"/>
      <c r="QMR1" s="556"/>
      <c r="QMS1" s="556"/>
      <c r="QMT1" s="556"/>
      <c r="QMU1" s="556"/>
      <c r="QMV1" s="556"/>
      <c r="QMW1" s="556"/>
      <c r="QMX1" s="556"/>
      <c r="QMY1" s="556"/>
      <c r="QMZ1" s="556"/>
      <c r="QNA1" s="556"/>
      <c r="QNB1" s="556"/>
      <c r="QNC1" s="556"/>
      <c r="QND1" s="556"/>
      <c r="QNE1" s="556"/>
      <c r="QNF1" s="556"/>
      <c r="QNG1" s="556"/>
      <c r="QNH1" s="556"/>
      <c r="QNI1" s="556"/>
      <c r="QNJ1" s="556"/>
      <c r="QNK1" s="556"/>
      <c r="QNL1" s="556"/>
      <c r="QNM1" s="556"/>
      <c r="QNN1" s="556"/>
      <c r="QNO1" s="556"/>
      <c r="QNP1" s="556"/>
      <c r="QNQ1" s="556"/>
      <c r="QNR1" s="556"/>
      <c r="QNS1" s="556"/>
      <c r="QNT1" s="556"/>
      <c r="QNU1" s="556"/>
      <c r="QNV1" s="556"/>
      <c r="QNW1" s="556"/>
      <c r="QNX1" s="556"/>
      <c r="QNY1" s="556"/>
      <c r="QNZ1" s="556"/>
      <c r="QOA1" s="556"/>
      <c r="QOB1" s="556"/>
      <c r="QOC1" s="556"/>
      <c r="QOD1" s="556"/>
      <c r="QOE1" s="556"/>
      <c r="QOF1" s="556"/>
      <c r="QOG1" s="556"/>
      <c r="QOH1" s="556"/>
      <c r="QOI1" s="556"/>
      <c r="QOJ1" s="556"/>
      <c r="QOK1" s="556"/>
      <c r="QOL1" s="556"/>
      <c r="QOM1" s="556"/>
      <c r="QON1" s="556"/>
      <c r="QOO1" s="556"/>
      <c r="QOP1" s="556"/>
      <c r="QOQ1" s="556"/>
      <c r="QOR1" s="556"/>
      <c r="QOS1" s="556"/>
      <c r="QOT1" s="556"/>
      <c r="QOU1" s="556"/>
      <c r="QOV1" s="556"/>
      <c r="QOW1" s="556"/>
      <c r="QOX1" s="556"/>
      <c r="QOY1" s="556"/>
      <c r="QOZ1" s="556"/>
      <c r="QPA1" s="556"/>
      <c r="QPB1" s="556"/>
      <c r="QPC1" s="556"/>
      <c r="QPD1" s="556"/>
      <c r="QPE1" s="556"/>
      <c r="QPF1" s="556"/>
      <c r="QPG1" s="556"/>
      <c r="QPH1" s="556"/>
      <c r="QPI1" s="556"/>
      <c r="QPJ1" s="556"/>
      <c r="QPK1" s="556"/>
      <c r="QPL1" s="556"/>
      <c r="QPM1" s="556"/>
      <c r="QPN1" s="556"/>
      <c r="QPO1" s="556"/>
      <c r="QPP1" s="556"/>
      <c r="QPQ1" s="556"/>
      <c r="QPR1" s="556"/>
      <c r="QPS1" s="556"/>
      <c r="QPT1" s="556"/>
      <c r="QPU1" s="556"/>
      <c r="QPV1" s="556"/>
      <c r="QPW1" s="556"/>
      <c r="QPX1" s="556"/>
      <c r="QPY1" s="556"/>
      <c r="QPZ1" s="556"/>
      <c r="QQA1" s="556"/>
      <c r="QQB1" s="556"/>
      <c r="QQC1" s="556"/>
      <c r="QQD1" s="556"/>
      <c r="QQE1" s="556"/>
      <c r="QQF1" s="556"/>
      <c r="QQG1" s="556"/>
      <c r="QQH1" s="556"/>
      <c r="QQI1" s="556"/>
      <c r="QQJ1" s="556"/>
      <c r="QQK1" s="556"/>
      <c r="QQL1" s="556"/>
      <c r="QQM1" s="556"/>
      <c r="QQN1" s="556"/>
      <c r="QQO1" s="556"/>
      <c r="QQP1" s="556"/>
      <c r="QQQ1" s="556"/>
      <c r="QQR1" s="556"/>
      <c r="QQS1" s="556"/>
      <c r="QQT1" s="556"/>
      <c r="QQU1" s="556"/>
      <c r="QQV1" s="556"/>
      <c r="QQW1" s="556"/>
      <c r="QQX1" s="556"/>
      <c r="QQY1" s="556"/>
      <c r="QQZ1" s="556"/>
      <c r="QRA1" s="556"/>
      <c r="QRB1" s="556"/>
      <c r="QRC1" s="556"/>
      <c r="QRD1" s="556"/>
      <c r="QRE1" s="556"/>
      <c r="QRF1" s="556"/>
      <c r="QRG1" s="556"/>
      <c r="QRH1" s="556"/>
      <c r="QRI1" s="556"/>
      <c r="QRJ1" s="556"/>
      <c r="QRK1" s="556"/>
      <c r="QRL1" s="556"/>
      <c r="QRM1" s="556"/>
      <c r="QRN1" s="556"/>
      <c r="QRO1" s="556"/>
      <c r="QRP1" s="556"/>
      <c r="QRQ1" s="556"/>
      <c r="QRR1" s="556"/>
      <c r="QRS1" s="556"/>
      <c r="QRT1" s="556"/>
      <c r="QRU1" s="556"/>
      <c r="QRV1" s="556"/>
      <c r="QRW1" s="556"/>
      <c r="QRX1" s="556"/>
      <c r="QRY1" s="556"/>
      <c r="QRZ1" s="556"/>
      <c r="QSA1" s="556"/>
      <c r="QSB1" s="556"/>
      <c r="QSC1" s="556"/>
      <c r="QSD1" s="556"/>
      <c r="QSE1" s="556"/>
      <c r="QSF1" s="556"/>
      <c r="QSG1" s="556"/>
      <c r="QSH1" s="556"/>
      <c r="QSI1" s="556"/>
      <c r="QSJ1" s="556"/>
      <c r="QSK1" s="556"/>
      <c r="QSL1" s="556"/>
      <c r="QSM1" s="556"/>
      <c r="QSN1" s="556"/>
      <c r="QSO1" s="556"/>
      <c r="QSP1" s="556"/>
      <c r="QSQ1" s="556"/>
      <c r="QSR1" s="556"/>
      <c r="QSS1" s="556"/>
      <c r="QST1" s="556"/>
      <c r="QSU1" s="556"/>
      <c r="QSV1" s="556"/>
      <c r="QSW1" s="556"/>
      <c r="QSX1" s="556"/>
      <c r="QSY1" s="556"/>
      <c r="QSZ1" s="556"/>
      <c r="QTA1" s="556"/>
      <c r="QTB1" s="556"/>
      <c r="QTC1" s="556"/>
      <c r="QTD1" s="556"/>
      <c r="QTE1" s="556"/>
      <c r="QTF1" s="556"/>
      <c r="QTG1" s="556"/>
      <c r="QTH1" s="556"/>
      <c r="QTI1" s="556"/>
      <c r="QTJ1" s="556"/>
      <c r="QTK1" s="556"/>
      <c r="QTL1" s="556"/>
      <c r="QTM1" s="556"/>
      <c r="QTN1" s="556"/>
      <c r="QTO1" s="556"/>
      <c r="QTP1" s="556"/>
      <c r="QTQ1" s="556"/>
      <c r="QTR1" s="556"/>
      <c r="QTS1" s="556"/>
      <c r="QTT1" s="556"/>
      <c r="QTU1" s="556"/>
      <c r="QTV1" s="556"/>
      <c r="QTW1" s="556"/>
      <c r="QTX1" s="556"/>
      <c r="QTY1" s="556"/>
      <c r="QTZ1" s="556"/>
      <c r="QUA1" s="556"/>
      <c r="QUB1" s="556"/>
      <c r="QUC1" s="556"/>
      <c r="QUD1" s="556"/>
      <c r="QUE1" s="556"/>
      <c r="QUF1" s="556"/>
      <c r="QUG1" s="556"/>
      <c r="QUH1" s="556"/>
      <c r="QUI1" s="556"/>
      <c r="QUJ1" s="556"/>
      <c r="QUK1" s="556"/>
      <c r="QUL1" s="556"/>
      <c r="QUM1" s="556"/>
      <c r="QUN1" s="556"/>
      <c r="QUO1" s="556"/>
      <c r="QUP1" s="556"/>
      <c r="QUQ1" s="556"/>
      <c r="QUR1" s="556"/>
      <c r="QUS1" s="556"/>
      <c r="QUT1" s="556"/>
      <c r="QUU1" s="556"/>
      <c r="QUV1" s="556"/>
      <c r="QUW1" s="556"/>
      <c r="QUX1" s="556"/>
      <c r="QUY1" s="556"/>
      <c r="QUZ1" s="556"/>
      <c r="QVA1" s="556"/>
      <c r="QVB1" s="556"/>
      <c r="QVC1" s="556"/>
      <c r="QVD1" s="556"/>
      <c r="QVE1" s="556"/>
      <c r="QVF1" s="556"/>
      <c r="QVG1" s="556"/>
      <c r="QVH1" s="556"/>
      <c r="QVI1" s="556"/>
      <c r="QVJ1" s="556"/>
      <c r="QVK1" s="556"/>
      <c r="QVL1" s="556"/>
      <c r="QVM1" s="556"/>
      <c r="QVN1" s="556"/>
      <c r="QVO1" s="556"/>
      <c r="QVP1" s="556"/>
      <c r="QVQ1" s="556"/>
      <c r="QVR1" s="556"/>
      <c r="QVS1" s="556"/>
      <c r="QVT1" s="556"/>
      <c r="QVU1" s="556"/>
      <c r="QVV1" s="556"/>
      <c r="QVW1" s="556"/>
      <c r="QVX1" s="556"/>
      <c r="QVY1" s="556"/>
      <c r="QVZ1" s="556"/>
      <c r="QWA1" s="556"/>
      <c r="QWB1" s="556"/>
      <c r="QWC1" s="556"/>
      <c r="QWD1" s="556"/>
      <c r="QWE1" s="556"/>
      <c r="QWF1" s="556"/>
      <c r="QWG1" s="556"/>
      <c r="QWH1" s="556"/>
      <c r="QWI1" s="556"/>
      <c r="QWJ1" s="556"/>
      <c r="QWK1" s="556"/>
      <c r="QWL1" s="556"/>
      <c r="QWM1" s="556"/>
      <c r="QWN1" s="556"/>
      <c r="QWO1" s="556"/>
      <c r="QWP1" s="556"/>
      <c r="QWQ1" s="556"/>
      <c r="QWR1" s="556"/>
      <c r="QWS1" s="556"/>
      <c r="QWT1" s="556"/>
      <c r="QWU1" s="556"/>
      <c r="QWV1" s="556"/>
      <c r="QWW1" s="556"/>
      <c r="QWX1" s="556"/>
      <c r="QWY1" s="556"/>
      <c r="QWZ1" s="556"/>
      <c r="QXA1" s="556"/>
      <c r="QXB1" s="556"/>
      <c r="QXC1" s="556"/>
      <c r="QXD1" s="556"/>
      <c r="QXE1" s="556"/>
      <c r="QXF1" s="556"/>
      <c r="QXG1" s="556"/>
      <c r="QXH1" s="556"/>
      <c r="QXI1" s="556"/>
      <c r="QXJ1" s="556"/>
      <c r="QXK1" s="556"/>
      <c r="QXL1" s="556"/>
      <c r="QXM1" s="556"/>
      <c r="QXN1" s="556"/>
      <c r="QXO1" s="556"/>
      <c r="QXP1" s="556"/>
      <c r="QXQ1" s="556"/>
      <c r="QXR1" s="556"/>
      <c r="QXS1" s="556"/>
      <c r="QXT1" s="556"/>
      <c r="QXU1" s="556"/>
      <c r="QXV1" s="556"/>
      <c r="QXW1" s="556"/>
      <c r="QXX1" s="556"/>
      <c r="QXY1" s="556"/>
      <c r="QXZ1" s="556"/>
      <c r="QYA1" s="556"/>
      <c r="QYB1" s="556"/>
      <c r="QYC1" s="556"/>
      <c r="QYD1" s="556"/>
      <c r="QYE1" s="556"/>
      <c r="QYF1" s="556"/>
      <c r="QYG1" s="556"/>
      <c r="QYH1" s="556"/>
      <c r="QYI1" s="556"/>
      <c r="QYJ1" s="556"/>
      <c r="QYK1" s="556"/>
      <c r="QYL1" s="556"/>
      <c r="QYM1" s="556"/>
      <c r="QYN1" s="556"/>
      <c r="QYO1" s="556"/>
      <c r="QYP1" s="556"/>
      <c r="QYQ1" s="556"/>
      <c r="QYR1" s="556"/>
      <c r="QYS1" s="556"/>
      <c r="QYT1" s="556"/>
      <c r="QYU1" s="556"/>
      <c r="QYV1" s="556"/>
      <c r="QYW1" s="556"/>
      <c r="QYX1" s="556"/>
      <c r="QYY1" s="556"/>
      <c r="QYZ1" s="556"/>
      <c r="QZA1" s="556"/>
      <c r="QZB1" s="556"/>
      <c r="QZC1" s="556"/>
      <c r="QZD1" s="556"/>
      <c r="QZE1" s="556"/>
      <c r="QZF1" s="556"/>
      <c r="QZG1" s="556"/>
      <c r="QZH1" s="556"/>
      <c r="QZI1" s="556"/>
      <c r="QZJ1" s="556"/>
      <c r="QZK1" s="556"/>
      <c r="QZL1" s="556"/>
      <c r="QZM1" s="556"/>
      <c r="QZN1" s="556"/>
      <c r="QZO1" s="556"/>
      <c r="QZP1" s="556"/>
      <c r="QZQ1" s="556"/>
      <c r="QZR1" s="556"/>
      <c r="QZS1" s="556"/>
      <c r="QZT1" s="556"/>
      <c r="QZU1" s="556"/>
      <c r="QZV1" s="556"/>
      <c r="QZW1" s="556"/>
      <c r="QZX1" s="556"/>
      <c r="QZY1" s="556"/>
      <c r="QZZ1" s="556"/>
      <c r="RAA1" s="556"/>
      <c r="RAB1" s="556"/>
      <c r="RAC1" s="556"/>
      <c r="RAD1" s="556"/>
      <c r="RAE1" s="556"/>
      <c r="RAF1" s="556"/>
      <c r="RAG1" s="556"/>
      <c r="RAH1" s="556"/>
      <c r="RAI1" s="556"/>
      <c r="RAJ1" s="556"/>
      <c r="RAK1" s="556"/>
      <c r="RAL1" s="556"/>
      <c r="RAM1" s="556"/>
      <c r="RAN1" s="556"/>
      <c r="RAO1" s="556"/>
      <c r="RAP1" s="556"/>
      <c r="RAQ1" s="556"/>
      <c r="RAR1" s="556"/>
      <c r="RAS1" s="556"/>
      <c r="RAT1" s="556"/>
      <c r="RAU1" s="556"/>
      <c r="RAV1" s="556"/>
      <c r="RAW1" s="556"/>
      <c r="RAX1" s="556"/>
      <c r="RAY1" s="556"/>
      <c r="RAZ1" s="556"/>
      <c r="RBA1" s="556"/>
      <c r="RBB1" s="556"/>
      <c r="RBC1" s="556"/>
      <c r="RBD1" s="556"/>
      <c r="RBE1" s="556"/>
      <c r="RBF1" s="556"/>
      <c r="RBG1" s="556"/>
      <c r="RBH1" s="556"/>
      <c r="RBI1" s="556"/>
      <c r="RBJ1" s="556"/>
      <c r="RBK1" s="556"/>
      <c r="RBL1" s="556"/>
      <c r="RBM1" s="556"/>
      <c r="RBN1" s="556"/>
      <c r="RBO1" s="556"/>
      <c r="RBP1" s="556"/>
      <c r="RBQ1" s="556"/>
      <c r="RBR1" s="556"/>
      <c r="RBS1" s="556"/>
      <c r="RBT1" s="556"/>
      <c r="RBU1" s="556"/>
      <c r="RBV1" s="556"/>
      <c r="RBW1" s="556"/>
      <c r="RBX1" s="556"/>
      <c r="RBY1" s="556"/>
      <c r="RBZ1" s="556"/>
      <c r="RCA1" s="556"/>
      <c r="RCB1" s="556"/>
      <c r="RCC1" s="556"/>
      <c r="RCD1" s="556"/>
      <c r="RCE1" s="556"/>
      <c r="RCF1" s="556"/>
      <c r="RCG1" s="556"/>
      <c r="RCH1" s="556"/>
      <c r="RCI1" s="556"/>
      <c r="RCJ1" s="556"/>
      <c r="RCK1" s="556"/>
      <c r="RCL1" s="556"/>
      <c r="RCM1" s="556"/>
      <c r="RCN1" s="556"/>
      <c r="RCO1" s="556"/>
      <c r="RCP1" s="556"/>
      <c r="RCQ1" s="556"/>
      <c r="RCR1" s="556"/>
      <c r="RCS1" s="556"/>
      <c r="RCT1" s="556"/>
      <c r="RCU1" s="556"/>
      <c r="RCV1" s="556"/>
      <c r="RCW1" s="556"/>
      <c r="RCX1" s="556"/>
      <c r="RCY1" s="556"/>
      <c r="RCZ1" s="556"/>
      <c r="RDA1" s="556"/>
      <c r="RDB1" s="556"/>
      <c r="RDC1" s="556"/>
      <c r="RDD1" s="556"/>
      <c r="RDE1" s="556"/>
      <c r="RDF1" s="556"/>
      <c r="RDG1" s="556"/>
      <c r="RDH1" s="556"/>
      <c r="RDI1" s="556"/>
      <c r="RDJ1" s="556"/>
      <c r="RDK1" s="556"/>
      <c r="RDL1" s="556"/>
      <c r="RDM1" s="556"/>
      <c r="RDN1" s="556"/>
      <c r="RDO1" s="556"/>
      <c r="RDP1" s="556"/>
      <c r="RDQ1" s="556"/>
      <c r="RDR1" s="556"/>
      <c r="RDS1" s="556"/>
      <c r="RDT1" s="556"/>
      <c r="RDU1" s="556"/>
      <c r="RDV1" s="556"/>
      <c r="RDW1" s="556"/>
      <c r="RDX1" s="556"/>
      <c r="RDY1" s="556"/>
      <c r="RDZ1" s="556"/>
      <c r="REA1" s="556"/>
      <c r="REB1" s="556"/>
      <c r="REC1" s="556"/>
      <c r="RED1" s="556"/>
      <c r="REE1" s="556"/>
      <c r="REF1" s="556"/>
      <c r="REG1" s="556"/>
      <c r="REH1" s="556"/>
      <c r="REI1" s="556"/>
      <c r="REJ1" s="556"/>
      <c r="REK1" s="556"/>
      <c r="REL1" s="556"/>
      <c r="REM1" s="556"/>
      <c r="REN1" s="556"/>
      <c r="REO1" s="556"/>
      <c r="REP1" s="556"/>
      <c r="REQ1" s="556"/>
      <c r="RER1" s="556"/>
      <c r="RES1" s="556"/>
      <c r="RET1" s="556"/>
      <c r="REU1" s="556"/>
      <c r="REV1" s="556"/>
      <c r="REW1" s="556"/>
      <c r="REX1" s="556"/>
      <c r="REY1" s="556"/>
      <c r="REZ1" s="556"/>
      <c r="RFA1" s="556"/>
      <c r="RFB1" s="556"/>
      <c r="RFC1" s="556"/>
      <c r="RFD1" s="556"/>
      <c r="RFE1" s="556"/>
      <c r="RFF1" s="556"/>
      <c r="RFG1" s="556"/>
      <c r="RFH1" s="556"/>
      <c r="RFI1" s="556"/>
      <c r="RFJ1" s="556"/>
      <c r="RFK1" s="556"/>
      <c r="RFL1" s="556"/>
      <c r="RFM1" s="556"/>
      <c r="RFN1" s="556"/>
      <c r="RFO1" s="556"/>
      <c r="RFP1" s="556"/>
      <c r="RFQ1" s="556"/>
      <c r="RFR1" s="556"/>
      <c r="RFS1" s="556"/>
      <c r="RFT1" s="556"/>
      <c r="RFU1" s="556"/>
      <c r="RFV1" s="556"/>
      <c r="RFW1" s="556"/>
      <c r="RFX1" s="556"/>
      <c r="RFY1" s="556"/>
      <c r="RFZ1" s="556"/>
      <c r="RGA1" s="556"/>
      <c r="RGB1" s="556"/>
      <c r="RGC1" s="556"/>
      <c r="RGD1" s="556"/>
      <c r="RGE1" s="556"/>
      <c r="RGF1" s="556"/>
      <c r="RGG1" s="556"/>
      <c r="RGH1" s="556"/>
      <c r="RGI1" s="556"/>
      <c r="RGJ1" s="556"/>
      <c r="RGK1" s="556"/>
      <c r="RGL1" s="556"/>
      <c r="RGM1" s="556"/>
      <c r="RGN1" s="556"/>
      <c r="RGO1" s="556"/>
      <c r="RGP1" s="556"/>
      <c r="RGQ1" s="556"/>
      <c r="RGR1" s="556"/>
      <c r="RGS1" s="556"/>
      <c r="RGT1" s="556"/>
      <c r="RGU1" s="556"/>
      <c r="RGV1" s="556"/>
      <c r="RGW1" s="556"/>
      <c r="RGX1" s="556"/>
      <c r="RGY1" s="556"/>
      <c r="RGZ1" s="556"/>
      <c r="RHA1" s="556"/>
      <c r="RHB1" s="556"/>
      <c r="RHC1" s="556"/>
      <c r="RHD1" s="556"/>
      <c r="RHE1" s="556"/>
      <c r="RHF1" s="556"/>
      <c r="RHG1" s="556"/>
      <c r="RHH1" s="556"/>
      <c r="RHI1" s="556"/>
      <c r="RHJ1" s="556"/>
      <c r="RHK1" s="556"/>
      <c r="RHL1" s="556"/>
      <c r="RHM1" s="556"/>
      <c r="RHN1" s="556"/>
      <c r="RHO1" s="556"/>
      <c r="RHP1" s="556"/>
      <c r="RHQ1" s="556"/>
      <c r="RHR1" s="556"/>
      <c r="RHS1" s="556"/>
      <c r="RHT1" s="556"/>
      <c r="RHU1" s="556"/>
      <c r="RHV1" s="556"/>
      <c r="RHW1" s="556"/>
      <c r="RHX1" s="556"/>
      <c r="RHY1" s="556"/>
      <c r="RHZ1" s="556"/>
      <c r="RIA1" s="556"/>
      <c r="RIB1" s="556"/>
      <c r="RIC1" s="556"/>
      <c r="RID1" s="556"/>
      <c r="RIE1" s="556"/>
      <c r="RIF1" s="556"/>
      <c r="RIG1" s="556"/>
      <c r="RIH1" s="556"/>
      <c r="RII1" s="556"/>
      <c r="RIJ1" s="556"/>
      <c r="RIK1" s="556"/>
      <c r="RIL1" s="556"/>
      <c r="RIM1" s="556"/>
      <c r="RIN1" s="556"/>
      <c r="RIO1" s="556"/>
      <c r="RIP1" s="556"/>
      <c r="RIQ1" s="556"/>
      <c r="RIR1" s="556"/>
      <c r="RIS1" s="556"/>
      <c r="RIT1" s="556"/>
      <c r="RIU1" s="556"/>
      <c r="RIV1" s="556"/>
      <c r="RIW1" s="556"/>
      <c r="RIX1" s="556"/>
      <c r="RIY1" s="556"/>
      <c r="RIZ1" s="556"/>
      <c r="RJA1" s="556"/>
      <c r="RJB1" s="556"/>
      <c r="RJC1" s="556"/>
      <c r="RJD1" s="556"/>
      <c r="RJE1" s="556"/>
      <c r="RJF1" s="556"/>
      <c r="RJG1" s="556"/>
      <c r="RJH1" s="556"/>
      <c r="RJI1" s="556"/>
      <c r="RJJ1" s="556"/>
      <c r="RJK1" s="556"/>
      <c r="RJL1" s="556"/>
      <c r="RJM1" s="556"/>
      <c r="RJN1" s="556"/>
      <c r="RJO1" s="556"/>
      <c r="RJP1" s="556"/>
      <c r="RJQ1" s="556"/>
      <c r="RJR1" s="556"/>
      <c r="RJS1" s="556"/>
      <c r="RJT1" s="556"/>
      <c r="RJU1" s="556"/>
      <c r="RJV1" s="556"/>
      <c r="RJW1" s="556"/>
      <c r="RJX1" s="556"/>
      <c r="RJY1" s="556"/>
      <c r="RJZ1" s="556"/>
      <c r="RKA1" s="556"/>
      <c r="RKB1" s="556"/>
      <c r="RKC1" s="556"/>
      <c r="RKD1" s="556"/>
      <c r="RKE1" s="556"/>
      <c r="RKF1" s="556"/>
      <c r="RKG1" s="556"/>
      <c r="RKH1" s="556"/>
      <c r="RKI1" s="556"/>
      <c r="RKJ1" s="556"/>
      <c r="RKK1" s="556"/>
      <c r="RKL1" s="556"/>
      <c r="RKM1" s="556"/>
      <c r="RKN1" s="556"/>
      <c r="RKO1" s="556"/>
      <c r="RKP1" s="556"/>
      <c r="RKQ1" s="556"/>
      <c r="RKR1" s="556"/>
      <c r="RKS1" s="556"/>
      <c r="RKT1" s="556"/>
      <c r="RKU1" s="556"/>
      <c r="RKV1" s="556"/>
      <c r="RKW1" s="556"/>
      <c r="RKX1" s="556"/>
      <c r="RKY1" s="556"/>
      <c r="RKZ1" s="556"/>
      <c r="RLA1" s="556"/>
      <c r="RLB1" s="556"/>
      <c r="RLC1" s="556"/>
      <c r="RLD1" s="556"/>
      <c r="RLE1" s="556"/>
      <c r="RLF1" s="556"/>
      <c r="RLG1" s="556"/>
      <c r="RLH1" s="556"/>
      <c r="RLI1" s="556"/>
      <c r="RLJ1" s="556"/>
      <c r="RLK1" s="556"/>
      <c r="RLL1" s="556"/>
      <c r="RLM1" s="556"/>
      <c r="RLN1" s="556"/>
      <c r="RLO1" s="556"/>
      <c r="RLP1" s="556"/>
      <c r="RLQ1" s="556"/>
      <c r="RLR1" s="556"/>
      <c r="RLS1" s="556"/>
      <c r="RLT1" s="556"/>
      <c r="RLU1" s="556"/>
      <c r="RLV1" s="556"/>
      <c r="RLW1" s="556"/>
      <c r="RLX1" s="556"/>
      <c r="RLY1" s="556"/>
      <c r="RLZ1" s="556"/>
      <c r="RMA1" s="556"/>
      <c r="RMB1" s="556"/>
      <c r="RMC1" s="556"/>
      <c r="RMD1" s="556"/>
      <c r="RME1" s="556"/>
      <c r="RMF1" s="556"/>
      <c r="RMG1" s="556"/>
      <c r="RMH1" s="556"/>
      <c r="RMI1" s="556"/>
      <c r="RMJ1" s="556"/>
      <c r="RMK1" s="556"/>
      <c r="RML1" s="556"/>
      <c r="RMM1" s="556"/>
      <c r="RMN1" s="556"/>
      <c r="RMO1" s="556"/>
      <c r="RMP1" s="556"/>
      <c r="RMQ1" s="556"/>
      <c r="RMR1" s="556"/>
      <c r="RMS1" s="556"/>
      <c r="RMT1" s="556"/>
      <c r="RMU1" s="556"/>
      <c r="RMV1" s="556"/>
      <c r="RMW1" s="556"/>
      <c r="RMX1" s="556"/>
      <c r="RMY1" s="556"/>
      <c r="RMZ1" s="556"/>
      <c r="RNA1" s="556"/>
      <c r="RNB1" s="556"/>
      <c r="RNC1" s="556"/>
      <c r="RND1" s="556"/>
      <c r="RNE1" s="556"/>
      <c r="RNF1" s="556"/>
      <c r="RNG1" s="556"/>
      <c r="RNH1" s="556"/>
      <c r="RNI1" s="556"/>
      <c r="RNJ1" s="556"/>
      <c r="RNK1" s="556"/>
      <c r="RNL1" s="556"/>
      <c r="RNM1" s="556"/>
      <c r="RNN1" s="556"/>
      <c r="RNO1" s="556"/>
      <c r="RNP1" s="556"/>
      <c r="RNQ1" s="556"/>
      <c r="RNR1" s="556"/>
      <c r="RNS1" s="556"/>
      <c r="RNT1" s="556"/>
      <c r="RNU1" s="556"/>
      <c r="RNV1" s="556"/>
      <c r="RNW1" s="556"/>
      <c r="RNX1" s="556"/>
      <c r="RNY1" s="556"/>
      <c r="RNZ1" s="556"/>
      <c r="ROA1" s="556"/>
      <c r="ROB1" s="556"/>
      <c r="ROC1" s="556"/>
      <c r="ROD1" s="556"/>
      <c r="ROE1" s="556"/>
      <c r="ROF1" s="556"/>
      <c r="ROG1" s="556"/>
      <c r="ROH1" s="556"/>
      <c r="ROI1" s="556"/>
      <c r="ROJ1" s="556"/>
      <c r="ROK1" s="556"/>
      <c r="ROL1" s="556"/>
      <c r="ROM1" s="556"/>
      <c r="RON1" s="556"/>
      <c r="ROO1" s="556"/>
      <c r="ROP1" s="556"/>
      <c r="ROQ1" s="556"/>
      <c r="ROR1" s="556"/>
      <c r="ROS1" s="556"/>
      <c r="ROT1" s="556"/>
      <c r="ROU1" s="556"/>
      <c r="ROV1" s="556"/>
      <c r="ROW1" s="556"/>
      <c r="ROX1" s="556"/>
      <c r="ROY1" s="556"/>
      <c r="ROZ1" s="556"/>
      <c r="RPA1" s="556"/>
      <c r="RPB1" s="556"/>
      <c r="RPC1" s="556"/>
      <c r="RPD1" s="556"/>
      <c r="RPE1" s="556"/>
      <c r="RPF1" s="556"/>
      <c r="RPG1" s="556"/>
      <c r="RPH1" s="556"/>
      <c r="RPI1" s="556"/>
      <c r="RPJ1" s="556"/>
      <c r="RPK1" s="556"/>
      <c r="RPL1" s="556"/>
      <c r="RPM1" s="556"/>
      <c r="RPN1" s="556"/>
      <c r="RPO1" s="556"/>
      <c r="RPP1" s="556"/>
      <c r="RPQ1" s="556"/>
      <c r="RPR1" s="556"/>
      <c r="RPS1" s="556"/>
      <c r="RPT1" s="556"/>
      <c r="RPU1" s="556"/>
      <c r="RPV1" s="556"/>
      <c r="RPW1" s="556"/>
      <c r="RPX1" s="556"/>
      <c r="RPY1" s="556"/>
      <c r="RPZ1" s="556"/>
      <c r="RQA1" s="556"/>
      <c r="RQB1" s="556"/>
      <c r="RQC1" s="556"/>
      <c r="RQD1" s="556"/>
      <c r="RQE1" s="556"/>
      <c r="RQF1" s="556"/>
      <c r="RQG1" s="556"/>
      <c r="RQH1" s="556"/>
      <c r="RQI1" s="556"/>
      <c r="RQJ1" s="556"/>
      <c r="RQK1" s="556"/>
      <c r="RQL1" s="556"/>
      <c r="RQM1" s="556"/>
      <c r="RQN1" s="556"/>
      <c r="RQO1" s="556"/>
      <c r="RQP1" s="556"/>
      <c r="RQQ1" s="556"/>
      <c r="RQR1" s="556"/>
      <c r="RQS1" s="556"/>
      <c r="RQT1" s="556"/>
      <c r="RQU1" s="556"/>
      <c r="RQV1" s="556"/>
      <c r="RQW1" s="556"/>
      <c r="RQX1" s="556"/>
      <c r="RQY1" s="556"/>
      <c r="RQZ1" s="556"/>
      <c r="RRA1" s="556"/>
      <c r="RRB1" s="556"/>
      <c r="RRC1" s="556"/>
      <c r="RRD1" s="556"/>
      <c r="RRE1" s="556"/>
      <c r="RRF1" s="556"/>
      <c r="RRG1" s="556"/>
      <c r="RRH1" s="556"/>
      <c r="RRI1" s="556"/>
      <c r="RRJ1" s="556"/>
      <c r="RRK1" s="556"/>
      <c r="RRL1" s="556"/>
      <c r="RRM1" s="556"/>
      <c r="RRN1" s="556"/>
      <c r="RRO1" s="556"/>
      <c r="RRP1" s="556"/>
      <c r="RRQ1" s="556"/>
      <c r="RRR1" s="556"/>
      <c r="RRS1" s="556"/>
      <c r="RRT1" s="556"/>
      <c r="RRU1" s="556"/>
      <c r="RRV1" s="556"/>
      <c r="RRW1" s="556"/>
      <c r="RRX1" s="556"/>
      <c r="RRY1" s="556"/>
      <c r="RRZ1" s="556"/>
      <c r="RSA1" s="556"/>
      <c r="RSB1" s="556"/>
      <c r="RSC1" s="556"/>
      <c r="RSD1" s="556"/>
      <c r="RSE1" s="556"/>
      <c r="RSF1" s="556"/>
      <c r="RSG1" s="556"/>
      <c r="RSH1" s="556"/>
      <c r="RSI1" s="556"/>
      <c r="RSJ1" s="556"/>
      <c r="RSK1" s="556"/>
      <c r="RSL1" s="556"/>
      <c r="RSM1" s="556"/>
      <c r="RSN1" s="556"/>
      <c r="RSO1" s="556"/>
      <c r="RSP1" s="556"/>
      <c r="RSQ1" s="556"/>
      <c r="RSR1" s="556"/>
      <c r="RSS1" s="556"/>
      <c r="RST1" s="556"/>
      <c r="RSU1" s="556"/>
      <c r="RSV1" s="556"/>
      <c r="RSW1" s="556"/>
      <c r="RSX1" s="556"/>
      <c r="RSY1" s="556"/>
      <c r="RSZ1" s="556"/>
      <c r="RTA1" s="556"/>
      <c r="RTB1" s="556"/>
      <c r="RTC1" s="556"/>
      <c r="RTD1" s="556"/>
      <c r="RTE1" s="556"/>
      <c r="RTF1" s="556"/>
      <c r="RTG1" s="556"/>
      <c r="RTH1" s="556"/>
      <c r="RTI1" s="556"/>
      <c r="RTJ1" s="556"/>
      <c r="RTK1" s="556"/>
      <c r="RTL1" s="556"/>
      <c r="RTM1" s="556"/>
      <c r="RTN1" s="556"/>
      <c r="RTO1" s="556"/>
      <c r="RTP1" s="556"/>
      <c r="RTQ1" s="556"/>
      <c r="RTR1" s="556"/>
      <c r="RTS1" s="556"/>
      <c r="RTT1" s="556"/>
      <c r="RTU1" s="556"/>
      <c r="RTV1" s="556"/>
      <c r="RTW1" s="556"/>
      <c r="RTX1" s="556"/>
      <c r="RTY1" s="556"/>
      <c r="RTZ1" s="556"/>
      <c r="RUA1" s="556"/>
      <c r="RUB1" s="556"/>
      <c r="RUC1" s="556"/>
      <c r="RUD1" s="556"/>
      <c r="RUE1" s="556"/>
      <c r="RUF1" s="556"/>
      <c r="RUG1" s="556"/>
      <c r="RUH1" s="556"/>
      <c r="RUI1" s="556"/>
      <c r="RUJ1" s="556"/>
      <c r="RUK1" s="556"/>
      <c r="RUL1" s="556"/>
      <c r="RUM1" s="556"/>
      <c r="RUN1" s="556"/>
      <c r="RUO1" s="556"/>
      <c r="RUP1" s="556"/>
      <c r="RUQ1" s="556"/>
      <c r="RUR1" s="556"/>
      <c r="RUS1" s="556"/>
      <c r="RUT1" s="556"/>
      <c r="RUU1" s="556"/>
      <c r="RUV1" s="556"/>
      <c r="RUW1" s="556"/>
      <c r="RUX1" s="556"/>
      <c r="RUY1" s="556"/>
      <c r="RUZ1" s="556"/>
      <c r="RVA1" s="556"/>
      <c r="RVB1" s="556"/>
      <c r="RVC1" s="556"/>
      <c r="RVD1" s="556"/>
      <c r="RVE1" s="556"/>
      <c r="RVF1" s="556"/>
      <c r="RVG1" s="556"/>
      <c r="RVH1" s="556"/>
      <c r="RVI1" s="556"/>
      <c r="RVJ1" s="556"/>
      <c r="RVK1" s="556"/>
      <c r="RVL1" s="556"/>
      <c r="RVM1" s="556"/>
      <c r="RVN1" s="556"/>
      <c r="RVO1" s="556"/>
      <c r="RVP1" s="556"/>
      <c r="RVQ1" s="556"/>
      <c r="RVR1" s="556"/>
      <c r="RVS1" s="556"/>
      <c r="RVT1" s="556"/>
      <c r="RVU1" s="556"/>
      <c r="RVV1" s="556"/>
      <c r="RVW1" s="556"/>
      <c r="RVX1" s="556"/>
      <c r="RVY1" s="556"/>
      <c r="RVZ1" s="556"/>
      <c r="RWA1" s="556"/>
      <c r="RWB1" s="556"/>
      <c r="RWC1" s="556"/>
      <c r="RWD1" s="556"/>
      <c r="RWE1" s="556"/>
      <c r="RWF1" s="556"/>
      <c r="RWG1" s="556"/>
      <c r="RWH1" s="556"/>
      <c r="RWI1" s="556"/>
      <c r="RWJ1" s="556"/>
      <c r="RWK1" s="556"/>
      <c r="RWL1" s="556"/>
      <c r="RWM1" s="556"/>
      <c r="RWN1" s="556"/>
      <c r="RWO1" s="556"/>
      <c r="RWP1" s="556"/>
      <c r="RWQ1" s="556"/>
      <c r="RWR1" s="556"/>
      <c r="RWS1" s="556"/>
      <c r="RWT1" s="556"/>
      <c r="RWU1" s="556"/>
      <c r="RWV1" s="556"/>
      <c r="RWW1" s="556"/>
      <c r="RWX1" s="556"/>
      <c r="RWY1" s="556"/>
      <c r="RWZ1" s="556"/>
      <c r="RXA1" s="556"/>
      <c r="RXB1" s="556"/>
      <c r="RXC1" s="556"/>
      <c r="RXD1" s="556"/>
      <c r="RXE1" s="556"/>
      <c r="RXF1" s="556"/>
      <c r="RXG1" s="556"/>
      <c r="RXH1" s="556"/>
      <c r="RXI1" s="556"/>
      <c r="RXJ1" s="556"/>
      <c r="RXK1" s="556"/>
      <c r="RXL1" s="556"/>
      <c r="RXM1" s="556"/>
      <c r="RXN1" s="556"/>
      <c r="RXO1" s="556"/>
      <c r="RXP1" s="556"/>
      <c r="RXQ1" s="556"/>
      <c r="RXR1" s="556"/>
      <c r="RXS1" s="556"/>
      <c r="RXT1" s="556"/>
      <c r="RXU1" s="556"/>
      <c r="RXV1" s="556"/>
      <c r="RXW1" s="556"/>
      <c r="RXX1" s="556"/>
      <c r="RXY1" s="556"/>
      <c r="RXZ1" s="556"/>
      <c r="RYA1" s="556"/>
      <c r="RYB1" s="556"/>
      <c r="RYC1" s="556"/>
      <c r="RYD1" s="556"/>
      <c r="RYE1" s="556"/>
      <c r="RYF1" s="556"/>
      <c r="RYG1" s="556"/>
      <c r="RYH1" s="556"/>
      <c r="RYI1" s="556"/>
      <c r="RYJ1" s="556"/>
      <c r="RYK1" s="556"/>
      <c r="RYL1" s="556"/>
      <c r="RYM1" s="556"/>
      <c r="RYN1" s="556"/>
      <c r="RYO1" s="556"/>
      <c r="RYP1" s="556"/>
      <c r="RYQ1" s="556"/>
      <c r="RYR1" s="556"/>
      <c r="RYS1" s="556"/>
      <c r="RYT1" s="556"/>
      <c r="RYU1" s="556"/>
      <c r="RYV1" s="556"/>
      <c r="RYW1" s="556"/>
      <c r="RYX1" s="556"/>
      <c r="RYY1" s="556"/>
      <c r="RYZ1" s="556"/>
      <c r="RZA1" s="556"/>
      <c r="RZB1" s="556"/>
      <c r="RZC1" s="556"/>
      <c r="RZD1" s="556"/>
      <c r="RZE1" s="556"/>
      <c r="RZF1" s="556"/>
      <c r="RZG1" s="556"/>
      <c r="RZH1" s="556"/>
      <c r="RZI1" s="556"/>
      <c r="RZJ1" s="556"/>
      <c r="RZK1" s="556"/>
      <c r="RZL1" s="556"/>
      <c r="RZM1" s="556"/>
      <c r="RZN1" s="556"/>
      <c r="RZO1" s="556"/>
      <c r="RZP1" s="556"/>
      <c r="RZQ1" s="556"/>
      <c r="RZR1" s="556"/>
      <c r="RZS1" s="556"/>
      <c r="RZT1" s="556"/>
      <c r="RZU1" s="556"/>
      <c r="RZV1" s="556"/>
      <c r="RZW1" s="556"/>
      <c r="RZX1" s="556"/>
      <c r="RZY1" s="556"/>
      <c r="RZZ1" s="556"/>
      <c r="SAA1" s="556"/>
      <c r="SAB1" s="556"/>
      <c r="SAC1" s="556"/>
      <c r="SAD1" s="556"/>
      <c r="SAE1" s="556"/>
      <c r="SAF1" s="556"/>
      <c r="SAG1" s="556"/>
      <c r="SAH1" s="556"/>
      <c r="SAI1" s="556"/>
      <c r="SAJ1" s="556"/>
      <c r="SAK1" s="556"/>
      <c r="SAL1" s="556"/>
      <c r="SAM1" s="556"/>
      <c r="SAN1" s="556"/>
      <c r="SAO1" s="556"/>
      <c r="SAP1" s="556"/>
      <c r="SAQ1" s="556"/>
      <c r="SAR1" s="556"/>
      <c r="SAS1" s="556"/>
      <c r="SAT1" s="556"/>
      <c r="SAU1" s="556"/>
      <c r="SAV1" s="556"/>
      <c r="SAW1" s="556"/>
      <c r="SAX1" s="556"/>
      <c r="SAY1" s="556"/>
      <c r="SAZ1" s="556"/>
      <c r="SBA1" s="556"/>
      <c r="SBB1" s="556"/>
      <c r="SBC1" s="556"/>
      <c r="SBD1" s="556"/>
      <c r="SBE1" s="556"/>
      <c r="SBF1" s="556"/>
      <c r="SBG1" s="556"/>
      <c r="SBH1" s="556"/>
      <c r="SBI1" s="556"/>
      <c r="SBJ1" s="556"/>
      <c r="SBK1" s="556"/>
      <c r="SBL1" s="556"/>
      <c r="SBM1" s="556"/>
      <c r="SBN1" s="556"/>
      <c r="SBO1" s="556"/>
      <c r="SBP1" s="556"/>
      <c r="SBQ1" s="556"/>
      <c r="SBR1" s="556"/>
      <c r="SBS1" s="556"/>
      <c r="SBT1" s="556"/>
      <c r="SBU1" s="556"/>
      <c r="SBV1" s="556"/>
      <c r="SBW1" s="556"/>
      <c r="SBX1" s="556"/>
      <c r="SBY1" s="556"/>
      <c r="SBZ1" s="556"/>
      <c r="SCA1" s="556"/>
      <c r="SCB1" s="556"/>
      <c r="SCC1" s="556"/>
      <c r="SCD1" s="556"/>
      <c r="SCE1" s="556"/>
      <c r="SCF1" s="556"/>
      <c r="SCG1" s="556"/>
      <c r="SCH1" s="556"/>
      <c r="SCI1" s="556"/>
      <c r="SCJ1" s="556"/>
      <c r="SCK1" s="556"/>
      <c r="SCL1" s="556"/>
      <c r="SCM1" s="556"/>
      <c r="SCN1" s="556"/>
      <c r="SCO1" s="556"/>
      <c r="SCP1" s="556"/>
      <c r="SCQ1" s="556"/>
      <c r="SCR1" s="556"/>
      <c r="SCS1" s="556"/>
      <c r="SCT1" s="556"/>
      <c r="SCU1" s="556"/>
      <c r="SCV1" s="556"/>
      <c r="SCW1" s="556"/>
      <c r="SCX1" s="556"/>
      <c r="SCY1" s="556"/>
      <c r="SCZ1" s="556"/>
      <c r="SDA1" s="556"/>
      <c r="SDB1" s="556"/>
      <c r="SDC1" s="556"/>
      <c r="SDD1" s="556"/>
      <c r="SDE1" s="556"/>
      <c r="SDF1" s="556"/>
      <c r="SDG1" s="556"/>
      <c r="SDH1" s="556"/>
      <c r="SDI1" s="556"/>
      <c r="SDJ1" s="556"/>
      <c r="SDK1" s="556"/>
      <c r="SDL1" s="556"/>
      <c r="SDM1" s="556"/>
      <c r="SDN1" s="556"/>
      <c r="SDO1" s="556"/>
      <c r="SDP1" s="556"/>
      <c r="SDQ1" s="556"/>
      <c r="SDR1" s="556"/>
      <c r="SDS1" s="556"/>
      <c r="SDT1" s="556"/>
      <c r="SDU1" s="556"/>
      <c r="SDV1" s="556"/>
      <c r="SDW1" s="556"/>
      <c r="SDX1" s="556"/>
      <c r="SDY1" s="556"/>
      <c r="SDZ1" s="556"/>
      <c r="SEA1" s="556"/>
      <c r="SEB1" s="556"/>
      <c r="SEC1" s="556"/>
      <c r="SED1" s="556"/>
      <c r="SEE1" s="556"/>
      <c r="SEF1" s="556"/>
      <c r="SEG1" s="556"/>
      <c r="SEH1" s="556"/>
      <c r="SEI1" s="556"/>
      <c r="SEJ1" s="556"/>
      <c r="SEK1" s="556"/>
      <c r="SEL1" s="556"/>
      <c r="SEM1" s="556"/>
      <c r="SEN1" s="556"/>
      <c r="SEO1" s="556"/>
      <c r="SEP1" s="556"/>
      <c r="SEQ1" s="556"/>
      <c r="SER1" s="556"/>
      <c r="SES1" s="556"/>
      <c r="SET1" s="556"/>
      <c r="SEU1" s="556"/>
      <c r="SEV1" s="556"/>
      <c r="SEW1" s="556"/>
      <c r="SEX1" s="556"/>
      <c r="SEY1" s="556"/>
      <c r="SEZ1" s="556"/>
      <c r="SFA1" s="556"/>
      <c r="SFB1" s="556"/>
      <c r="SFC1" s="556"/>
      <c r="SFD1" s="556"/>
      <c r="SFE1" s="556"/>
      <c r="SFF1" s="556"/>
      <c r="SFG1" s="556"/>
      <c r="SFH1" s="556"/>
      <c r="SFI1" s="556"/>
      <c r="SFJ1" s="556"/>
      <c r="SFK1" s="556"/>
      <c r="SFL1" s="556"/>
      <c r="SFM1" s="556"/>
      <c r="SFN1" s="556"/>
      <c r="SFO1" s="556"/>
      <c r="SFP1" s="556"/>
      <c r="SFQ1" s="556"/>
      <c r="SFR1" s="556"/>
      <c r="SFS1" s="556"/>
      <c r="SFT1" s="556"/>
      <c r="SFU1" s="556"/>
      <c r="SFV1" s="556"/>
      <c r="SFW1" s="556"/>
      <c r="SFX1" s="556"/>
      <c r="SFY1" s="556"/>
      <c r="SFZ1" s="556"/>
      <c r="SGA1" s="556"/>
      <c r="SGB1" s="556"/>
      <c r="SGC1" s="556"/>
      <c r="SGD1" s="556"/>
      <c r="SGE1" s="556"/>
      <c r="SGF1" s="556"/>
      <c r="SGG1" s="556"/>
      <c r="SGH1" s="556"/>
      <c r="SGI1" s="556"/>
      <c r="SGJ1" s="556"/>
      <c r="SGK1" s="556"/>
      <c r="SGL1" s="556"/>
      <c r="SGM1" s="556"/>
      <c r="SGN1" s="556"/>
      <c r="SGO1" s="556"/>
      <c r="SGP1" s="556"/>
      <c r="SGQ1" s="556"/>
      <c r="SGR1" s="556"/>
      <c r="SGS1" s="556"/>
      <c r="SGT1" s="556"/>
      <c r="SGU1" s="556"/>
      <c r="SGV1" s="556"/>
      <c r="SGW1" s="556"/>
      <c r="SGX1" s="556"/>
      <c r="SGY1" s="556"/>
      <c r="SGZ1" s="556"/>
      <c r="SHA1" s="556"/>
      <c r="SHB1" s="556"/>
      <c r="SHC1" s="556"/>
      <c r="SHD1" s="556"/>
      <c r="SHE1" s="556"/>
      <c r="SHF1" s="556"/>
      <c r="SHG1" s="556"/>
      <c r="SHH1" s="556"/>
      <c r="SHI1" s="556"/>
      <c r="SHJ1" s="556"/>
      <c r="SHK1" s="556"/>
      <c r="SHL1" s="556"/>
      <c r="SHM1" s="556"/>
      <c r="SHN1" s="556"/>
      <c r="SHO1" s="556"/>
      <c r="SHP1" s="556"/>
      <c r="SHQ1" s="556"/>
      <c r="SHR1" s="556"/>
      <c r="SHS1" s="556"/>
      <c r="SHT1" s="556"/>
      <c r="SHU1" s="556"/>
      <c r="SHV1" s="556"/>
      <c r="SHW1" s="556"/>
      <c r="SHX1" s="556"/>
      <c r="SHY1" s="556"/>
      <c r="SHZ1" s="556"/>
      <c r="SIA1" s="556"/>
      <c r="SIB1" s="556"/>
      <c r="SIC1" s="556"/>
      <c r="SID1" s="556"/>
      <c r="SIE1" s="556"/>
      <c r="SIF1" s="556"/>
      <c r="SIG1" s="556"/>
      <c r="SIH1" s="556"/>
      <c r="SII1" s="556"/>
      <c r="SIJ1" s="556"/>
      <c r="SIK1" s="556"/>
      <c r="SIL1" s="556"/>
      <c r="SIM1" s="556"/>
      <c r="SIN1" s="556"/>
      <c r="SIO1" s="556"/>
      <c r="SIP1" s="556"/>
      <c r="SIQ1" s="556"/>
      <c r="SIR1" s="556"/>
      <c r="SIS1" s="556"/>
      <c r="SIT1" s="556"/>
      <c r="SIU1" s="556"/>
      <c r="SIV1" s="556"/>
      <c r="SIW1" s="556"/>
      <c r="SIX1" s="556"/>
      <c r="SIY1" s="556"/>
      <c r="SIZ1" s="556"/>
      <c r="SJA1" s="556"/>
      <c r="SJB1" s="556"/>
      <c r="SJC1" s="556"/>
      <c r="SJD1" s="556"/>
      <c r="SJE1" s="556"/>
      <c r="SJF1" s="556"/>
      <c r="SJG1" s="556"/>
      <c r="SJH1" s="556"/>
      <c r="SJI1" s="556"/>
      <c r="SJJ1" s="556"/>
      <c r="SJK1" s="556"/>
      <c r="SJL1" s="556"/>
      <c r="SJM1" s="556"/>
      <c r="SJN1" s="556"/>
      <c r="SJO1" s="556"/>
      <c r="SJP1" s="556"/>
      <c r="SJQ1" s="556"/>
      <c r="SJR1" s="556"/>
      <c r="SJS1" s="556"/>
      <c r="SJT1" s="556"/>
      <c r="SJU1" s="556"/>
      <c r="SJV1" s="556"/>
      <c r="SJW1" s="556"/>
      <c r="SJX1" s="556"/>
      <c r="SJY1" s="556"/>
      <c r="SJZ1" s="556"/>
      <c r="SKA1" s="556"/>
      <c r="SKB1" s="556"/>
      <c r="SKC1" s="556"/>
      <c r="SKD1" s="556"/>
      <c r="SKE1" s="556"/>
      <c r="SKF1" s="556"/>
      <c r="SKG1" s="556"/>
      <c r="SKH1" s="556"/>
      <c r="SKI1" s="556"/>
      <c r="SKJ1" s="556"/>
      <c r="SKK1" s="556"/>
      <c r="SKL1" s="556"/>
      <c r="SKM1" s="556"/>
      <c r="SKN1" s="556"/>
      <c r="SKO1" s="556"/>
      <c r="SKP1" s="556"/>
      <c r="SKQ1" s="556"/>
      <c r="SKR1" s="556"/>
      <c r="SKS1" s="556"/>
      <c r="SKT1" s="556"/>
      <c r="SKU1" s="556"/>
      <c r="SKV1" s="556"/>
      <c r="SKW1" s="556"/>
      <c r="SKX1" s="556"/>
      <c r="SKY1" s="556"/>
      <c r="SKZ1" s="556"/>
      <c r="SLA1" s="556"/>
      <c r="SLB1" s="556"/>
      <c r="SLC1" s="556"/>
      <c r="SLD1" s="556"/>
      <c r="SLE1" s="556"/>
      <c r="SLF1" s="556"/>
      <c r="SLG1" s="556"/>
      <c r="SLH1" s="556"/>
      <c r="SLI1" s="556"/>
      <c r="SLJ1" s="556"/>
      <c r="SLK1" s="556"/>
      <c r="SLL1" s="556"/>
      <c r="SLM1" s="556"/>
      <c r="SLN1" s="556"/>
      <c r="SLO1" s="556"/>
      <c r="SLP1" s="556"/>
      <c r="SLQ1" s="556"/>
      <c r="SLR1" s="556"/>
      <c r="SLS1" s="556"/>
      <c r="SLT1" s="556"/>
      <c r="SLU1" s="556"/>
      <c r="SLV1" s="556"/>
      <c r="SLW1" s="556"/>
      <c r="SLX1" s="556"/>
      <c r="SLY1" s="556"/>
      <c r="SLZ1" s="556"/>
      <c r="SMA1" s="556"/>
      <c r="SMB1" s="556"/>
      <c r="SMC1" s="556"/>
      <c r="SMD1" s="556"/>
      <c r="SME1" s="556"/>
      <c r="SMF1" s="556"/>
      <c r="SMG1" s="556"/>
      <c r="SMH1" s="556"/>
      <c r="SMI1" s="556"/>
      <c r="SMJ1" s="556"/>
      <c r="SMK1" s="556"/>
      <c r="SML1" s="556"/>
      <c r="SMM1" s="556"/>
      <c r="SMN1" s="556"/>
      <c r="SMO1" s="556"/>
      <c r="SMP1" s="556"/>
      <c r="SMQ1" s="556"/>
      <c r="SMR1" s="556"/>
      <c r="SMS1" s="556"/>
      <c r="SMT1" s="556"/>
      <c r="SMU1" s="556"/>
      <c r="SMV1" s="556"/>
      <c r="SMW1" s="556"/>
      <c r="SMX1" s="556"/>
      <c r="SMY1" s="556"/>
      <c r="SMZ1" s="556"/>
      <c r="SNA1" s="556"/>
      <c r="SNB1" s="556"/>
      <c r="SNC1" s="556"/>
      <c r="SND1" s="556"/>
      <c r="SNE1" s="556"/>
      <c r="SNF1" s="556"/>
      <c r="SNG1" s="556"/>
      <c r="SNH1" s="556"/>
      <c r="SNI1" s="556"/>
      <c r="SNJ1" s="556"/>
      <c r="SNK1" s="556"/>
      <c r="SNL1" s="556"/>
      <c r="SNM1" s="556"/>
      <c r="SNN1" s="556"/>
      <c r="SNO1" s="556"/>
      <c r="SNP1" s="556"/>
      <c r="SNQ1" s="556"/>
      <c r="SNR1" s="556"/>
      <c r="SNS1" s="556"/>
      <c r="SNT1" s="556"/>
      <c r="SNU1" s="556"/>
      <c r="SNV1" s="556"/>
      <c r="SNW1" s="556"/>
      <c r="SNX1" s="556"/>
      <c r="SNY1" s="556"/>
      <c r="SNZ1" s="556"/>
      <c r="SOA1" s="556"/>
      <c r="SOB1" s="556"/>
      <c r="SOC1" s="556"/>
      <c r="SOD1" s="556"/>
      <c r="SOE1" s="556"/>
      <c r="SOF1" s="556"/>
      <c r="SOG1" s="556"/>
      <c r="SOH1" s="556"/>
      <c r="SOI1" s="556"/>
      <c r="SOJ1" s="556"/>
      <c r="SOK1" s="556"/>
      <c r="SOL1" s="556"/>
      <c r="SOM1" s="556"/>
      <c r="SON1" s="556"/>
      <c r="SOO1" s="556"/>
      <c r="SOP1" s="556"/>
      <c r="SOQ1" s="556"/>
      <c r="SOR1" s="556"/>
      <c r="SOS1" s="556"/>
      <c r="SOT1" s="556"/>
      <c r="SOU1" s="556"/>
      <c r="SOV1" s="556"/>
      <c r="SOW1" s="556"/>
      <c r="SOX1" s="556"/>
      <c r="SOY1" s="556"/>
      <c r="SOZ1" s="556"/>
      <c r="SPA1" s="556"/>
      <c r="SPB1" s="556"/>
      <c r="SPC1" s="556"/>
      <c r="SPD1" s="556"/>
      <c r="SPE1" s="556"/>
      <c r="SPF1" s="556"/>
      <c r="SPG1" s="556"/>
      <c r="SPH1" s="556"/>
      <c r="SPI1" s="556"/>
      <c r="SPJ1" s="556"/>
      <c r="SPK1" s="556"/>
      <c r="SPL1" s="556"/>
      <c r="SPM1" s="556"/>
      <c r="SPN1" s="556"/>
      <c r="SPO1" s="556"/>
      <c r="SPP1" s="556"/>
      <c r="SPQ1" s="556"/>
      <c r="SPR1" s="556"/>
      <c r="SPS1" s="556"/>
      <c r="SPT1" s="556"/>
      <c r="SPU1" s="556"/>
      <c r="SPV1" s="556"/>
      <c r="SPW1" s="556"/>
      <c r="SPX1" s="556"/>
      <c r="SPY1" s="556"/>
      <c r="SPZ1" s="556"/>
      <c r="SQA1" s="556"/>
      <c r="SQB1" s="556"/>
      <c r="SQC1" s="556"/>
      <c r="SQD1" s="556"/>
      <c r="SQE1" s="556"/>
      <c r="SQF1" s="556"/>
      <c r="SQG1" s="556"/>
      <c r="SQH1" s="556"/>
      <c r="SQI1" s="556"/>
      <c r="SQJ1" s="556"/>
      <c r="SQK1" s="556"/>
      <c r="SQL1" s="556"/>
      <c r="SQM1" s="556"/>
      <c r="SQN1" s="556"/>
      <c r="SQO1" s="556"/>
      <c r="SQP1" s="556"/>
      <c r="SQQ1" s="556"/>
      <c r="SQR1" s="556"/>
      <c r="SQS1" s="556"/>
      <c r="SQT1" s="556"/>
      <c r="SQU1" s="556"/>
      <c r="SQV1" s="556"/>
      <c r="SQW1" s="556"/>
      <c r="SQX1" s="556"/>
      <c r="SQY1" s="556"/>
      <c r="SQZ1" s="556"/>
      <c r="SRA1" s="556"/>
      <c r="SRB1" s="556"/>
      <c r="SRC1" s="556"/>
      <c r="SRD1" s="556"/>
      <c r="SRE1" s="556"/>
      <c r="SRF1" s="556"/>
      <c r="SRG1" s="556"/>
      <c r="SRH1" s="556"/>
      <c r="SRI1" s="556"/>
      <c r="SRJ1" s="556"/>
      <c r="SRK1" s="556"/>
      <c r="SRL1" s="556"/>
      <c r="SRM1" s="556"/>
      <c r="SRN1" s="556"/>
      <c r="SRO1" s="556"/>
      <c r="SRP1" s="556"/>
      <c r="SRQ1" s="556"/>
      <c r="SRR1" s="556"/>
      <c r="SRS1" s="556"/>
      <c r="SRT1" s="556"/>
      <c r="SRU1" s="556"/>
      <c r="SRV1" s="556"/>
      <c r="SRW1" s="556"/>
      <c r="SRX1" s="556"/>
      <c r="SRY1" s="556"/>
      <c r="SRZ1" s="556"/>
      <c r="SSA1" s="556"/>
      <c r="SSB1" s="556"/>
      <c r="SSC1" s="556"/>
      <c r="SSD1" s="556"/>
      <c r="SSE1" s="556"/>
      <c r="SSF1" s="556"/>
      <c r="SSG1" s="556"/>
      <c r="SSH1" s="556"/>
      <c r="SSI1" s="556"/>
      <c r="SSJ1" s="556"/>
      <c r="SSK1" s="556"/>
      <c r="SSL1" s="556"/>
      <c r="SSM1" s="556"/>
      <c r="SSN1" s="556"/>
      <c r="SSO1" s="556"/>
      <c r="SSP1" s="556"/>
      <c r="SSQ1" s="556"/>
      <c r="SSR1" s="556"/>
      <c r="SSS1" s="556"/>
      <c r="SST1" s="556"/>
      <c r="SSU1" s="556"/>
      <c r="SSV1" s="556"/>
      <c r="SSW1" s="556"/>
      <c r="SSX1" s="556"/>
      <c r="SSY1" s="556"/>
      <c r="SSZ1" s="556"/>
      <c r="STA1" s="556"/>
      <c r="STB1" s="556"/>
      <c r="STC1" s="556"/>
      <c r="STD1" s="556"/>
      <c r="STE1" s="556"/>
      <c r="STF1" s="556"/>
      <c r="STG1" s="556"/>
      <c r="STH1" s="556"/>
      <c r="STI1" s="556"/>
      <c r="STJ1" s="556"/>
      <c r="STK1" s="556"/>
      <c r="STL1" s="556"/>
      <c r="STM1" s="556"/>
      <c r="STN1" s="556"/>
      <c r="STO1" s="556"/>
      <c r="STP1" s="556"/>
      <c r="STQ1" s="556"/>
      <c r="STR1" s="556"/>
      <c r="STS1" s="556"/>
      <c r="STT1" s="556"/>
      <c r="STU1" s="556"/>
      <c r="STV1" s="556"/>
      <c r="STW1" s="556"/>
      <c r="STX1" s="556"/>
      <c r="STY1" s="556"/>
      <c r="STZ1" s="556"/>
      <c r="SUA1" s="556"/>
      <c r="SUB1" s="556"/>
      <c r="SUC1" s="556"/>
      <c r="SUD1" s="556"/>
      <c r="SUE1" s="556"/>
      <c r="SUF1" s="556"/>
      <c r="SUG1" s="556"/>
      <c r="SUH1" s="556"/>
      <c r="SUI1" s="556"/>
      <c r="SUJ1" s="556"/>
      <c r="SUK1" s="556"/>
      <c r="SUL1" s="556"/>
      <c r="SUM1" s="556"/>
      <c r="SUN1" s="556"/>
      <c r="SUO1" s="556"/>
      <c r="SUP1" s="556"/>
      <c r="SUQ1" s="556"/>
      <c r="SUR1" s="556"/>
      <c r="SUS1" s="556"/>
      <c r="SUT1" s="556"/>
      <c r="SUU1" s="556"/>
      <c r="SUV1" s="556"/>
      <c r="SUW1" s="556"/>
      <c r="SUX1" s="556"/>
      <c r="SUY1" s="556"/>
      <c r="SUZ1" s="556"/>
      <c r="SVA1" s="556"/>
      <c r="SVB1" s="556"/>
      <c r="SVC1" s="556"/>
      <c r="SVD1" s="556"/>
      <c r="SVE1" s="556"/>
      <c r="SVF1" s="556"/>
      <c r="SVG1" s="556"/>
      <c r="SVH1" s="556"/>
      <c r="SVI1" s="556"/>
      <c r="SVJ1" s="556"/>
      <c r="SVK1" s="556"/>
      <c r="SVL1" s="556"/>
      <c r="SVM1" s="556"/>
      <c r="SVN1" s="556"/>
      <c r="SVO1" s="556"/>
      <c r="SVP1" s="556"/>
      <c r="SVQ1" s="556"/>
      <c r="SVR1" s="556"/>
      <c r="SVS1" s="556"/>
      <c r="SVT1" s="556"/>
      <c r="SVU1" s="556"/>
      <c r="SVV1" s="556"/>
      <c r="SVW1" s="556"/>
      <c r="SVX1" s="556"/>
      <c r="SVY1" s="556"/>
      <c r="SVZ1" s="556"/>
      <c r="SWA1" s="556"/>
      <c r="SWB1" s="556"/>
      <c r="SWC1" s="556"/>
      <c r="SWD1" s="556"/>
      <c r="SWE1" s="556"/>
      <c r="SWF1" s="556"/>
      <c r="SWG1" s="556"/>
      <c r="SWH1" s="556"/>
      <c r="SWI1" s="556"/>
      <c r="SWJ1" s="556"/>
      <c r="SWK1" s="556"/>
      <c r="SWL1" s="556"/>
      <c r="SWM1" s="556"/>
      <c r="SWN1" s="556"/>
      <c r="SWO1" s="556"/>
      <c r="SWP1" s="556"/>
      <c r="SWQ1" s="556"/>
      <c r="SWR1" s="556"/>
      <c r="SWS1" s="556"/>
      <c r="SWT1" s="556"/>
      <c r="SWU1" s="556"/>
      <c r="SWV1" s="556"/>
      <c r="SWW1" s="556"/>
      <c r="SWX1" s="556"/>
      <c r="SWY1" s="556"/>
      <c r="SWZ1" s="556"/>
      <c r="SXA1" s="556"/>
      <c r="SXB1" s="556"/>
      <c r="SXC1" s="556"/>
      <c r="SXD1" s="556"/>
      <c r="SXE1" s="556"/>
      <c r="SXF1" s="556"/>
      <c r="SXG1" s="556"/>
      <c r="SXH1" s="556"/>
      <c r="SXI1" s="556"/>
      <c r="SXJ1" s="556"/>
      <c r="SXK1" s="556"/>
      <c r="SXL1" s="556"/>
      <c r="SXM1" s="556"/>
      <c r="SXN1" s="556"/>
      <c r="SXO1" s="556"/>
      <c r="SXP1" s="556"/>
      <c r="SXQ1" s="556"/>
      <c r="SXR1" s="556"/>
      <c r="SXS1" s="556"/>
      <c r="SXT1" s="556"/>
      <c r="SXU1" s="556"/>
      <c r="SXV1" s="556"/>
      <c r="SXW1" s="556"/>
      <c r="SXX1" s="556"/>
      <c r="SXY1" s="556"/>
      <c r="SXZ1" s="556"/>
      <c r="SYA1" s="556"/>
      <c r="SYB1" s="556"/>
      <c r="SYC1" s="556"/>
      <c r="SYD1" s="556"/>
      <c r="SYE1" s="556"/>
      <c r="SYF1" s="556"/>
      <c r="SYG1" s="556"/>
      <c r="SYH1" s="556"/>
      <c r="SYI1" s="556"/>
      <c r="SYJ1" s="556"/>
      <c r="SYK1" s="556"/>
      <c r="SYL1" s="556"/>
      <c r="SYM1" s="556"/>
      <c r="SYN1" s="556"/>
      <c r="SYO1" s="556"/>
      <c r="SYP1" s="556"/>
      <c r="SYQ1" s="556"/>
      <c r="SYR1" s="556"/>
      <c r="SYS1" s="556"/>
      <c r="SYT1" s="556"/>
      <c r="SYU1" s="556"/>
      <c r="SYV1" s="556"/>
      <c r="SYW1" s="556"/>
      <c r="SYX1" s="556"/>
      <c r="SYY1" s="556"/>
      <c r="SYZ1" s="556"/>
      <c r="SZA1" s="556"/>
      <c r="SZB1" s="556"/>
      <c r="SZC1" s="556"/>
      <c r="SZD1" s="556"/>
      <c r="SZE1" s="556"/>
      <c r="SZF1" s="556"/>
      <c r="SZG1" s="556"/>
      <c r="SZH1" s="556"/>
      <c r="SZI1" s="556"/>
      <c r="SZJ1" s="556"/>
      <c r="SZK1" s="556"/>
      <c r="SZL1" s="556"/>
      <c r="SZM1" s="556"/>
      <c r="SZN1" s="556"/>
      <c r="SZO1" s="556"/>
      <c r="SZP1" s="556"/>
      <c r="SZQ1" s="556"/>
      <c r="SZR1" s="556"/>
      <c r="SZS1" s="556"/>
      <c r="SZT1" s="556"/>
      <c r="SZU1" s="556"/>
      <c r="SZV1" s="556"/>
      <c r="SZW1" s="556"/>
      <c r="SZX1" s="556"/>
      <c r="SZY1" s="556"/>
      <c r="SZZ1" s="556"/>
      <c r="TAA1" s="556"/>
      <c r="TAB1" s="556"/>
      <c r="TAC1" s="556"/>
      <c r="TAD1" s="556"/>
      <c r="TAE1" s="556"/>
      <c r="TAF1" s="556"/>
      <c r="TAG1" s="556"/>
      <c r="TAH1" s="556"/>
      <c r="TAI1" s="556"/>
      <c r="TAJ1" s="556"/>
      <c r="TAK1" s="556"/>
      <c r="TAL1" s="556"/>
      <c r="TAM1" s="556"/>
      <c r="TAN1" s="556"/>
      <c r="TAO1" s="556"/>
      <c r="TAP1" s="556"/>
      <c r="TAQ1" s="556"/>
      <c r="TAR1" s="556"/>
      <c r="TAS1" s="556"/>
      <c r="TAT1" s="556"/>
      <c r="TAU1" s="556"/>
      <c r="TAV1" s="556"/>
      <c r="TAW1" s="556"/>
      <c r="TAX1" s="556"/>
      <c r="TAY1" s="556"/>
      <c r="TAZ1" s="556"/>
      <c r="TBA1" s="556"/>
      <c r="TBB1" s="556"/>
      <c r="TBC1" s="556"/>
      <c r="TBD1" s="556"/>
      <c r="TBE1" s="556"/>
      <c r="TBF1" s="556"/>
      <c r="TBG1" s="556"/>
      <c r="TBH1" s="556"/>
      <c r="TBI1" s="556"/>
      <c r="TBJ1" s="556"/>
      <c r="TBK1" s="556"/>
      <c r="TBL1" s="556"/>
      <c r="TBM1" s="556"/>
      <c r="TBN1" s="556"/>
      <c r="TBO1" s="556"/>
      <c r="TBP1" s="556"/>
      <c r="TBQ1" s="556"/>
      <c r="TBR1" s="556"/>
      <c r="TBS1" s="556"/>
      <c r="TBT1" s="556"/>
      <c r="TBU1" s="556"/>
      <c r="TBV1" s="556"/>
      <c r="TBW1" s="556"/>
      <c r="TBX1" s="556"/>
      <c r="TBY1" s="556"/>
      <c r="TBZ1" s="556"/>
      <c r="TCA1" s="556"/>
      <c r="TCB1" s="556"/>
      <c r="TCC1" s="556"/>
      <c r="TCD1" s="556"/>
      <c r="TCE1" s="556"/>
      <c r="TCF1" s="556"/>
      <c r="TCG1" s="556"/>
      <c r="TCH1" s="556"/>
      <c r="TCI1" s="556"/>
      <c r="TCJ1" s="556"/>
      <c r="TCK1" s="556"/>
      <c r="TCL1" s="556"/>
      <c r="TCM1" s="556"/>
      <c r="TCN1" s="556"/>
      <c r="TCO1" s="556"/>
      <c r="TCP1" s="556"/>
      <c r="TCQ1" s="556"/>
      <c r="TCR1" s="556"/>
      <c r="TCS1" s="556"/>
      <c r="TCT1" s="556"/>
      <c r="TCU1" s="556"/>
      <c r="TCV1" s="556"/>
      <c r="TCW1" s="556"/>
      <c r="TCX1" s="556"/>
      <c r="TCY1" s="556"/>
      <c r="TCZ1" s="556"/>
      <c r="TDA1" s="556"/>
      <c r="TDB1" s="556"/>
      <c r="TDC1" s="556"/>
      <c r="TDD1" s="556"/>
      <c r="TDE1" s="556"/>
      <c r="TDF1" s="556"/>
      <c r="TDG1" s="556"/>
      <c r="TDH1" s="556"/>
      <c r="TDI1" s="556"/>
      <c r="TDJ1" s="556"/>
      <c r="TDK1" s="556"/>
      <c r="TDL1" s="556"/>
      <c r="TDM1" s="556"/>
      <c r="TDN1" s="556"/>
      <c r="TDO1" s="556"/>
      <c r="TDP1" s="556"/>
      <c r="TDQ1" s="556"/>
      <c r="TDR1" s="556"/>
      <c r="TDS1" s="556"/>
      <c r="TDT1" s="556"/>
      <c r="TDU1" s="556"/>
      <c r="TDV1" s="556"/>
      <c r="TDW1" s="556"/>
      <c r="TDX1" s="556"/>
      <c r="TDY1" s="556"/>
      <c r="TDZ1" s="556"/>
      <c r="TEA1" s="556"/>
      <c r="TEB1" s="556"/>
      <c r="TEC1" s="556"/>
      <c r="TED1" s="556"/>
      <c r="TEE1" s="556"/>
      <c r="TEF1" s="556"/>
      <c r="TEG1" s="556"/>
      <c r="TEH1" s="556"/>
      <c r="TEI1" s="556"/>
      <c r="TEJ1" s="556"/>
      <c r="TEK1" s="556"/>
      <c r="TEL1" s="556"/>
      <c r="TEM1" s="556"/>
      <c r="TEN1" s="556"/>
      <c r="TEO1" s="556"/>
      <c r="TEP1" s="556"/>
      <c r="TEQ1" s="556"/>
      <c r="TER1" s="556"/>
      <c r="TES1" s="556"/>
      <c r="TET1" s="556"/>
      <c r="TEU1" s="556"/>
      <c r="TEV1" s="556"/>
      <c r="TEW1" s="556"/>
      <c r="TEX1" s="556"/>
      <c r="TEY1" s="556"/>
      <c r="TEZ1" s="556"/>
      <c r="TFA1" s="556"/>
      <c r="TFB1" s="556"/>
      <c r="TFC1" s="556"/>
      <c r="TFD1" s="556"/>
      <c r="TFE1" s="556"/>
      <c r="TFF1" s="556"/>
      <c r="TFG1" s="556"/>
      <c r="TFH1" s="556"/>
      <c r="TFI1" s="556"/>
      <c r="TFJ1" s="556"/>
      <c r="TFK1" s="556"/>
      <c r="TFL1" s="556"/>
      <c r="TFM1" s="556"/>
      <c r="TFN1" s="556"/>
      <c r="TFO1" s="556"/>
      <c r="TFP1" s="556"/>
      <c r="TFQ1" s="556"/>
      <c r="TFR1" s="556"/>
      <c r="TFS1" s="556"/>
      <c r="TFT1" s="556"/>
      <c r="TFU1" s="556"/>
      <c r="TFV1" s="556"/>
      <c r="TFW1" s="556"/>
      <c r="TFX1" s="556"/>
      <c r="TFY1" s="556"/>
      <c r="TFZ1" s="556"/>
      <c r="TGA1" s="556"/>
      <c r="TGB1" s="556"/>
      <c r="TGC1" s="556"/>
      <c r="TGD1" s="556"/>
      <c r="TGE1" s="556"/>
      <c r="TGF1" s="556"/>
      <c r="TGG1" s="556"/>
      <c r="TGH1" s="556"/>
      <c r="TGI1" s="556"/>
      <c r="TGJ1" s="556"/>
      <c r="TGK1" s="556"/>
      <c r="TGL1" s="556"/>
      <c r="TGM1" s="556"/>
      <c r="TGN1" s="556"/>
      <c r="TGO1" s="556"/>
      <c r="TGP1" s="556"/>
      <c r="TGQ1" s="556"/>
      <c r="TGR1" s="556"/>
      <c r="TGS1" s="556"/>
      <c r="TGT1" s="556"/>
      <c r="TGU1" s="556"/>
      <c r="TGV1" s="556"/>
      <c r="TGW1" s="556"/>
      <c r="TGX1" s="556"/>
      <c r="TGY1" s="556"/>
      <c r="TGZ1" s="556"/>
      <c r="THA1" s="556"/>
      <c r="THB1" s="556"/>
      <c r="THC1" s="556"/>
      <c r="THD1" s="556"/>
      <c r="THE1" s="556"/>
      <c r="THF1" s="556"/>
      <c r="THG1" s="556"/>
      <c r="THH1" s="556"/>
      <c r="THI1" s="556"/>
      <c r="THJ1" s="556"/>
      <c r="THK1" s="556"/>
      <c r="THL1" s="556"/>
      <c r="THM1" s="556"/>
      <c r="THN1" s="556"/>
      <c r="THO1" s="556"/>
      <c r="THP1" s="556"/>
      <c r="THQ1" s="556"/>
      <c r="THR1" s="556"/>
      <c r="THS1" s="556"/>
      <c r="THT1" s="556"/>
      <c r="THU1" s="556"/>
      <c r="THV1" s="556"/>
      <c r="THW1" s="556"/>
      <c r="THX1" s="556"/>
      <c r="THY1" s="556"/>
      <c r="THZ1" s="556"/>
      <c r="TIA1" s="556"/>
      <c r="TIB1" s="556"/>
      <c r="TIC1" s="556"/>
      <c r="TID1" s="556"/>
      <c r="TIE1" s="556"/>
      <c r="TIF1" s="556"/>
      <c r="TIG1" s="556"/>
      <c r="TIH1" s="556"/>
      <c r="TII1" s="556"/>
      <c r="TIJ1" s="556"/>
      <c r="TIK1" s="556"/>
      <c r="TIL1" s="556"/>
      <c r="TIM1" s="556"/>
      <c r="TIN1" s="556"/>
      <c r="TIO1" s="556"/>
      <c r="TIP1" s="556"/>
      <c r="TIQ1" s="556"/>
      <c r="TIR1" s="556"/>
      <c r="TIS1" s="556"/>
      <c r="TIT1" s="556"/>
      <c r="TIU1" s="556"/>
      <c r="TIV1" s="556"/>
      <c r="TIW1" s="556"/>
      <c r="TIX1" s="556"/>
      <c r="TIY1" s="556"/>
      <c r="TIZ1" s="556"/>
      <c r="TJA1" s="556"/>
      <c r="TJB1" s="556"/>
      <c r="TJC1" s="556"/>
      <c r="TJD1" s="556"/>
      <c r="TJE1" s="556"/>
      <c r="TJF1" s="556"/>
      <c r="TJG1" s="556"/>
      <c r="TJH1" s="556"/>
      <c r="TJI1" s="556"/>
      <c r="TJJ1" s="556"/>
      <c r="TJK1" s="556"/>
      <c r="TJL1" s="556"/>
      <c r="TJM1" s="556"/>
      <c r="TJN1" s="556"/>
      <c r="TJO1" s="556"/>
      <c r="TJP1" s="556"/>
      <c r="TJQ1" s="556"/>
      <c r="TJR1" s="556"/>
      <c r="TJS1" s="556"/>
      <c r="TJT1" s="556"/>
      <c r="TJU1" s="556"/>
      <c r="TJV1" s="556"/>
      <c r="TJW1" s="556"/>
      <c r="TJX1" s="556"/>
      <c r="TJY1" s="556"/>
      <c r="TJZ1" s="556"/>
      <c r="TKA1" s="556"/>
      <c r="TKB1" s="556"/>
      <c r="TKC1" s="556"/>
      <c r="TKD1" s="556"/>
      <c r="TKE1" s="556"/>
      <c r="TKF1" s="556"/>
      <c r="TKG1" s="556"/>
      <c r="TKH1" s="556"/>
      <c r="TKI1" s="556"/>
      <c r="TKJ1" s="556"/>
      <c r="TKK1" s="556"/>
      <c r="TKL1" s="556"/>
      <c r="TKM1" s="556"/>
      <c r="TKN1" s="556"/>
      <c r="TKO1" s="556"/>
      <c r="TKP1" s="556"/>
      <c r="TKQ1" s="556"/>
      <c r="TKR1" s="556"/>
      <c r="TKS1" s="556"/>
      <c r="TKT1" s="556"/>
      <c r="TKU1" s="556"/>
      <c r="TKV1" s="556"/>
      <c r="TKW1" s="556"/>
      <c r="TKX1" s="556"/>
      <c r="TKY1" s="556"/>
      <c r="TKZ1" s="556"/>
      <c r="TLA1" s="556"/>
      <c r="TLB1" s="556"/>
      <c r="TLC1" s="556"/>
      <c r="TLD1" s="556"/>
      <c r="TLE1" s="556"/>
      <c r="TLF1" s="556"/>
      <c r="TLG1" s="556"/>
      <c r="TLH1" s="556"/>
      <c r="TLI1" s="556"/>
      <c r="TLJ1" s="556"/>
      <c r="TLK1" s="556"/>
      <c r="TLL1" s="556"/>
      <c r="TLM1" s="556"/>
      <c r="TLN1" s="556"/>
      <c r="TLO1" s="556"/>
      <c r="TLP1" s="556"/>
      <c r="TLQ1" s="556"/>
      <c r="TLR1" s="556"/>
      <c r="TLS1" s="556"/>
      <c r="TLT1" s="556"/>
      <c r="TLU1" s="556"/>
      <c r="TLV1" s="556"/>
      <c r="TLW1" s="556"/>
      <c r="TLX1" s="556"/>
      <c r="TLY1" s="556"/>
      <c r="TLZ1" s="556"/>
      <c r="TMA1" s="556"/>
      <c r="TMB1" s="556"/>
      <c r="TMC1" s="556"/>
      <c r="TMD1" s="556"/>
      <c r="TME1" s="556"/>
      <c r="TMF1" s="556"/>
      <c r="TMG1" s="556"/>
      <c r="TMH1" s="556"/>
      <c r="TMI1" s="556"/>
      <c r="TMJ1" s="556"/>
      <c r="TMK1" s="556"/>
      <c r="TML1" s="556"/>
      <c r="TMM1" s="556"/>
      <c r="TMN1" s="556"/>
      <c r="TMO1" s="556"/>
      <c r="TMP1" s="556"/>
      <c r="TMQ1" s="556"/>
      <c r="TMR1" s="556"/>
      <c r="TMS1" s="556"/>
      <c r="TMT1" s="556"/>
      <c r="TMU1" s="556"/>
      <c r="TMV1" s="556"/>
      <c r="TMW1" s="556"/>
      <c r="TMX1" s="556"/>
      <c r="TMY1" s="556"/>
      <c r="TMZ1" s="556"/>
      <c r="TNA1" s="556"/>
      <c r="TNB1" s="556"/>
      <c r="TNC1" s="556"/>
      <c r="TND1" s="556"/>
      <c r="TNE1" s="556"/>
      <c r="TNF1" s="556"/>
      <c r="TNG1" s="556"/>
      <c r="TNH1" s="556"/>
      <c r="TNI1" s="556"/>
      <c r="TNJ1" s="556"/>
      <c r="TNK1" s="556"/>
      <c r="TNL1" s="556"/>
      <c r="TNM1" s="556"/>
      <c r="TNN1" s="556"/>
      <c r="TNO1" s="556"/>
      <c r="TNP1" s="556"/>
      <c r="TNQ1" s="556"/>
      <c r="TNR1" s="556"/>
      <c r="TNS1" s="556"/>
      <c r="TNT1" s="556"/>
      <c r="TNU1" s="556"/>
      <c r="TNV1" s="556"/>
      <c r="TNW1" s="556"/>
      <c r="TNX1" s="556"/>
      <c r="TNY1" s="556"/>
      <c r="TNZ1" s="556"/>
      <c r="TOA1" s="556"/>
      <c r="TOB1" s="556"/>
      <c r="TOC1" s="556"/>
      <c r="TOD1" s="556"/>
      <c r="TOE1" s="556"/>
      <c r="TOF1" s="556"/>
      <c r="TOG1" s="556"/>
      <c r="TOH1" s="556"/>
      <c r="TOI1" s="556"/>
      <c r="TOJ1" s="556"/>
      <c r="TOK1" s="556"/>
      <c r="TOL1" s="556"/>
      <c r="TOM1" s="556"/>
      <c r="TON1" s="556"/>
      <c r="TOO1" s="556"/>
      <c r="TOP1" s="556"/>
      <c r="TOQ1" s="556"/>
      <c r="TOR1" s="556"/>
      <c r="TOS1" s="556"/>
      <c r="TOT1" s="556"/>
      <c r="TOU1" s="556"/>
      <c r="TOV1" s="556"/>
      <c r="TOW1" s="556"/>
      <c r="TOX1" s="556"/>
      <c r="TOY1" s="556"/>
      <c r="TOZ1" s="556"/>
      <c r="TPA1" s="556"/>
      <c r="TPB1" s="556"/>
      <c r="TPC1" s="556"/>
      <c r="TPD1" s="556"/>
      <c r="TPE1" s="556"/>
      <c r="TPF1" s="556"/>
      <c r="TPG1" s="556"/>
      <c r="TPH1" s="556"/>
      <c r="TPI1" s="556"/>
      <c r="TPJ1" s="556"/>
      <c r="TPK1" s="556"/>
      <c r="TPL1" s="556"/>
      <c r="TPM1" s="556"/>
      <c r="TPN1" s="556"/>
      <c r="TPO1" s="556"/>
      <c r="TPP1" s="556"/>
      <c r="TPQ1" s="556"/>
      <c r="TPR1" s="556"/>
      <c r="TPS1" s="556"/>
      <c r="TPT1" s="556"/>
      <c r="TPU1" s="556"/>
      <c r="TPV1" s="556"/>
      <c r="TPW1" s="556"/>
      <c r="TPX1" s="556"/>
      <c r="TPY1" s="556"/>
      <c r="TPZ1" s="556"/>
      <c r="TQA1" s="556"/>
      <c r="TQB1" s="556"/>
      <c r="TQC1" s="556"/>
      <c r="TQD1" s="556"/>
      <c r="TQE1" s="556"/>
      <c r="TQF1" s="556"/>
      <c r="TQG1" s="556"/>
      <c r="TQH1" s="556"/>
      <c r="TQI1" s="556"/>
      <c r="TQJ1" s="556"/>
      <c r="TQK1" s="556"/>
      <c r="TQL1" s="556"/>
      <c r="TQM1" s="556"/>
      <c r="TQN1" s="556"/>
      <c r="TQO1" s="556"/>
      <c r="TQP1" s="556"/>
      <c r="TQQ1" s="556"/>
      <c r="TQR1" s="556"/>
      <c r="TQS1" s="556"/>
      <c r="TQT1" s="556"/>
      <c r="TQU1" s="556"/>
      <c r="TQV1" s="556"/>
      <c r="TQW1" s="556"/>
      <c r="TQX1" s="556"/>
      <c r="TQY1" s="556"/>
      <c r="TQZ1" s="556"/>
      <c r="TRA1" s="556"/>
      <c r="TRB1" s="556"/>
      <c r="TRC1" s="556"/>
      <c r="TRD1" s="556"/>
      <c r="TRE1" s="556"/>
      <c r="TRF1" s="556"/>
      <c r="TRG1" s="556"/>
      <c r="TRH1" s="556"/>
      <c r="TRI1" s="556"/>
      <c r="TRJ1" s="556"/>
      <c r="TRK1" s="556"/>
      <c r="TRL1" s="556"/>
      <c r="TRM1" s="556"/>
      <c r="TRN1" s="556"/>
      <c r="TRO1" s="556"/>
      <c r="TRP1" s="556"/>
      <c r="TRQ1" s="556"/>
      <c r="TRR1" s="556"/>
      <c r="TRS1" s="556"/>
      <c r="TRT1" s="556"/>
      <c r="TRU1" s="556"/>
      <c r="TRV1" s="556"/>
      <c r="TRW1" s="556"/>
      <c r="TRX1" s="556"/>
      <c r="TRY1" s="556"/>
      <c r="TRZ1" s="556"/>
      <c r="TSA1" s="556"/>
      <c r="TSB1" s="556"/>
      <c r="TSC1" s="556"/>
      <c r="TSD1" s="556"/>
      <c r="TSE1" s="556"/>
      <c r="TSF1" s="556"/>
      <c r="TSG1" s="556"/>
      <c r="TSH1" s="556"/>
      <c r="TSI1" s="556"/>
      <c r="TSJ1" s="556"/>
      <c r="TSK1" s="556"/>
      <c r="TSL1" s="556"/>
      <c r="TSM1" s="556"/>
      <c r="TSN1" s="556"/>
      <c r="TSO1" s="556"/>
      <c r="TSP1" s="556"/>
      <c r="TSQ1" s="556"/>
      <c r="TSR1" s="556"/>
      <c r="TSS1" s="556"/>
      <c r="TST1" s="556"/>
      <c r="TSU1" s="556"/>
      <c r="TSV1" s="556"/>
      <c r="TSW1" s="556"/>
      <c r="TSX1" s="556"/>
      <c r="TSY1" s="556"/>
      <c r="TSZ1" s="556"/>
      <c r="TTA1" s="556"/>
      <c r="TTB1" s="556"/>
      <c r="TTC1" s="556"/>
      <c r="TTD1" s="556"/>
      <c r="TTE1" s="556"/>
      <c r="TTF1" s="556"/>
      <c r="TTG1" s="556"/>
      <c r="TTH1" s="556"/>
      <c r="TTI1" s="556"/>
      <c r="TTJ1" s="556"/>
      <c r="TTK1" s="556"/>
      <c r="TTL1" s="556"/>
      <c r="TTM1" s="556"/>
      <c r="TTN1" s="556"/>
      <c r="TTO1" s="556"/>
      <c r="TTP1" s="556"/>
      <c r="TTQ1" s="556"/>
      <c r="TTR1" s="556"/>
      <c r="TTS1" s="556"/>
      <c r="TTT1" s="556"/>
      <c r="TTU1" s="556"/>
      <c r="TTV1" s="556"/>
      <c r="TTW1" s="556"/>
      <c r="TTX1" s="556"/>
      <c r="TTY1" s="556"/>
      <c r="TTZ1" s="556"/>
      <c r="TUA1" s="556"/>
      <c r="TUB1" s="556"/>
      <c r="TUC1" s="556"/>
      <c r="TUD1" s="556"/>
      <c r="TUE1" s="556"/>
      <c r="TUF1" s="556"/>
      <c r="TUG1" s="556"/>
      <c r="TUH1" s="556"/>
      <c r="TUI1" s="556"/>
      <c r="TUJ1" s="556"/>
      <c r="TUK1" s="556"/>
      <c r="TUL1" s="556"/>
      <c r="TUM1" s="556"/>
      <c r="TUN1" s="556"/>
      <c r="TUO1" s="556"/>
      <c r="TUP1" s="556"/>
      <c r="TUQ1" s="556"/>
      <c r="TUR1" s="556"/>
      <c r="TUS1" s="556"/>
      <c r="TUT1" s="556"/>
      <c r="TUU1" s="556"/>
      <c r="TUV1" s="556"/>
      <c r="TUW1" s="556"/>
      <c r="TUX1" s="556"/>
      <c r="TUY1" s="556"/>
      <c r="TUZ1" s="556"/>
      <c r="TVA1" s="556"/>
      <c r="TVB1" s="556"/>
      <c r="TVC1" s="556"/>
      <c r="TVD1" s="556"/>
      <c r="TVE1" s="556"/>
      <c r="TVF1" s="556"/>
      <c r="TVG1" s="556"/>
      <c r="TVH1" s="556"/>
      <c r="TVI1" s="556"/>
      <c r="TVJ1" s="556"/>
      <c r="TVK1" s="556"/>
      <c r="TVL1" s="556"/>
      <c r="TVM1" s="556"/>
      <c r="TVN1" s="556"/>
      <c r="TVO1" s="556"/>
      <c r="TVP1" s="556"/>
      <c r="TVQ1" s="556"/>
      <c r="TVR1" s="556"/>
      <c r="TVS1" s="556"/>
      <c r="TVT1" s="556"/>
      <c r="TVU1" s="556"/>
      <c r="TVV1" s="556"/>
      <c r="TVW1" s="556"/>
      <c r="TVX1" s="556"/>
      <c r="TVY1" s="556"/>
      <c r="TVZ1" s="556"/>
      <c r="TWA1" s="556"/>
      <c r="TWB1" s="556"/>
      <c r="TWC1" s="556"/>
      <c r="TWD1" s="556"/>
      <c r="TWE1" s="556"/>
      <c r="TWF1" s="556"/>
      <c r="TWG1" s="556"/>
      <c r="TWH1" s="556"/>
      <c r="TWI1" s="556"/>
      <c r="TWJ1" s="556"/>
      <c r="TWK1" s="556"/>
      <c r="TWL1" s="556"/>
      <c r="TWM1" s="556"/>
      <c r="TWN1" s="556"/>
      <c r="TWO1" s="556"/>
      <c r="TWP1" s="556"/>
      <c r="TWQ1" s="556"/>
      <c r="TWR1" s="556"/>
      <c r="TWS1" s="556"/>
      <c r="TWT1" s="556"/>
      <c r="TWU1" s="556"/>
      <c r="TWV1" s="556"/>
      <c r="TWW1" s="556"/>
      <c r="TWX1" s="556"/>
      <c r="TWY1" s="556"/>
      <c r="TWZ1" s="556"/>
      <c r="TXA1" s="556"/>
      <c r="TXB1" s="556"/>
      <c r="TXC1" s="556"/>
      <c r="TXD1" s="556"/>
      <c r="TXE1" s="556"/>
      <c r="TXF1" s="556"/>
      <c r="TXG1" s="556"/>
      <c r="TXH1" s="556"/>
      <c r="TXI1" s="556"/>
      <c r="TXJ1" s="556"/>
      <c r="TXK1" s="556"/>
      <c r="TXL1" s="556"/>
      <c r="TXM1" s="556"/>
      <c r="TXN1" s="556"/>
      <c r="TXO1" s="556"/>
      <c r="TXP1" s="556"/>
      <c r="TXQ1" s="556"/>
      <c r="TXR1" s="556"/>
      <c r="TXS1" s="556"/>
      <c r="TXT1" s="556"/>
      <c r="TXU1" s="556"/>
      <c r="TXV1" s="556"/>
      <c r="TXW1" s="556"/>
      <c r="TXX1" s="556"/>
      <c r="TXY1" s="556"/>
      <c r="TXZ1" s="556"/>
      <c r="TYA1" s="556"/>
      <c r="TYB1" s="556"/>
      <c r="TYC1" s="556"/>
      <c r="TYD1" s="556"/>
      <c r="TYE1" s="556"/>
      <c r="TYF1" s="556"/>
      <c r="TYG1" s="556"/>
      <c r="TYH1" s="556"/>
      <c r="TYI1" s="556"/>
      <c r="TYJ1" s="556"/>
      <c r="TYK1" s="556"/>
      <c r="TYL1" s="556"/>
      <c r="TYM1" s="556"/>
      <c r="TYN1" s="556"/>
      <c r="TYO1" s="556"/>
      <c r="TYP1" s="556"/>
      <c r="TYQ1" s="556"/>
      <c r="TYR1" s="556"/>
      <c r="TYS1" s="556"/>
      <c r="TYT1" s="556"/>
      <c r="TYU1" s="556"/>
      <c r="TYV1" s="556"/>
      <c r="TYW1" s="556"/>
      <c r="TYX1" s="556"/>
      <c r="TYY1" s="556"/>
      <c r="TYZ1" s="556"/>
      <c r="TZA1" s="556"/>
      <c r="TZB1" s="556"/>
      <c r="TZC1" s="556"/>
      <c r="TZD1" s="556"/>
      <c r="TZE1" s="556"/>
      <c r="TZF1" s="556"/>
      <c r="TZG1" s="556"/>
      <c r="TZH1" s="556"/>
      <c r="TZI1" s="556"/>
      <c r="TZJ1" s="556"/>
      <c r="TZK1" s="556"/>
      <c r="TZL1" s="556"/>
      <c r="TZM1" s="556"/>
      <c r="TZN1" s="556"/>
      <c r="TZO1" s="556"/>
      <c r="TZP1" s="556"/>
      <c r="TZQ1" s="556"/>
      <c r="TZR1" s="556"/>
      <c r="TZS1" s="556"/>
      <c r="TZT1" s="556"/>
      <c r="TZU1" s="556"/>
      <c r="TZV1" s="556"/>
      <c r="TZW1" s="556"/>
      <c r="TZX1" s="556"/>
      <c r="TZY1" s="556"/>
      <c r="TZZ1" s="556"/>
      <c r="UAA1" s="556"/>
      <c r="UAB1" s="556"/>
      <c r="UAC1" s="556"/>
      <c r="UAD1" s="556"/>
      <c r="UAE1" s="556"/>
      <c r="UAF1" s="556"/>
      <c r="UAG1" s="556"/>
      <c r="UAH1" s="556"/>
      <c r="UAI1" s="556"/>
      <c r="UAJ1" s="556"/>
      <c r="UAK1" s="556"/>
      <c r="UAL1" s="556"/>
      <c r="UAM1" s="556"/>
      <c r="UAN1" s="556"/>
      <c r="UAO1" s="556"/>
      <c r="UAP1" s="556"/>
      <c r="UAQ1" s="556"/>
      <c r="UAR1" s="556"/>
      <c r="UAS1" s="556"/>
      <c r="UAT1" s="556"/>
      <c r="UAU1" s="556"/>
      <c r="UAV1" s="556"/>
      <c r="UAW1" s="556"/>
      <c r="UAX1" s="556"/>
      <c r="UAY1" s="556"/>
      <c r="UAZ1" s="556"/>
      <c r="UBA1" s="556"/>
      <c r="UBB1" s="556"/>
      <c r="UBC1" s="556"/>
      <c r="UBD1" s="556"/>
      <c r="UBE1" s="556"/>
      <c r="UBF1" s="556"/>
      <c r="UBG1" s="556"/>
      <c r="UBH1" s="556"/>
      <c r="UBI1" s="556"/>
      <c r="UBJ1" s="556"/>
      <c r="UBK1" s="556"/>
      <c r="UBL1" s="556"/>
      <c r="UBM1" s="556"/>
      <c r="UBN1" s="556"/>
      <c r="UBO1" s="556"/>
      <c r="UBP1" s="556"/>
      <c r="UBQ1" s="556"/>
      <c r="UBR1" s="556"/>
      <c r="UBS1" s="556"/>
      <c r="UBT1" s="556"/>
      <c r="UBU1" s="556"/>
      <c r="UBV1" s="556"/>
      <c r="UBW1" s="556"/>
      <c r="UBX1" s="556"/>
      <c r="UBY1" s="556"/>
      <c r="UBZ1" s="556"/>
      <c r="UCA1" s="556"/>
      <c r="UCB1" s="556"/>
      <c r="UCC1" s="556"/>
      <c r="UCD1" s="556"/>
      <c r="UCE1" s="556"/>
      <c r="UCF1" s="556"/>
      <c r="UCG1" s="556"/>
      <c r="UCH1" s="556"/>
      <c r="UCI1" s="556"/>
      <c r="UCJ1" s="556"/>
      <c r="UCK1" s="556"/>
      <c r="UCL1" s="556"/>
      <c r="UCM1" s="556"/>
      <c r="UCN1" s="556"/>
      <c r="UCO1" s="556"/>
      <c r="UCP1" s="556"/>
      <c r="UCQ1" s="556"/>
      <c r="UCR1" s="556"/>
      <c r="UCS1" s="556"/>
      <c r="UCT1" s="556"/>
      <c r="UCU1" s="556"/>
      <c r="UCV1" s="556"/>
      <c r="UCW1" s="556"/>
      <c r="UCX1" s="556"/>
      <c r="UCY1" s="556"/>
      <c r="UCZ1" s="556"/>
      <c r="UDA1" s="556"/>
      <c r="UDB1" s="556"/>
      <c r="UDC1" s="556"/>
      <c r="UDD1" s="556"/>
      <c r="UDE1" s="556"/>
      <c r="UDF1" s="556"/>
      <c r="UDG1" s="556"/>
      <c r="UDH1" s="556"/>
      <c r="UDI1" s="556"/>
      <c r="UDJ1" s="556"/>
      <c r="UDK1" s="556"/>
      <c r="UDL1" s="556"/>
      <c r="UDM1" s="556"/>
      <c r="UDN1" s="556"/>
      <c r="UDO1" s="556"/>
      <c r="UDP1" s="556"/>
      <c r="UDQ1" s="556"/>
      <c r="UDR1" s="556"/>
      <c r="UDS1" s="556"/>
      <c r="UDT1" s="556"/>
      <c r="UDU1" s="556"/>
      <c r="UDV1" s="556"/>
      <c r="UDW1" s="556"/>
      <c r="UDX1" s="556"/>
      <c r="UDY1" s="556"/>
      <c r="UDZ1" s="556"/>
      <c r="UEA1" s="556"/>
      <c r="UEB1" s="556"/>
      <c r="UEC1" s="556"/>
      <c r="UED1" s="556"/>
      <c r="UEE1" s="556"/>
      <c r="UEF1" s="556"/>
      <c r="UEG1" s="556"/>
      <c r="UEH1" s="556"/>
      <c r="UEI1" s="556"/>
      <c r="UEJ1" s="556"/>
      <c r="UEK1" s="556"/>
      <c r="UEL1" s="556"/>
      <c r="UEM1" s="556"/>
      <c r="UEN1" s="556"/>
      <c r="UEO1" s="556"/>
      <c r="UEP1" s="556"/>
      <c r="UEQ1" s="556"/>
      <c r="UER1" s="556"/>
      <c r="UES1" s="556"/>
      <c r="UET1" s="556"/>
      <c r="UEU1" s="556"/>
      <c r="UEV1" s="556"/>
      <c r="UEW1" s="556"/>
      <c r="UEX1" s="556"/>
      <c r="UEY1" s="556"/>
      <c r="UEZ1" s="556"/>
      <c r="UFA1" s="556"/>
      <c r="UFB1" s="556"/>
      <c r="UFC1" s="556"/>
      <c r="UFD1" s="556"/>
      <c r="UFE1" s="556"/>
      <c r="UFF1" s="556"/>
      <c r="UFG1" s="556"/>
      <c r="UFH1" s="556"/>
      <c r="UFI1" s="556"/>
      <c r="UFJ1" s="556"/>
      <c r="UFK1" s="556"/>
      <c r="UFL1" s="556"/>
      <c r="UFM1" s="556"/>
      <c r="UFN1" s="556"/>
      <c r="UFO1" s="556"/>
      <c r="UFP1" s="556"/>
      <c r="UFQ1" s="556"/>
      <c r="UFR1" s="556"/>
      <c r="UFS1" s="556"/>
      <c r="UFT1" s="556"/>
      <c r="UFU1" s="556"/>
      <c r="UFV1" s="556"/>
      <c r="UFW1" s="556"/>
      <c r="UFX1" s="556"/>
      <c r="UFY1" s="556"/>
      <c r="UFZ1" s="556"/>
      <c r="UGA1" s="556"/>
      <c r="UGB1" s="556"/>
      <c r="UGC1" s="556"/>
      <c r="UGD1" s="556"/>
      <c r="UGE1" s="556"/>
      <c r="UGF1" s="556"/>
      <c r="UGG1" s="556"/>
      <c r="UGH1" s="556"/>
      <c r="UGI1" s="556"/>
      <c r="UGJ1" s="556"/>
      <c r="UGK1" s="556"/>
      <c r="UGL1" s="556"/>
      <c r="UGM1" s="556"/>
      <c r="UGN1" s="556"/>
      <c r="UGO1" s="556"/>
      <c r="UGP1" s="556"/>
      <c r="UGQ1" s="556"/>
      <c r="UGR1" s="556"/>
      <c r="UGS1" s="556"/>
      <c r="UGT1" s="556"/>
      <c r="UGU1" s="556"/>
      <c r="UGV1" s="556"/>
      <c r="UGW1" s="556"/>
      <c r="UGX1" s="556"/>
      <c r="UGY1" s="556"/>
      <c r="UGZ1" s="556"/>
      <c r="UHA1" s="556"/>
      <c r="UHB1" s="556"/>
      <c r="UHC1" s="556"/>
      <c r="UHD1" s="556"/>
      <c r="UHE1" s="556"/>
      <c r="UHF1" s="556"/>
      <c r="UHG1" s="556"/>
      <c r="UHH1" s="556"/>
      <c r="UHI1" s="556"/>
      <c r="UHJ1" s="556"/>
      <c r="UHK1" s="556"/>
      <c r="UHL1" s="556"/>
      <c r="UHM1" s="556"/>
      <c r="UHN1" s="556"/>
      <c r="UHO1" s="556"/>
      <c r="UHP1" s="556"/>
      <c r="UHQ1" s="556"/>
      <c r="UHR1" s="556"/>
      <c r="UHS1" s="556"/>
      <c r="UHT1" s="556"/>
      <c r="UHU1" s="556"/>
      <c r="UHV1" s="556"/>
      <c r="UHW1" s="556"/>
      <c r="UHX1" s="556"/>
      <c r="UHY1" s="556"/>
      <c r="UHZ1" s="556"/>
      <c r="UIA1" s="556"/>
      <c r="UIB1" s="556"/>
      <c r="UIC1" s="556"/>
      <c r="UID1" s="556"/>
      <c r="UIE1" s="556"/>
      <c r="UIF1" s="556"/>
      <c r="UIG1" s="556"/>
      <c r="UIH1" s="556"/>
      <c r="UII1" s="556"/>
      <c r="UIJ1" s="556"/>
      <c r="UIK1" s="556"/>
      <c r="UIL1" s="556"/>
      <c r="UIM1" s="556"/>
      <c r="UIN1" s="556"/>
      <c r="UIO1" s="556"/>
      <c r="UIP1" s="556"/>
      <c r="UIQ1" s="556"/>
      <c r="UIR1" s="556"/>
      <c r="UIS1" s="556"/>
      <c r="UIT1" s="556"/>
      <c r="UIU1" s="556"/>
      <c r="UIV1" s="556"/>
      <c r="UIW1" s="556"/>
      <c r="UIX1" s="556"/>
      <c r="UIY1" s="556"/>
      <c r="UIZ1" s="556"/>
      <c r="UJA1" s="556"/>
      <c r="UJB1" s="556"/>
      <c r="UJC1" s="556"/>
      <c r="UJD1" s="556"/>
      <c r="UJE1" s="556"/>
      <c r="UJF1" s="556"/>
      <c r="UJG1" s="556"/>
      <c r="UJH1" s="556"/>
      <c r="UJI1" s="556"/>
      <c r="UJJ1" s="556"/>
      <c r="UJK1" s="556"/>
      <c r="UJL1" s="556"/>
      <c r="UJM1" s="556"/>
      <c r="UJN1" s="556"/>
      <c r="UJO1" s="556"/>
      <c r="UJP1" s="556"/>
      <c r="UJQ1" s="556"/>
      <c r="UJR1" s="556"/>
      <c r="UJS1" s="556"/>
      <c r="UJT1" s="556"/>
      <c r="UJU1" s="556"/>
      <c r="UJV1" s="556"/>
      <c r="UJW1" s="556"/>
      <c r="UJX1" s="556"/>
      <c r="UJY1" s="556"/>
      <c r="UJZ1" s="556"/>
      <c r="UKA1" s="556"/>
      <c r="UKB1" s="556"/>
      <c r="UKC1" s="556"/>
      <c r="UKD1" s="556"/>
      <c r="UKE1" s="556"/>
      <c r="UKF1" s="556"/>
      <c r="UKG1" s="556"/>
      <c r="UKH1" s="556"/>
      <c r="UKI1" s="556"/>
      <c r="UKJ1" s="556"/>
      <c r="UKK1" s="556"/>
      <c r="UKL1" s="556"/>
      <c r="UKM1" s="556"/>
      <c r="UKN1" s="556"/>
      <c r="UKO1" s="556"/>
      <c r="UKP1" s="556"/>
      <c r="UKQ1" s="556"/>
      <c r="UKR1" s="556"/>
      <c r="UKS1" s="556"/>
      <c r="UKT1" s="556"/>
      <c r="UKU1" s="556"/>
      <c r="UKV1" s="556"/>
      <c r="UKW1" s="556"/>
      <c r="UKX1" s="556"/>
      <c r="UKY1" s="556"/>
      <c r="UKZ1" s="556"/>
      <c r="ULA1" s="556"/>
      <c r="ULB1" s="556"/>
      <c r="ULC1" s="556"/>
      <c r="ULD1" s="556"/>
      <c r="ULE1" s="556"/>
      <c r="ULF1" s="556"/>
      <c r="ULG1" s="556"/>
      <c r="ULH1" s="556"/>
      <c r="ULI1" s="556"/>
      <c r="ULJ1" s="556"/>
      <c r="ULK1" s="556"/>
      <c r="ULL1" s="556"/>
      <c r="ULM1" s="556"/>
      <c r="ULN1" s="556"/>
      <c r="ULO1" s="556"/>
      <c r="ULP1" s="556"/>
      <c r="ULQ1" s="556"/>
      <c r="ULR1" s="556"/>
      <c r="ULS1" s="556"/>
      <c r="ULT1" s="556"/>
      <c r="ULU1" s="556"/>
      <c r="ULV1" s="556"/>
      <c r="ULW1" s="556"/>
      <c r="ULX1" s="556"/>
      <c r="ULY1" s="556"/>
      <c r="ULZ1" s="556"/>
      <c r="UMA1" s="556"/>
      <c r="UMB1" s="556"/>
      <c r="UMC1" s="556"/>
      <c r="UMD1" s="556"/>
      <c r="UME1" s="556"/>
      <c r="UMF1" s="556"/>
      <c r="UMG1" s="556"/>
      <c r="UMH1" s="556"/>
      <c r="UMI1" s="556"/>
      <c r="UMJ1" s="556"/>
      <c r="UMK1" s="556"/>
      <c r="UML1" s="556"/>
      <c r="UMM1" s="556"/>
      <c r="UMN1" s="556"/>
      <c r="UMO1" s="556"/>
      <c r="UMP1" s="556"/>
      <c r="UMQ1" s="556"/>
      <c r="UMR1" s="556"/>
      <c r="UMS1" s="556"/>
      <c r="UMT1" s="556"/>
      <c r="UMU1" s="556"/>
      <c r="UMV1" s="556"/>
      <c r="UMW1" s="556"/>
      <c r="UMX1" s="556"/>
      <c r="UMY1" s="556"/>
      <c r="UMZ1" s="556"/>
      <c r="UNA1" s="556"/>
      <c r="UNB1" s="556"/>
      <c r="UNC1" s="556"/>
      <c r="UND1" s="556"/>
      <c r="UNE1" s="556"/>
      <c r="UNF1" s="556"/>
      <c r="UNG1" s="556"/>
      <c r="UNH1" s="556"/>
      <c r="UNI1" s="556"/>
      <c r="UNJ1" s="556"/>
      <c r="UNK1" s="556"/>
      <c r="UNL1" s="556"/>
      <c r="UNM1" s="556"/>
      <c r="UNN1" s="556"/>
      <c r="UNO1" s="556"/>
      <c r="UNP1" s="556"/>
      <c r="UNQ1" s="556"/>
      <c r="UNR1" s="556"/>
      <c r="UNS1" s="556"/>
      <c r="UNT1" s="556"/>
      <c r="UNU1" s="556"/>
      <c r="UNV1" s="556"/>
      <c r="UNW1" s="556"/>
      <c r="UNX1" s="556"/>
      <c r="UNY1" s="556"/>
      <c r="UNZ1" s="556"/>
      <c r="UOA1" s="556"/>
      <c r="UOB1" s="556"/>
      <c r="UOC1" s="556"/>
      <c r="UOD1" s="556"/>
      <c r="UOE1" s="556"/>
      <c r="UOF1" s="556"/>
      <c r="UOG1" s="556"/>
      <c r="UOH1" s="556"/>
      <c r="UOI1" s="556"/>
      <c r="UOJ1" s="556"/>
      <c r="UOK1" s="556"/>
      <c r="UOL1" s="556"/>
      <c r="UOM1" s="556"/>
      <c r="UON1" s="556"/>
      <c r="UOO1" s="556"/>
      <c r="UOP1" s="556"/>
      <c r="UOQ1" s="556"/>
      <c r="UOR1" s="556"/>
      <c r="UOS1" s="556"/>
      <c r="UOT1" s="556"/>
      <c r="UOU1" s="556"/>
      <c r="UOV1" s="556"/>
      <c r="UOW1" s="556"/>
      <c r="UOX1" s="556"/>
      <c r="UOY1" s="556"/>
      <c r="UOZ1" s="556"/>
      <c r="UPA1" s="556"/>
      <c r="UPB1" s="556"/>
      <c r="UPC1" s="556"/>
      <c r="UPD1" s="556"/>
      <c r="UPE1" s="556"/>
      <c r="UPF1" s="556"/>
      <c r="UPG1" s="556"/>
      <c r="UPH1" s="556"/>
      <c r="UPI1" s="556"/>
      <c r="UPJ1" s="556"/>
      <c r="UPK1" s="556"/>
      <c r="UPL1" s="556"/>
      <c r="UPM1" s="556"/>
      <c r="UPN1" s="556"/>
      <c r="UPO1" s="556"/>
      <c r="UPP1" s="556"/>
      <c r="UPQ1" s="556"/>
      <c r="UPR1" s="556"/>
      <c r="UPS1" s="556"/>
      <c r="UPT1" s="556"/>
      <c r="UPU1" s="556"/>
      <c r="UPV1" s="556"/>
      <c r="UPW1" s="556"/>
      <c r="UPX1" s="556"/>
      <c r="UPY1" s="556"/>
      <c r="UPZ1" s="556"/>
      <c r="UQA1" s="556"/>
      <c r="UQB1" s="556"/>
      <c r="UQC1" s="556"/>
      <c r="UQD1" s="556"/>
      <c r="UQE1" s="556"/>
      <c r="UQF1" s="556"/>
      <c r="UQG1" s="556"/>
      <c r="UQH1" s="556"/>
      <c r="UQI1" s="556"/>
      <c r="UQJ1" s="556"/>
      <c r="UQK1" s="556"/>
      <c r="UQL1" s="556"/>
      <c r="UQM1" s="556"/>
      <c r="UQN1" s="556"/>
      <c r="UQO1" s="556"/>
      <c r="UQP1" s="556"/>
      <c r="UQQ1" s="556"/>
      <c r="UQR1" s="556"/>
      <c r="UQS1" s="556"/>
      <c r="UQT1" s="556"/>
      <c r="UQU1" s="556"/>
      <c r="UQV1" s="556"/>
      <c r="UQW1" s="556"/>
      <c r="UQX1" s="556"/>
      <c r="UQY1" s="556"/>
      <c r="UQZ1" s="556"/>
      <c r="URA1" s="556"/>
      <c r="URB1" s="556"/>
      <c r="URC1" s="556"/>
      <c r="URD1" s="556"/>
      <c r="URE1" s="556"/>
      <c r="URF1" s="556"/>
      <c r="URG1" s="556"/>
      <c r="URH1" s="556"/>
      <c r="URI1" s="556"/>
      <c r="URJ1" s="556"/>
      <c r="URK1" s="556"/>
      <c r="URL1" s="556"/>
      <c r="URM1" s="556"/>
      <c r="URN1" s="556"/>
      <c r="URO1" s="556"/>
      <c r="URP1" s="556"/>
      <c r="URQ1" s="556"/>
      <c r="URR1" s="556"/>
      <c r="URS1" s="556"/>
      <c r="URT1" s="556"/>
      <c r="URU1" s="556"/>
      <c r="URV1" s="556"/>
      <c r="URW1" s="556"/>
      <c r="URX1" s="556"/>
      <c r="URY1" s="556"/>
      <c r="URZ1" s="556"/>
      <c r="USA1" s="556"/>
      <c r="USB1" s="556"/>
      <c r="USC1" s="556"/>
      <c r="USD1" s="556"/>
      <c r="USE1" s="556"/>
      <c r="USF1" s="556"/>
      <c r="USG1" s="556"/>
      <c r="USH1" s="556"/>
      <c r="USI1" s="556"/>
      <c r="USJ1" s="556"/>
      <c r="USK1" s="556"/>
      <c r="USL1" s="556"/>
      <c r="USM1" s="556"/>
      <c r="USN1" s="556"/>
      <c r="USO1" s="556"/>
      <c r="USP1" s="556"/>
      <c r="USQ1" s="556"/>
      <c r="USR1" s="556"/>
      <c r="USS1" s="556"/>
      <c r="UST1" s="556"/>
      <c r="USU1" s="556"/>
      <c r="USV1" s="556"/>
      <c r="USW1" s="556"/>
      <c r="USX1" s="556"/>
      <c r="USY1" s="556"/>
      <c r="USZ1" s="556"/>
      <c r="UTA1" s="556"/>
      <c r="UTB1" s="556"/>
      <c r="UTC1" s="556"/>
      <c r="UTD1" s="556"/>
      <c r="UTE1" s="556"/>
      <c r="UTF1" s="556"/>
      <c r="UTG1" s="556"/>
      <c r="UTH1" s="556"/>
      <c r="UTI1" s="556"/>
      <c r="UTJ1" s="556"/>
      <c r="UTK1" s="556"/>
      <c r="UTL1" s="556"/>
      <c r="UTM1" s="556"/>
      <c r="UTN1" s="556"/>
      <c r="UTO1" s="556"/>
      <c r="UTP1" s="556"/>
      <c r="UTQ1" s="556"/>
      <c r="UTR1" s="556"/>
      <c r="UTS1" s="556"/>
      <c r="UTT1" s="556"/>
      <c r="UTU1" s="556"/>
      <c r="UTV1" s="556"/>
      <c r="UTW1" s="556"/>
      <c r="UTX1" s="556"/>
      <c r="UTY1" s="556"/>
      <c r="UTZ1" s="556"/>
      <c r="UUA1" s="556"/>
      <c r="UUB1" s="556"/>
      <c r="UUC1" s="556"/>
      <c r="UUD1" s="556"/>
      <c r="UUE1" s="556"/>
      <c r="UUF1" s="556"/>
      <c r="UUG1" s="556"/>
      <c r="UUH1" s="556"/>
      <c r="UUI1" s="556"/>
      <c r="UUJ1" s="556"/>
      <c r="UUK1" s="556"/>
      <c r="UUL1" s="556"/>
      <c r="UUM1" s="556"/>
      <c r="UUN1" s="556"/>
      <c r="UUO1" s="556"/>
      <c r="UUP1" s="556"/>
      <c r="UUQ1" s="556"/>
      <c r="UUR1" s="556"/>
      <c r="UUS1" s="556"/>
      <c r="UUT1" s="556"/>
      <c r="UUU1" s="556"/>
      <c r="UUV1" s="556"/>
      <c r="UUW1" s="556"/>
      <c r="UUX1" s="556"/>
      <c r="UUY1" s="556"/>
      <c r="UUZ1" s="556"/>
      <c r="UVA1" s="556"/>
      <c r="UVB1" s="556"/>
      <c r="UVC1" s="556"/>
      <c r="UVD1" s="556"/>
      <c r="UVE1" s="556"/>
      <c r="UVF1" s="556"/>
      <c r="UVG1" s="556"/>
      <c r="UVH1" s="556"/>
      <c r="UVI1" s="556"/>
      <c r="UVJ1" s="556"/>
      <c r="UVK1" s="556"/>
      <c r="UVL1" s="556"/>
      <c r="UVM1" s="556"/>
      <c r="UVN1" s="556"/>
      <c r="UVO1" s="556"/>
      <c r="UVP1" s="556"/>
      <c r="UVQ1" s="556"/>
      <c r="UVR1" s="556"/>
      <c r="UVS1" s="556"/>
      <c r="UVT1" s="556"/>
      <c r="UVU1" s="556"/>
      <c r="UVV1" s="556"/>
      <c r="UVW1" s="556"/>
      <c r="UVX1" s="556"/>
      <c r="UVY1" s="556"/>
      <c r="UVZ1" s="556"/>
      <c r="UWA1" s="556"/>
      <c r="UWB1" s="556"/>
      <c r="UWC1" s="556"/>
      <c r="UWD1" s="556"/>
      <c r="UWE1" s="556"/>
      <c r="UWF1" s="556"/>
      <c r="UWG1" s="556"/>
      <c r="UWH1" s="556"/>
      <c r="UWI1" s="556"/>
      <c r="UWJ1" s="556"/>
      <c r="UWK1" s="556"/>
      <c r="UWL1" s="556"/>
      <c r="UWM1" s="556"/>
      <c r="UWN1" s="556"/>
      <c r="UWO1" s="556"/>
      <c r="UWP1" s="556"/>
      <c r="UWQ1" s="556"/>
      <c r="UWR1" s="556"/>
      <c r="UWS1" s="556"/>
      <c r="UWT1" s="556"/>
      <c r="UWU1" s="556"/>
      <c r="UWV1" s="556"/>
      <c r="UWW1" s="556"/>
      <c r="UWX1" s="556"/>
      <c r="UWY1" s="556"/>
      <c r="UWZ1" s="556"/>
      <c r="UXA1" s="556"/>
      <c r="UXB1" s="556"/>
      <c r="UXC1" s="556"/>
      <c r="UXD1" s="556"/>
      <c r="UXE1" s="556"/>
      <c r="UXF1" s="556"/>
      <c r="UXG1" s="556"/>
      <c r="UXH1" s="556"/>
      <c r="UXI1" s="556"/>
      <c r="UXJ1" s="556"/>
      <c r="UXK1" s="556"/>
      <c r="UXL1" s="556"/>
      <c r="UXM1" s="556"/>
      <c r="UXN1" s="556"/>
      <c r="UXO1" s="556"/>
      <c r="UXP1" s="556"/>
      <c r="UXQ1" s="556"/>
      <c r="UXR1" s="556"/>
      <c r="UXS1" s="556"/>
      <c r="UXT1" s="556"/>
      <c r="UXU1" s="556"/>
      <c r="UXV1" s="556"/>
      <c r="UXW1" s="556"/>
      <c r="UXX1" s="556"/>
      <c r="UXY1" s="556"/>
      <c r="UXZ1" s="556"/>
      <c r="UYA1" s="556"/>
      <c r="UYB1" s="556"/>
      <c r="UYC1" s="556"/>
      <c r="UYD1" s="556"/>
      <c r="UYE1" s="556"/>
      <c r="UYF1" s="556"/>
      <c r="UYG1" s="556"/>
      <c r="UYH1" s="556"/>
      <c r="UYI1" s="556"/>
      <c r="UYJ1" s="556"/>
      <c r="UYK1" s="556"/>
      <c r="UYL1" s="556"/>
      <c r="UYM1" s="556"/>
      <c r="UYN1" s="556"/>
      <c r="UYO1" s="556"/>
      <c r="UYP1" s="556"/>
      <c r="UYQ1" s="556"/>
      <c r="UYR1" s="556"/>
      <c r="UYS1" s="556"/>
      <c r="UYT1" s="556"/>
      <c r="UYU1" s="556"/>
      <c r="UYV1" s="556"/>
      <c r="UYW1" s="556"/>
      <c r="UYX1" s="556"/>
      <c r="UYY1" s="556"/>
      <c r="UYZ1" s="556"/>
      <c r="UZA1" s="556"/>
      <c r="UZB1" s="556"/>
      <c r="UZC1" s="556"/>
      <c r="UZD1" s="556"/>
      <c r="UZE1" s="556"/>
      <c r="UZF1" s="556"/>
      <c r="UZG1" s="556"/>
      <c r="UZH1" s="556"/>
      <c r="UZI1" s="556"/>
      <c r="UZJ1" s="556"/>
      <c r="UZK1" s="556"/>
      <c r="UZL1" s="556"/>
      <c r="UZM1" s="556"/>
      <c r="UZN1" s="556"/>
      <c r="UZO1" s="556"/>
      <c r="UZP1" s="556"/>
      <c r="UZQ1" s="556"/>
      <c r="UZR1" s="556"/>
      <c r="UZS1" s="556"/>
      <c r="UZT1" s="556"/>
      <c r="UZU1" s="556"/>
      <c r="UZV1" s="556"/>
      <c r="UZW1" s="556"/>
      <c r="UZX1" s="556"/>
      <c r="UZY1" s="556"/>
      <c r="UZZ1" s="556"/>
      <c r="VAA1" s="556"/>
      <c r="VAB1" s="556"/>
      <c r="VAC1" s="556"/>
      <c r="VAD1" s="556"/>
      <c r="VAE1" s="556"/>
      <c r="VAF1" s="556"/>
      <c r="VAG1" s="556"/>
      <c r="VAH1" s="556"/>
      <c r="VAI1" s="556"/>
      <c r="VAJ1" s="556"/>
      <c r="VAK1" s="556"/>
      <c r="VAL1" s="556"/>
      <c r="VAM1" s="556"/>
      <c r="VAN1" s="556"/>
      <c r="VAO1" s="556"/>
      <c r="VAP1" s="556"/>
      <c r="VAQ1" s="556"/>
      <c r="VAR1" s="556"/>
      <c r="VAS1" s="556"/>
      <c r="VAT1" s="556"/>
      <c r="VAU1" s="556"/>
      <c r="VAV1" s="556"/>
      <c r="VAW1" s="556"/>
      <c r="VAX1" s="556"/>
      <c r="VAY1" s="556"/>
      <c r="VAZ1" s="556"/>
      <c r="VBA1" s="556"/>
      <c r="VBB1" s="556"/>
      <c r="VBC1" s="556"/>
      <c r="VBD1" s="556"/>
      <c r="VBE1" s="556"/>
      <c r="VBF1" s="556"/>
      <c r="VBG1" s="556"/>
      <c r="VBH1" s="556"/>
      <c r="VBI1" s="556"/>
      <c r="VBJ1" s="556"/>
      <c r="VBK1" s="556"/>
      <c r="VBL1" s="556"/>
      <c r="VBM1" s="556"/>
      <c r="VBN1" s="556"/>
      <c r="VBO1" s="556"/>
      <c r="VBP1" s="556"/>
      <c r="VBQ1" s="556"/>
      <c r="VBR1" s="556"/>
      <c r="VBS1" s="556"/>
      <c r="VBT1" s="556"/>
      <c r="VBU1" s="556"/>
      <c r="VBV1" s="556"/>
      <c r="VBW1" s="556"/>
      <c r="VBX1" s="556"/>
      <c r="VBY1" s="556"/>
      <c r="VBZ1" s="556"/>
      <c r="VCA1" s="556"/>
      <c r="VCB1" s="556"/>
      <c r="VCC1" s="556"/>
      <c r="VCD1" s="556"/>
      <c r="VCE1" s="556"/>
      <c r="VCF1" s="556"/>
      <c r="VCG1" s="556"/>
      <c r="VCH1" s="556"/>
      <c r="VCI1" s="556"/>
      <c r="VCJ1" s="556"/>
      <c r="VCK1" s="556"/>
      <c r="VCL1" s="556"/>
      <c r="VCM1" s="556"/>
      <c r="VCN1" s="556"/>
      <c r="VCO1" s="556"/>
      <c r="VCP1" s="556"/>
      <c r="VCQ1" s="556"/>
      <c r="VCR1" s="556"/>
      <c r="VCS1" s="556"/>
      <c r="VCT1" s="556"/>
      <c r="VCU1" s="556"/>
      <c r="VCV1" s="556"/>
      <c r="VCW1" s="556"/>
      <c r="VCX1" s="556"/>
      <c r="VCY1" s="556"/>
      <c r="VCZ1" s="556"/>
      <c r="VDA1" s="556"/>
      <c r="VDB1" s="556"/>
      <c r="VDC1" s="556"/>
      <c r="VDD1" s="556"/>
      <c r="VDE1" s="556"/>
      <c r="VDF1" s="556"/>
      <c r="VDG1" s="556"/>
      <c r="VDH1" s="556"/>
      <c r="VDI1" s="556"/>
      <c r="VDJ1" s="556"/>
      <c r="VDK1" s="556"/>
      <c r="VDL1" s="556"/>
      <c r="VDM1" s="556"/>
      <c r="VDN1" s="556"/>
      <c r="VDO1" s="556"/>
      <c r="VDP1" s="556"/>
      <c r="VDQ1" s="556"/>
      <c r="VDR1" s="556"/>
      <c r="VDS1" s="556"/>
      <c r="VDT1" s="556"/>
      <c r="VDU1" s="556"/>
      <c r="VDV1" s="556"/>
      <c r="VDW1" s="556"/>
      <c r="VDX1" s="556"/>
      <c r="VDY1" s="556"/>
      <c r="VDZ1" s="556"/>
      <c r="VEA1" s="556"/>
      <c r="VEB1" s="556"/>
      <c r="VEC1" s="556"/>
      <c r="VED1" s="556"/>
      <c r="VEE1" s="556"/>
      <c r="VEF1" s="556"/>
      <c r="VEG1" s="556"/>
      <c r="VEH1" s="556"/>
      <c r="VEI1" s="556"/>
      <c r="VEJ1" s="556"/>
      <c r="VEK1" s="556"/>
      <c r="VEL1" s="556"/>
      <c r="VEM1" s="556"/>
      <c r="VEN1" s="556"/>
      <c r="VEO1" s="556"/>
      <c r="VEP1" s="556"/>
      <c r="VEQ1" s="556"/>
      <c r="VER1" s="556"/>
      <c r="VES1" s="556"/>
      <c r="VET1" s="556"/>
      <c r="VEU1" s="556"/>
      <c r="VEV1" s="556"/>
      <c r="VEW1" s="556"/>
      <c r="VEX1" s="556"/>
      <c r="VEY1" s="556"/>
      <c r="VEZ1" s="556"/>
      <c r="VFA1" s="556"/>
      <c r="VFB1" s="556"/>
      <c r="VFC1" s="556"/>
      <c r="VFD1" s="556"/>
      <c r="VFE1" s="556"/>
      <c r="VFF1" s="556"/>
      <c r="VFG1" s="556"/>
      <c r="VFH1" s="556"/>
      <c r="VFI1" s="556"/>
      <c r="VFJ1" s="556"/>
      <c r="VFK1" s="556"/>
      <c r="VFL1" s="556"/>
      <c r="VFM1" s="556"/>
      <c r="VFN1" s="556"/>
      <c r="VFO1" s="556"/>
      <c r="VFP1" s="556"/>
      <c r="VFQ1" s="556"/>
      <c r="VFR1" s="556"/>
      <c r="VFS1" s="556"/>
      <c r="VFT1" s="556"/>
      <c r="VFU1" s="556"/>
      <c r="VFV1" s="556"/>
      <c r="VFW1" s="556"/>
      <c r="VFX1" s="556"/>
      <c r="VFY1" s="556"/>
      <c r="VFZ1" s="556"/>
      <c r="VGA1" s="556"/>
      <c r="VGB1" s="556"/>
      <c r="VGC1" s="556"/>
      <c r="VGD1" s="556"/>
      <c r="VGE1" s="556"/>
      <c r="VGF1" s="556"/>
      <c r="VGG1" s="556"/>
      <c r="VGH1" s="556"/>
      <c r="VGI1" s="556"/>
      <c r="VGJ1" s="556"/>
      <c r="VGK1" s="556"/>
      <c r="VGL1" s="556"/>
      <c r="VGM1" s="556"/>
      <c r="VGN1" s="556"/>
      <c r="VGO1" s="556"/>
      <c r="VGP1" s="556"/>
      <c r="VGQ1" s="556"/>
      <c r="VGR1" s="556"/>
      <c r="VGS1" s="556"/>
      <c r="VGT1" s="556"/>
      <c r="VGU1" s="556"/>
      <c r="VGV1" s="556"/>
      <c r="VGW1" s="556"/>
      <c r="VGX1" s="556"/>
      <c r="VGY1" s="556"/>
      <c r="VGZ1" s="556"/>
      <c r="VHA1" s="556"/>
      <c r="VHB1" s="556"/>
      <c r="VHC1" s="556"/>
      <c r="VHD1" s="556"/>
      <c r="VHE1" s="556"/>
      <c r="VHF1" s="556"/>
      <c r="VHG1" s="556"/>
      <c r="VHH1" s="556"/>
      <c r="VHI1" s="556"/>
      <c r="VHJ1" s="556"/>
      <c r="VHK1" s="556"/>
      <c r="VHL1" s="556"/>
      <c r="VHM1" s="556"/>
      <c r="VHN1" s="556"/>
      <c r="VHO1" s="556"/>
      <c r="VHP1" s="556"/>
      <c r="VHQ1" s="556"/>
      <c r="VHR1" s="556"/>
      <c r="VHS1" s="556"/>
      <c r="VHT1" s="556"/>
      <c r="VHU1" s="556"/>
      <c r="VHV1" s="556"/>
      <c r="VHW1" s="556"/>
      <c r="VHX1" s="556"/>
      <c r="VHY1" s="556"/>
      <c r="VHZ1" s="556"/>
      <c r="VIA1" s="556"/>
      <c r="VIB1" s="556"/>
      <c r="VIC1" s="556"/>
      <c r="VID1" s="556"/>
      <c r="VIE1" s="556"/>
      <c r="VIF1" s="556"/>
      <c r="VIG1" s="556"/>
      <c r="VIH1" s="556"/>
      <c r="VII1" s="556"/>
      <c r="VIJ1" s="556"/>
      <c r="VIK1" s="556"/>
      <c r="VIL1" s="556"/>
      <c r="VIM1" s="556"/>
      <c r="VIN1" s="556"/>
      <c r="VIO1" s="556"/>
      <c r="VIP1" s="556"/>
      <c r="VIQ1" s="556"/>
      <c r="VIR1" s="556"/>
      <c r="VIS1" s="556"/>
      <c r="VIT1" s="556"/>
      <c r="VIU1" s="556"/>
      <c r="VIV1" s="556"/>
      <c r="VIW1" s="556"/>
      <c r="VIX1" s="556"/>
      <c r="VIY1" s="556"/>
      <c r="VIZ1" s="556"/>
      <c r="VJA1" s="556"/>
      <c r="VJB1" s="556"/>
      <c r="VJC1" s="556"/>
      <c r="VJD1" s="556"/>
      <c r="VJE1" s="556"/>
      <c r="VJF1" s="556"/>
      <c r="VJG1" s="556"/>
      <c r="VJH1" s="556"/>
      <c r="VJI1" s="556"/>
      <c r="VJJ1" s="556"/>
      <c r="VJK1" s="556"/>
      <c r="VJL1" s="556"/>
      <c r="VJM1" s="556"/>
      <c r="VJN1" s="556"/>
      <c r="VJO1" s="556"/>
      <c r="VJP1" s="556"/>
      <c r="VJQ1" s="556"/>
      <c r="VJR1" s="556"/>
      <c r="VJS1" s="556"/>
      <c r="VJT1" s="556"/>
      <c r="VJU1" s="556"/>
      <c r="VJV1" s="556"/>
      <c r="VJW1" s="556"/>
      <c r="VJX1" s="556"/>
      <c r="VJY1" s="556"/>
      <c r="VJZ1" s="556"/>
      <c r="VKA1" s="556"/>
      <c r="VKB1" s="556"/>
      <c r="VKC1" s="556"/>
      <c r="VKD1" s="556"/>
      <c r="VKE1" s="556"/>
      <c r="VKF1" s="556"/>
      <c r="VKG1" s="556"/>
      <c r="VKH1" s="556"/>
      <c r="VKI1" s="556"/>
      <c r="VKJ1" s="556"/>
      <c r="VKK1" s="556"/>
      <c r="VKL1" s="556"/>
      <c r="VKM1" s="556"/>
      <c r="VKN1" s="556"/>
      <c r="VKO1" s="556"/>
      <c r="VKP1" s="556"/>
      <c r="VKQ1" s="556"/>
      <c r="VKR1" s="556"/>
      <c r="VKS1" s="556"/>
      <c r="VKT1" s="556"/>
      <c r="VKU1" s="556"/>
      <c r="VKV1" s="556"/>
      <c r="VKW1" s="556"/>
      <c r="VKX1" s="556"/>
      <c r="VKY1" s="556"/>
      <c r="VKZ1" s="556"/>
      <c r="VLA1" s="556"/>
      <c r="VLB1" s="556"/>
      <c r="VLC1" s="556"/>
      <c r="VLD1" s="556"/>
      <c r="VLE1" s="556"/>
      <c r="VLF1" s="556"/>
      <c r="VLG1" s="556"/>
      <c r="VLH1" s="556"/>
      <c r="VLI1" s="556"/>
      <c r="VLJ1" s="556"/>
      <c r="VLK1" s="556"/>
      <c r="VLL1" s="556"/>
      <c r="VLM1" s="556"/>
      <c r="VLN1" s="556"/>
      <c r="VLO1" s="556"/>
      <c r="VLP1" s="556"/>
      <c r="VLQ1" s="556"/>
      <c r="VLR1" s="556"/>
      <c r="VLS1" s="556"/>
      <c r="VLT1" s="556"/>
      <c r="VLU1" s="556"/>
      <c r="VLV1" s="556"/>
      <c r="VLW1" s="556"/>
      <c r="VLX1" s="556"/>
      <c r="VLY1" s="556"/>
      <c r="VLZ1" s="556"/>
      <c r="VMA1" s="556"/>
      <c r="VMB1" s="556"/>
      <c r="VMC1" s="556"/>
      <c r="VMD1" s="556"/>
      <c r="VME1" s="556"/>
      <c r="VMF1" s="556"/>
      <c r="VMG1" s="556"/>
      <c r="VMH1" s="556"/>
      <c r="VMI1" s="556"/>
      <c r="VMJ1" s="556"/>
      <c r="VMK1" s="556"/>
      <c r="VML1" s="556"/>
      <c r="VMM1" s="556"/>
      <c r="VMN1" s="556"/>
      <c r="VMO1" s="556"/>
      <c r="VMP1" s="556"/>
      <c r="VMQ1" s="556"/>
      <c r="VMR1" s="556"/>
      <c r="VMS1" s="556"/>
      <c r="VMT1" s="556"/>
      <c r="VMU1" s="556"/>
      <c r="VMV1" s="556"/>
      <c r="VMW1" s="556"/>
      <c r="VMX1" s="556"/>
      <c r="VMY1" s="556"/>
      <c r="VMZ1" s="556"/>
      <c r="VNA1" s="556"/>
      <c r="VNB1" s="556"/>
      <c r="VNC1" s="556"/>
      <c r="VND1" s="556"/>
      <c r="VNE1" s="556"/>
      <c r="VNF1" s="556"/>
      <c r="VNG1" s="556"/>
      <c r="VNH1" s="556"/>
      <c r="VNI1" s="556"/>
      <c r="VNJ1" s="556"/>
      <c r="VNK1" s="556"/>
      <c r="VNL1" s="556"/>
      <c r="VNM1" s="556"/>
      <c r="VNN1" s="556"/>
      <c r="VNO1" s="556"/>
      <c r="VNP1" s="556"/>
      <c r="VNQ1" s="556"/>
      <c r="VNR1" s="556"/>
      <c r="VNS1" s="556"/>
      <c r="VNT1" s="556"/>
      <c r="VNU1" s="556"/>
      <c r="VNV1" s="556"/>
      <c r="VNW1" s="556"/>
      <c r="VNX1" s="556"/>
      <c r="VNY1" s="556"/>
      <c r="VNZ1" s="556"/>
      <c r="VOA1" s="556"/>
      <c r="VOB1" s="556"/>
      <c r="VOC1" s="556"/>
      <c r="VOD1" s="556"/>
      <c r="VOE1" s="556"/>
      <c r="VOF1" s="556"/>
      <c r="VOG1" s="556"/>
      <c r="VOH1" s="556"/>
      <c r="VOI1" s="556"/>
      <c r="VOJ1" s="556"/>
      <c r="VOK1" s="556"/>
      <c r="VOL1" s="556"/>
      <c r="VOM1" s="556"/>
      <c r="VON1" s="556"/>
      <c r="VOO1" s="556"/>
      <c r="VOP1" s="556"/>
      <c r="VOQ1" s="556"/>
      <c r="VOR1" s="556"/>
      <c r="VOS1" s="556"/>
      <c r="VOT1" s="556"/>
      <c r="VOU1" s="556"/>
      <c r="VOV1" s="556"/>
      <c r="VOW1" s="556"/>
      <c r="VOX1" s="556"/>
      <c r="VOY1" s="556"/>
      <c r="VOZ1" s="556"/>
      <c r="VPA1" s="556"/>
      <c r="VPB1" s="556"/>
      <c r="VPC1" s="556"/>
      <c r="VPD1" s="556"/>
      <c r="VPE1" s="556"/>
      <c r="VPF1" s="556"/>
      <c r="VPG1" s="556"/>
      <c r="VPH1" s="556"/>
      <c r="VPI1" s="556"/>
      <c r="VPJ1" s="556"/>
      <c r="VPK1" s="556"/>
      <c r="VPL1" s="556"/>
      <c r="VPM1" s="556"/>
      <c r="VPN1" s="556"/>
      <c r="VPO1" s="556"/>
      <c r="VPP1" s="556"/>
      <c r="VPQ1" s="556"/>
      <c r="VPR1" s="556"/>
      <c r="VPS1" s="556"/>
      <c r="VPT1" s="556"/>
      <c r="VPU1" s="556"/>
      <c r="VPV1" s="556"/>
      <c r="VPW1" s="556"/>
      <c r="VPX1" s="556"/>
      <c r="VPY1" s="556"/>
      <c r="VPZ1" s="556"/>
      <c r="VQA1" s="556"/>
      <c r="VQB1" s="556"/>
      <c r="VQC1" s="556"/>
      <c r="VQD1" s="556"/>
      <c r="VQE1" s="556"/>
      <c r="VQF1" s="556"/>
      <c r="VQG1" s="556"/>
      <c r="VQH1" s="556"/>
      <c r="VQI1" s="556"/>
      <c r="VQJ1" s="556"/>
      <c r="VQK1" s="556"/>
      <c r="VQL1" s="556"/>
      <c r="VQM1" s="556"/>
      <c r="VQN1" s="556"/>
      <c r="VQO1" s="556"/>
      <c r="VQP1" s="556"/>
      <c r="VQQ1" s="556"/>
      <c r="VQR1" s="556"/>
      <c r="VQS1" s="556"/>
      <c r="VQT1" s="556"/>
      <c r="VQU1" s="556"/>
      <c r="VQV1" s="556"/>
      <c r="VQW1" s="556"/>
      <c r="VQX1" s="556"/>
      <c r="VQY1" s="556"/>
      <c r="VQZ1" s="556"/>
      <c r="VRA1" s="556"/>
      <c r="VRB1" s="556"/>
      <c r="VRC1" s="556"/>
      <c r="VRD1" s="556"/>
      <c r="VRE1" s="556"/>
      <c r="VRF1" s="556"/>
      <c r="VRG1" s="556"/>
      <c r="VRH1" s="556"/>
      <c r="VRI1" s="556"/>
      <c r="VRJ1" s="556"/>
      <c r="VRK1" s="556"/>
      <c r="VRL1" s="556"/>
      <c r="VRM1" s="556"/>
      <c r="VRN1" s="556"/>
      <c r="VRO1" s="556"/>
      <c r="VRP1" s="556"/>
      <c r="VRQ1" s="556"/>
      <c r="VRR1" s="556"/>
      <c r="VRS1" s="556"/>
      <c r="VRT1" s="556"/>
      <c r="VRU1" s="556"/>
      <c r="VRV1" s="556"/>
      <c r="VRW1" s="556"/>
      <c r="VRX1" s="556"/>
      <c r="VRY1" s="556"/>
      <c r="VRZ1" s="556"/>
      <c r="VSA1" s="556"/>
      <c r="VSB1" s="556"/>
      <c r="VSC1" s="556"/>
      <c r="VSD1" s="556"/>
      <c r="VSE1" s="556"/>
      <c r="VSF1" s="556"/>
      <c r="VSG1" s="556"/>
      <c r="VSH1" s="556"/>
      <c r="VSI1" s="556"/>
      <c r="VSJ1" s="556"/>
      <c r="VSK1" s="556"/>
      <c r="VSL1" s="556"/>
      <c r="VSM1" s="556"/>
      <c r="VSN1" s="556"/>
      <c r="VSO1" s="556"/>
      <c r="VSP1" s="556"/>
      <c r="VSQ1" s="556"/>
      <c r="VSR1" s="556"/>
      <c r="VSS1" s="556"/>
      <c r="VST1" s="556"/>
      <c r="VSU1" s="556"/>
      <c r="VSV1" s="556"/>
      <c r="VSW1" s="556"/>
      <c r="VSX1" s="556"/>
      <c r="VSY1" s="556"/>
      <c r="VSZ1" s="556"/>
      <c r="VTA1" s="556"/>
      <c r="VTB1" s="556"/>
      <c r="VTC1" s="556"/>
      <c r="VTD1" s="556"/>
      <c r="VTE1" s="556"/>
      <c r="VTF1" s="556"/>
      <c r="VTG1" s="556"/>
      <c r="VTH1" s="556"/>
      <c r="VTI1" s="556"/>
      <c r="VTJ1" s="556"/>
      <c r="VTK1" s="556"/>
      <c r="VTL1" s="556"/>
      <c r="VTM1" s="556"/>
      <c r="VTN1" s="556"/>
      <c r="VTO1" s="556"/>
      <c r="VTP1" s="556"/>
      <c r="VTQ1" s="556"/>
      <c r="VTR1" s="556"/>
      <c r="VTS1" s="556"/>
      <c r="VTT1" s="556"/>
      <c r="VTU1" s="556"/>
      <c r="VTV1" s="556"/>
      <c r="VTW1" s="556"/>
      <c r="VTX1" s="556"/>
      <c r="VTY1" s="556"/>
      <c r="VTZ1" s="556"/>
      <c r="VUA1" s="556"/>
      <c r="VUB1" s="556"/>
      <c r="VUC1" s="556"/>
      <c r="VUD1" s="556"/>
      <c r="VUE1" s="556"/>
      <c r="VUF1" s="556"/>
      <c r="VUG1" s="556"/>
      <c r="VUH1" s="556"/>
      <c r="VUI1" s="556"/>
      <c r="VUJ1" s="556"/>
      <c r="VUK1" s="556"/>
      <c r="VUL1" s="556"/>
      <c r="VUM1" s="556"/>
      <c r="VUN1" s="556"/>
      <c r="VUO1" s="556"/>
      <c r="VUP1" s="556"/>
      <c r="VUQ1" s="556"/>
      <c r="VUR1" s="556"/>
      <c r="VUS1" s="556"/>
      <c r="VUT1" s="556"/>
      <c r="VUU1" s="556"/>
      <c r="VUV1" s="556"/>
      <c r="VUW1" s="556"/>
      <c r="VUX1" s="556"/>
      <c r="VUY1" s="556"/>
      <c r="VUZ1" s="556"/>
      <c r="VVA1" s="556"/>
      <c r="VVB1" s="556"/>
      <c r="VVC1" s="556"/>
      <c r="VVD1" s="556"/>
      <c r="VVE1" s="556"/>
      <c r="VVF1" s="556"/>
      <c r="VVG1" s="556"/>
      <c r="VVH1" s="556"/>
      <c r="VVI1" s="556"/>
      <c r="VVJ1" s="556"/>
      <c r="VVK1" s="556"/>
      <c r="VVL1" s="556"/>
      <c r="VVM1" s="556"/>
      <c r="VVN1" s="556"/>
      <c r="VVO1" s="556"/>
      <c r="VVP1" s="556"/>
      <c r="VVQ1" s="556"/>
      <c r="VVR1" s="556"/>
      <c r="VVS1" s="556"/>
      <c r="VVT1" s="556"/>
      <c r="VVU1" s="556"/>
      <c r="VVV1" s="556"/>
      <c r="VVW1" s="556"/>
      <c r="VVX1" s="556"/>
      <c r="VVY1" s="556"/>
      <c r="VVZ1" s="556"/>
      <c r="VWA1" s="556"/>
      <c r="VWB1" s="556"/>
      <c r="VWC1" s="556"/>
      <c r="VWD1" s="556"/>
      <c r="VWE1" s="556"/>
      <c r="VWF1" s="556"/>
      <c r="VWG1" s="556"/>
      <c r="VWH1" s="556"/>
      <c r="VWI1" s="556"/>
      <c r="VWJ1" s="556"/>
      <c r="VWK1" s="556"/>
      <c r="VWL1" s="556"/>
      <c r="VWM1" s="556"/>
      <c r="VWN1" s="556"/>
      <c r="VWO1" s="556"/>
      <c r="VWP1" s="556"/>
      <c r="VWQ1" s="556"/>
      <c r="VWR1" s="556"/>
      <c r="VWS1" s="556"/>
      <c r="VWT1" s="556"/>
      <c r="VWU1" s="556"/>
      <c r="VWV1" s="556"/>
      <c r="VWW1" s="556"/>
      <c r="VWX1" s="556"/>
      <c r="VWY1" s="556"/>
      <c r="VWZ1" s="556"/>
      <c r="VXA1" s="556"/>
      <c r="VXB1" s="556"/>
      <c r="VXC1" s="556"/>
      <c r="VXD1" s="556"/>
      <c r="VXE1" s="556"/>
      <c r="VXF1" s="556"/>
      <c r="VXG1" s="556"/>
      <c r="VXH1" s="556"/>
      <c r="VXI1" s="556"/>
      <c r="VXJ1" s="556"/>
      <c r="VXK1" s="556"/>
      <c r="VXL1" s="556"/>
      <c r="VXM1" s="556"/>
      <c r="VXN1" s="556"/>
      <c r="VXO1" s="556"/>
      <c r="VXP1" s="556"/>
      <c r="VXQ1" s="556"/>
      <c r="VXR1" s="556"/>
      <c r="VXS1" s="556"/>
      <c r="VXT1" s="556"/>
      <c r="VXU1" s="556"/>
      <c r="VXV1" s="556"/>
      <c r="VXW1" s="556"/>
      <c r="VXX1" s="556"/>
      <c r="VXY1" s="556"/>
      <c r="VXZ1" s="556"/>
      <c r="VYA1" s="556"/>
      <c r="VYB1" s="556"/>
      <c r="VYC1" s="556"/>
      <c r="VYD1" s="556"/>
      <c r="VYE1" s="556"/>
      <c r="VYF1" s="556"/>
      <c r="VYG1" s="556"/>
      <c r="VYH1" s="556"/>
      <c r="VYI1" s="556"/>
      <c r="VYJ1" s="556"/>
      <c r="VYK1" s="556"/>
      <c r="VYL1" s="556"/>
      <c r="VYM1" s="556"/>
      <c r="VYN1" s="556"/>
      <c r="VYO1" s="556"/>
      <c r="VYP1" s="556"/>
      <c r="VYQ1" s="556"/>
      <c r="VYR1" s="556"/>
      <c r="VYS1" s="556"/>
      <c r="VYT1" s="556"/>
      <c r="VYU1" s="556"/>
      <c r="VYV1" s="556"/>
      <c r="VYW1" s="556"/>
      <c r="VYX1" s="556"/>
      <c r="VYY1" s="556"/>
      <c r="VYZ1" s="556"/>
      <c r="VZA1" s="556"/>
      <c r="VZB1" s="556"/>
      <c r="VZC1" s="556"/>
      <c r="VZD1" s="556"/>
      <c r="VZE1" s="556"/>
      <c r="VZF1" s="556"/>
      <c r="VZG1" s="556"/>
      <c r="VZH1" s="556"/>
      <c r="VZI1" s="556"/>
      <c r="VZJ1" s="556"/>
      <c r="VZK1" s="556"/>
      <c r="VZL1" s="556"/>
      <c r="VZM1" s="556"/>
      <c r="VZN1" s="556"/>
      <c r="VZO1" s="556"/>
      <c r="VZP1" s="556"/>
      <c r="VZQ1" s="556"/>
      <c r="VZR1" s="556"/>
      <c r="VZS1" s="556"/>
      <c r="VZT1" s="556"/>
      <c r="VZU1" s="556"/>
      <c r="VZV1" s="556"/>
      <c r="VZW1" s="556"/>
      <c r="VZX1" s="556"/>
      <c r="VZY1" s="556"/>
      <c r="VZZ1" s="556"/>
      <c r="WAA1" s="556"/>
      <c r="WAB1" s="556"/>
      <c r="WAC1" s="556"/>
      <c r="WAD1" s="556"/>
      <c r="WAE1" s="556"/>
      <c r="WAF1" s="556"/>
      <c r="WAG1" s="556"/>
      <c r="WAH1" s="556"/>
      <c r="WAI1" s="556"/>
      <c r="WAJ1" s="556"/>
      <c r="WAK1" s="556"/>
      <c r="WAL1" s="556"/>
      <c r="WAM1" s="556"/>
      <c r="WAN1" s="556"/>
      <c r="WAO1" s="556"/>
      <c r="WAP1" s="556"/>
      <c r="WAQ1" s="556"/>
      <c r="WAR1" s="556"/>
      <c r="WAS1" s="556"/>
      <c r="WAT1" s="556"/>
      <c r="WAU1" s="556"/>
      <c r="WAV1" s="556"/>
      <c r="WAW1" s="556"/>
      <c r="WAX1" s="556"/>
      <c r="WAY1" s="556"/>
      <c r="WAZ1" s="556"/>
      <c r="WBA1" s="556"/>
      <c r="WBB1" s="556"/>
      <c r="WBC1" s="556"/>
      <c r="WBD1" s="556"/>
      <c r="WBE1" s="556"/>
      <c r="WBF1" s="556"/>
      <c r="WBG1" s="556"/>
      <c r="WBH1" s="556"/>
      <c r="WBI1" s="556"/>
      <c r="WBJ1" s="556"/>
      <c r="WBK1" s="556"/>
      <c r="WBL1" s="556"/>
      <c r="WBM1" s="556"/>
      <c r="WBN1" s="556"/>
      <c r="WBO1" s="556"/>
      <c r="WBP1" s="556"/>
      <c r="WBQ1" s="556"/>
      <c r="WBR1" s="556"/>
      <c r="WBS1" s="556"/>
      <c r="WBT1" s="556"/>
      <c r="WBU1" s="556"/>
      <c r="WBV1" s="556"/>
      <c r="WBW1" s="556"/>
      <c r="WBX1" s="556"/>
      <c r="WBY1" s="556"/>
      <c r="WBZ1" s="556"/>
      <c r="WCA1" s="556"/>
      <c r="WCB1" s="556"/>
      <c r="WCC1" s="556"/>
      <c r="WCD1" s="556"/>
      <c r="WCE1" s="556"/>
      <c r="WCF1" s="556"/>
      <c r="WCG1" s="556"/>
      <c r="WCH1" s="556"/>
      <c r="WCI1" s="556"/>
      <c r="WCJ1" s="556"/>
      <c r="WCK1" s="556"/>
      <c r="WCL1" s="556"/>
      <c r="WCM1" s="556"/>
      <c r="WCN1" s="556"/>
      <c r="WCO1" s="556"/>
      <c r="WCP1" s="556"/>
      <c r="WCQ1" s="556"/>
      <c r="WCR1" s="556"/>
      <c r="WCS1" s="556"/>
      <c r="WCT1" s="556"/>
      <c r="WCU1" s="556"/>
      <c r="WCV1" s="556"/>
      <c r="WCW1" s="556"/>
      <c r="WCX1" s="556"/>
      <c r="WCY1" s="556"/>
      <c r="WCZ1" s="556"/>
      <c r="WDA1" s="556"/>
      <c r="WDB1" s="556"/>
      <c r="WDC1" s="556"/>
      <c r="WDD1" s="556"/>
      <c r="WDE1" s="556"/>
      <c r="WDF1" s="556"/>
      <c r="WDG1" s="556"/>
      <c r="WDH1" s="556"/>
      <c r="WDI1" s="556"/>
      <c r="WDJ1" s="556"/>
      <c r="WDK1" s="556"/>
      <c r="WDL1" s="556"/>
      <c r="WDM1" s="556"/>
      <c r="WDN1" s="556"/>
      <c r="WDO1" s="556"/>
      <c r="WDP1" s="556"/>
      <c r="WDQ1" s="556"/>
      <c r="WDR1" s="556"/>
      <c r="WDS1" s="556"/>
      <c r="WDT1" s="556"/>
      <c r="WDU1" s="556"/>
      <c r="WDV1" s="556"/>
      <c r="WDW1" s="556"/>
      <c r="WDX1" s="556"/>
      <c r="WDY1" s="556"/>
      <c r="WDZ1" s="556"/>
      <c r="WEA1" s="556"/>
      <c r="WEB1" s="556"/>
      <c r="WEC1" s="556"/>
      <c r="WED1" s="556"/>
      <c r="WEE1" s="556"/>
      <c r="WEF1" s="556"/>
      <c r="WEG1" s="556"/>
      <c r="WEH1" s="556"/>
      <c r="WEI1" s="556"/>
      <c r="WEJ1" s="556"/>
      <c r="WEK1" s="556"/>
      <c r="WEL1" s="556"/>
      <c r="WEM1" s="556"/>
      <c r="WEN1" s="556"/>
      <c r="WEO1" s="556"/>
      <c r="WEP1" s="556"/>
      <c r="WEQ1" s="556"/>
      <c r="WER1" s="556"/>
      <c r="WES1" s="556"/>
      <c r="WET1" s="556"/>
      <c r="WEU1" s="556"/>
      <c r="WEV1" s="556"/>
      <c r="WEW1" s="556"/>
      <c r="WEX1" s="556"/>
      <c r="WEY1" s="556"/>
      <c r="WEZ1" s="556"/>
      <c r="WFA1" s="556"/>
      <c r="WFB1" s="556"/>
      <c r="WFC1" s="556"/>
      <c r="WFD1" s="556"/>
      <c r="WFE1" s="556"/>
      <c r="WFF1" s="556"/>
      <c r="WFG1" s="556"/>
      <c r="WFH1" s="556"/>
      <c r="WFI1" s="556"/>
      <c r="WFJ1" s="556"/>
      <c r="WFK1" s="556"/>
      <c r="WFL1" s="556"/>
      <c r="WFM1" s="556"/>
      <c r="WFN1" s="556"/>
      <c r="WFO1" s="556"/>
      <c r="WFP1" s="556"/>
      <c r="WFQ1" s="556"/>
      <c r="WFR1" s="556"/>
      <c r="WFS1" s="556"/>
      <c r="WFT1" s="556"/>
      <c r="WFU1" s="556"/>
      <c r="WFV1" s="556"/>
      <c r="WFW1" s="556"/>
      <c r="WFX1" s="556"/>
      <c r="WFY1" s="556"/>
      <c r="WFZ1" s="556"/>
      <c r="WGA1" s="556"/>
      <c r="WGB1" s="556"/>
      <c r="WGC1" s="556"/>
      <c r="WGD1" s="556"/>
      <c r="WGE1" s="556"/>
      <c r="WGF1" s="556"/>
      <c r="WGG1" s="556"/>
      <c r="WGH1" s="556"/>
      <c r="WGI1" s="556"/>
      <c r="WGJ1" s="556"/>
      <c r="WGK1" s="556"/>
      <c r="WGL1" s="556"/>
      <c r="WGM1" s="556"/>
      <c r="WGN1" s="556"/>
      <c r="WGO1" s="556"/>
      <c r="WGP1" s="556"/>
      <c r="WGQ1" s="556"/>
      <c r="WGR1" s="556"/>
      <c r="WGS1" s="556"/>
      <c r="WGT1" s="556"/>
      <c r="WGU1" s="556"/>
      <c r="WGV1" s="556"/>
      <c r="WGW1" s="556"/>
      <c r="WGX1" s="556"/>
      <c r="WGY1" s="556"/>
      <c r="WGZ1" s="556"/>
      <c r="WHA1" s="556"/>
      <c r="WHB1" s="556"/>
      <c r="WHC1" s="556"/>
      <c r="WHD1" s="556"/>
      <c r="WHE1" s="556"/>
      <c r="WHF1" s="556"/>
      <c r="WHG1" s="556"/>
      <c r="WHH1" s="556"/>
      <c r="WHI1" s="556"/>
      <c r="WHJ1" s="556"/>
      <c r="WHK1" s="556"/>
      <c r="WHL1" s="556"/>
      <c r="WHM1" s="556"/>
      <c r="WHN1" s="556"/>
      <c r="WHO1" s="556"/>
      <c r="WHP1" s="556"/>
      <c r="WHQ1" s="556"/>
      <c r="WHR1" s="556"/>
      <c r="WHS1" s="556"/>
      <c r="WHT1" s="556"/>
      <c r="WHU1" s="556"/>
      <c r="WHV1" s="556"/>
      <c r="WHW1" s="556"/>
      <c r="WHX1" s="556"/>
      <c r="WHY1" s="556"/>
      <c r="WHZ1" s="556"/>
      <c r="WIA1" s="556"/>
      <c r="WIB1" s="556"/>
      <c r="WIC1" s="556"/>
      <c r="WID1" s="556"/>
      <c r="WIE1" s="556"/>
      <c r="WIF1" s="556"/>
      <c r="WIG1" s="556"/>
      <c r="WIH1" s="556"/>
      <c r="WII1" s="556"/>
      <c r="WIJ1" s="556"/>
      <c r="WIK1" s="556"/>
      <c r="WIL1" s="556"/>
      <c r="WIM1" s="556"/>
      <c r="WIN1" s="556"/>
      <c r="WIO1" s="556"/>
      <c r="WIP1" s="556"/>
      <c r="WIQ1" s="556"/>
      <c r="WIR1" s="556"/>
      <c r="WIS1" s="556"/>
      <c r="WIT1" s="556"/>
      <c r="WIU1" s="556"/>
      <c r="WIV1" s="556"/>
      <c r="WIW1" s="556"/>
      <c r="WIX1" s="556"/>
      <c r="WIY1" s="556"/>
      <c r="WIZ1" s="556"/>
      <c r="WJA1" s="556"/>
      <c r="WJB1" s="556"/>
      <c r="WJC1" s="556"/>
      <c r="WJD1" s="556"/>
      <c r="WJE1" s="556"/>
      <c r="WJF1" s="556"/>
      <c r="WJG1" s="556"/>
      <c r="WJH1" s="556"/>
      <c r="WJI1" s="556"/>
      <c r="WJJ1" s="556"/>
      <c r="WJK1" s="556"/>
      <c r="WJL1" s="556"/>
      <c r="WJM1" s="556"/>
      <c r="WJN1" s="556"/>
      <c r="WJO1" s="556"/>
      <c r="WJP1" s="556"/>
      <c r="WJQ1" s="556"/>
      <c r="WJR1" s="556"/>
      <c r="WJS1" s="556"/>
      <c r="WJT1" s="556"/>
      <c r="WJU1" s="556"/>
      <c r="WJV1" s="556"/>
      <c r="WJW1" s="556"/>
      <c r="WJX1" s="556"/>
      <c r="WJY1" s="556"/>
      <c r="WJZ1" s="556"/>
      <c r="WKA1" s="556"/>
      <c r="WKB1" s="556"/>
      <c r="WKC1" s="556"/>
      <c r="WKD1" s="556"/>
      <c r="WKE1" s="556"/>
      <c r="WKF1" s="556"/>
      <c r="WKG1" s="556"/>
      <c r="WKH1" s="556"/>
      <c r="WKI1" s="556"/>
      <c r="WKJ1" s="556"/>
      <c r="WKK1" s="556"/>
      <c r="WKL1" s="556"/>
      <c r="WKM1" s="556"/>
      <c r="WKN1" s="556"/>
      <c r="WKO1" s="556"/>
      <c r="WKP1" s="556"/>
      <c r="WKQ1" s="556"/>
      <c r="WKR1" s="556"/>
      <c r="WKS1" s="556"/>
      <c r="WKT1" s="556"/>
      <c r="WKU1" s="556"/>
      <c r="WKV1" s="556"/>
      <c r="WKW1" s="556"/>
      <c r="WKX1" s="556"/>
      <c r="WKY1" s="556"/>
      <c r="WKZ1" s="556"/>
      <c r="WLA1" s="556"/>
      <c r="WLB1" s="556"/>
      <c r="WLC1" s="556"/>
      <c r="WLD1" s="556"/>
      <c r="WLE1" s="556"/>
      <c r="WLF1" s="556"/>
      <c r="WLG1" s="556"/>
      <c r="WLH1" s="556"/>
      <c r="WLI1" s="556"/>
      <c r="WLJ1" s="556"/>
      <c r="WLK1" s="556"/>
      <c r="WLL1" s="556"/>
      <c r="WLM1" s="556"/>
      <c r="WLN1" s="556"/>
      <c r="WLO1" s="556"/>
      <c r="WLP1" s="556"/>
      <c r="WLQ1" s="556"/>
      <c r="WLR1" s="556"/>
      <c r="WLS1" s="556"/>
      <c r="WLT1" s="556"/>
      <c r="WLU1" s="556"/>
      <c r="WLV1" s="556"/>
      <c r="WLW1" s="556"/>
      <c r="WLX1" s="556"/>
      <c r="WLY1" s="556"/>
      <c r="WLZ1" s="556"/>
      <c r="WMA1" s="556"/>
      <c r="WMB1" s="556"/>
      <c r="WMC1" s="556"/>
      <c r="WMD1" s="556"/>
      <c r="WME1" s="556"/>
      <c r="WMF1" s="556"/>
      <c r="WMG1" s="556"/>
      <c r="WMH1" s="556"/>
      <c r="WMI1" s="556"/>
      <c r="WMJ1" s="556"/>
      <c r="WMK1" s="556"/>
      <c r="WML1" s="556"/>
      <c r="WMM1" s="556"/>
      <c r="WMN1" s="556"/>
      <c r="WMO1" s="556"/>
      <c r="WMP1" s="556"/>
      <c r="WMQ1" s="556"/>
      <c r="WMR1" s="556"/>
      <c r="WMS1" s="556"/>
      <c r="WMT1" s="556"/>
      <c r="WMU1" s="556"/>
      <c r="WMV1" s="556"/>
      <c r="WMW1" s="556"/>
      <c r="WMX1" s="556"/>
      <c r="WMY1" s="556"/>
      <c r="WMZ1" s="556"/>
      <c r="WNA1" s="556"/>
      <c r="WNB1" s="556"/>
      <c r="WNC1" s="556"/>
      <c r="WND1" s="556"/>
      <c r="WNE1" s="556"/>
      <c r="WNF1" s="556"/>
      <c r="WNG1" s="556"/>
      <c r="WNH1" s="556"/>
      <c r="WNI1" s="556"/>
      <c r="WNJ1" s="556"/>
      <c r="WNK1" s="556"/>
      <c r="WNL1" s="556"/>
      <c r="WNM1" s="556"/>
      <c r="WNN1" s="556"/>
      <c r="WNO1" s="556"/>
      <c r="WNP1" s="556"/>
      <c r="WNQ1" s="556"/>
      <c r="WNR1" s="556"/>
      <c r="WNS1" s="556"/>
      <c r="WNT1" s="556"/>
      <c r="WNU1" s="556"/>
      <c r="WNV1" s="556"/>
      <c r="WNW1" s="556"/>
      <c r="WNX1" s="556"/>
      <c r="WNY1" s="556"/>
      <c r="WNZ1" s="556"/>
      <c r="WOA1" s="556"/>
      <c r="WOB1" s="556"/>
      <c r="WOC1" s="556"/>
      <c r="WOD1" s="556"/>
      <c r="WOE1" s="556"/>
      <c r="WOF1" s="556"/>
      <c r="WOG1" s="556"/>
      <c r="WOH1" s="556"/>
      <c r="WOI1" s="556"/>
      <c r="WOJ1" s="556"/>
      <c r="WOK1" s="556"/>
      <c r="WOL1" s="556"/>
      <c r="WOM1" s="556"/>
      <c r="WON1" s="556"/>
      <c r="WOO1" s="556"/>
      <c r="WOP1" s="556"/>
      <c r="WOQ1" s="556"/>
      <c r="WOR1" s="556"/>
      <c r="WOS1" s="556"/>
      <c r="WOT1" s="556"/>
      <c r="WOU1" s="556"/>
      <c r="WOV1" s="556"/>
      <c r="WOW1" s="556"/>
      <c r="WOX1" s="556"/>
      <c r="WOY1" s="556"/>
      <c r="WOZ1" s="556"/>
      <c r="WPA1" s="556"/>
      <c r="WPB1" s="556"/>
      <c r="WPC1" s="556"/>
      <c r="WPD1" s="556"/>
      <c r="WPE1" s="556"/>
      <c r="WPF1" s="556"/>
      <c r="WPG1" s="556"/>
      <c r="WPH1" s="556"/>
      <c r="WPI1" s="556"/>
      <c r="WPJ1" s="556"/>
      <c r="WPK1" s="556"/>
      <c r="WPL1" s="556"/>
      <c r="WPM1" s="556"/>
      <c r="WPN1" s="556"/>
      <c r="WPO1" s="556"/>
      <c r="WPP1" s="556"/>
      <c r="WPQ1" s="556"/>
      <c r="WPR1" s="556"/>
      <c r="WPS1" s="556"/>
      <c r="WPT1" s="556"/>
      <c r="WPU1" s="556"/>
      <c r="WPV1" s="556"/>
      <c r="WPW1" s="556"/>
      <c r="WPX1" s="556"/>
      <c r="WPY1" s="556"/>
      <c r="WPZ1" s="556"/>
      <c r="WQA1" s="556"/>
      <c r="WQB1" s="556"/>
      <c r="WQC1" s="556"/>
      <c r="WQD1" s="556"/>
      <c r="WQE1" s="556"/>
      <c r="WQF1" s="556"/>
      <c r="WQG1" s="556"/>
      <c r="WQH1" s="556"/>
      <c r="WQI1" s="556"/>
      <c r="WQJ1" s="556"/>
      <c r="WQK1" s="556"/>
      <c r="WQL1" s="556"/>
      <c r="WQM1" s="556"/>
      <c r="WQN1" s="556"/>
      <c r="WQO1" s="556"/>
      <c r="WQP1" s="556"/>
      <c r="WQQ1" s="556"/>
      <c r="WQR1" s="556"/>
      <c r="WQS1" s="556"/>
      <c r="WQT1" s="556"/>
      <c r="WQU1" s="556"/>
      <c r="WQV1" s="556"/>
      <c r="WQW1" s="556"/>
      <c r="WQX1" s="556"/>
      <c r="WQY1" s="556"/>
      <c r="WQZ1" s="556"/>
      <c r="WRA1" s="556"/>
      <c r="WRB1" s="556"/>
      <c r="WRC1" s="556"/>
      <c r="WRD1" s="556"/>
      <c r="WRE1" s="556"/>
      <c r="WRF1" s="556"/>
      <c r="WRG1" s="556"/>
      <c r="WRH1" s="556"/>
      <c r="WRI1" s="556"/>
      <c r="WRJ1" s="556"/>
      <c r="WRK1" s="556"/>
      <c r="WRL1" s="556"/>
      <c r="WRM1" s="556"/>
      <c r="WRN1" s="556"/>
      <c r="WRO1" s="556"/>
      <c r="WRP1" s="556"/>
      <c r="WRQ1" s="556"/>
      <c r="WRR1" s="556"/>
      <c r="WRS1" s="556"/>
      <c r="WRT1" s="556"/>
      <c r="WRU1" s="556"/>
      <c r="WRV1" s="556"/>
      <c r="WRW1" s="556"/>
      <c r="WRX1" s="556"/>
      <c r="WRY1" s="556"/>
      <c r="WRZ1" s="556"/>
      <c r="WSA1" s="556"/>
      <c r="WSB1" s="556"/>
      <c r="WSC1" s="556"/>
      <c r="WSD1" s="556"/>
      <c r="WSE1" s="556"/>
      <c r="WSF1" s="556"/>
      <c r="WSG1" s="556"/>
      <c r="WSH1" s="556"/>
      <c r="WSI1" s="556"/>
      <c r="WSJ1" s="556"/>
      <c r="WSK1" s="556"/>
      <c r="WSL1" s="556"/>
      <c r="WSM1" s="556"/>
      <c r="WSN1" s="556"/>
      <c r="WSO1" s="556"/>
      <c r="WSP1" s="556"/>
      <c r="WSQ1" s="556"/>
      <c r="WSR1" s="556"/>
      <c r="WSS1" s="556"/>
      <c r="WST1" s="556"/>
      <c r="WSU1" s="556"/>
      <c r="WSV1" s="556"/>
      <c r="WSW1" s="556"/>
      <c r="WSX1" s="556"/>
      <c r="WSY1" s="556"/>
      <c r="WSZ1" s="556"/>
      <c r="WTA1" s="556"/>
      <c r="WTB1" s="556"/>
      <c r="WTC1" s="556"/>
      <c r="WTD1" s="556"/>
      <c r="WTE1" s="556"/>
      <c r="WTF1" s="556"/>
      <c r="WTG1" s="556"/>
      <c r="WTH1" s="556"/>
      <c r="WTI1" s="556"/>
      <c r="WTJ1" s="556"/>
      <c r="WTK1" s="556"/>
      <c r="WTL1" s="556"/>
      <c r="WTM1" s="556"/>
      <c r="WTN1" s="556"/>
      <c r="WTO1" s="556"/>
      <c r="WTP1" s="556"/>
      <c r="WTQ1" s="556"/>
      <c r="WTR1" s="556"/>
      <c r="WTS1" s="556"/>
      <c r="WTT1" s="556"/>
      <c r="WTU1" s="556"/>
      <c r="WTV1" s="556"/>
      <c r="WTW1" s="556"/>
      <c r="WTX1" s="556"/>
      <c r="WTY1" s="556"/>
      <c r="WTZ1" s="556"/>
      <c r="WUA1" s="556"/>
      <c r="WUB1" s="556"/>
      <c r="WUC1" s="556"/>
      <c r="WUD1" s="556"/>
      <c r="WUE1" s="556"/>
      <c r="WUF1" s="556"/>
      <c r="WUG1" s="556"/>
      <c r="WUH1" s="556"/>
      <c r="WUI1" s="556"/>
      <c r="WUJ1" s="556"/>
      <c r="WUK1" s="556"/>
      <c r="WUL1" s="556"/>
      <c r="WUM1" s="556"/>
      <c r="WUN1" s="556"/>
      <c r="WUO1" s="556"/>
      <c r="WUP1" s="556"/>
      <c r="WUQ1" s="556"/>
      <c r="WUR1" s="556"/>
      <c r="WUS1" s="556"/>
      <c r="WUT1" s="556"/>
      <c r="WUU1" s="556"/>
      <c r="WUV1" s="556"/>
      <c r="WUW1" s="556"/>
      <c r="WUX1" s="556"/>
      <c r="WUY1" s="556"/>
      <c r="WUZ1" s="556"/>
      <c r="WVA1" s="556"/>
      <c r="WVB1" s="556"/>
      <c r="WVC1" s="556"/>
      <c r="WVD1" s="556"/>
      <c r="WVE1" s="556"/>
      <c r="WVF1" s="556"/>
      <c r="WVG1" s="556"/>
      <c r="WVH1" s="556"/>
      <c r="WVI1" s="556"/>
      <c r="WVJ1" s="556"/>
      <c r="WVK1" s="556"/>
      <c r="WVL1" s="556"/>
      <c r="WVM1" s="556"/>
      <c r="WVN1" s="556"/>
      <c r="WVO1" s="556"/>
      <c r="WVP1" s="556"/>
      <c r="WVQ1" s="556"/>
      <c r="WVR1" s="556"/>
      <c r="WVS1" s="556"/>
      <c r="WVT1" s="556"/>
      <c r="WVU1" s="556"/>
      <c r="WVV1" s="556"/>
      <c r="WVW1" s="556"/>
      <c r="WVX1" s="556"/>
      <c r="WVY1" s="556"/>
      <c r="WVZ1" s="556"/>
      <c r="WWA1" s="556"/>
      <c r="WWB1" s="556"/>
      <c r="WWC1" s="556"/>
      <c r="WWD1" s="556"/>
      <c r="WWE1" s="556"/>
      <c r="WWF1" s="556"/>
      <c r="WWG1" s="556"/>
      <c r="WWH1" s="556"/>
      <c r="WWI1" s="556"/>
      <c r="WWJ1" s="556"/>
      <c r="WWK1" s="556"/>
      <c r="WWL1" s="556"/>
      <c r="WWM1" s="556"/>
      <c r="WWN1" s="556"/>
      <c r="WWO1" s="556"/>
      <c r="WWP1" s="556"/>
      <c r="WWQ1" s="556"/>
      <c r="WWR1" s="556"/>
      <c r="WWS1" s="556"/>
      <c r="WWT1" s="556"/>
      <c r="WWU1" s="556"/>
      <c r="WWV1" s="556"/>
      <c r="WWW1" s="556"/>
      <c r="WWX1" s="556"/>
      <c r="WWY1" s="556"/>
      <c r="WWZ1" s="556"/>
      <c r="WXA1" s="556"/>
      <c r="WXB1" s="556"/>
      <c r="WXC1" s="556"/>
      <c r="WXD1" s="556"/>
      <c r="WXE1" s="556"/>
      <c r="WXF1" s="556"/>
      <c r="WXG1" s="556"/>
      <c r="WXH1" s="556"/>
      <c r="WXI1" s="556"/>
      <c r="WXJ1" s="556"/>
      <c r="WXK1" s="556"/>
      <c r="WXL1" s="556"/>
      <c r="WXM1" s="556"/>
      <c r="WXN1" s="556"/>
      <c r="WXO1" s="556"/>
      <c r="WXP1" s="556"/>
      <c r="WXQ1" s="556"/>
      <c r="WXR1" s="556"/>
      <c r="WXS1" s="556"/>
      <c r="WXT1" s="556"/>
      <c r="WXU1" s="556"/>
      <c r="WXV1" s="556"/>
      <c r="WXW1" s="556"/>
      <c r="WXX1" s="556"/>
      <c r="WXY1" s="556"/>
      <c r="WXZ1" s="556"/>
      <c r="WYA1" s="556"/>
      <c r="WYB1" s="556"/>
      <c r="WYC1" s="556"/>
      <c r="WYD1" s="556"/>
      <c r="WYE1" s="556"/>
      <c r="WYF1" s="556"/>
      <c r="WYG1" s="556"/>
      <c r="WYH1" s="556"/>
      <c r="WYI1" s="556"/>
      <c r="WYJ1" s="556"/>
      <c r="WYK1" s="556"/>
      <c r="WYL1" s="556"/>
      <c r="WYM1" s="556"/>
      <c r="WYN1" s="556"/>
      <c r="WYO1" s="556"/>
      <c r="WYP1" s="556"/>
      <c r="WYQ1" s="556"/>
      <c r="WYR1" s="556"/>
      <c r="WYS1" s="556"/>
      <c r="WYT1" s="556"/>
      <c r="WYU1" s="556"/>
      <c r="WYV1" s="556"/>
      <c r="WYW1" s="556"/>
      <c r="WYX1" s="556"/>
      <c r="WYY1" s="556"/>
      <c r="WYZ1" s="556"/>
      <c r="WZA1" s="556"/>
      <c r="WZB1" s="556"/>
      <c r="WZC1" s="556"/>
      <c r="WZD1" s="556"/>
      <c r="WZE1" s="556"/>
      <c r="WZF1" s="556"/>
      <c r="WZG1" s="556"/>
      <c r="WZH1" s="556"/>
      <c r="WZI1" s="556"/>
      <c r="WZJ1" s="556"/>
      <c r="WZK1" s="556"/>
      <c r="WZL1" s="556"/>
      <c r="WZM1" s="556"/>
      <c r="WZN1" s="556"/>
      <c r="WZO1" s="556"/>
      <c r="WZP1" s="556"/>
      <c r="WZQ1" s="556"/>
      <c r="WZR1" s="556"/>
      <c r="WZS1" s="556"/>
      <c r="WZT1" s="556"/>
      <c r="WZU1" s="556"/>
      <c r="WZV1" s="556"/>
      <c r="WZW1" s="556"/>
      <c r="WZX1" s="556"/>
      <c r="WZY1" s="556"/>
      <c r="WZZ1" s="556"/>
      <c r="XAA1" s="556"/>
      <c r="XAB1" s="556"/>
      <c r="XAC1" s="556"/>
      <c r="XAD1" s="556"/>
      <c r="XAE1" s="556"/>
      <c r="XAF1" s="556"/>
      <c r="XAG1" s="556"/>
      <c r="XAH1" s="556"/>
      <c r="XAI1" s="556"/>
      <c r="XAJ1" s="556"/>
      <c r="XAK1" s="556"/>
      <c r="XAL1" s="556"/>
      <c r="XAM1" s="556"/>
      <c r="XAN1" s="556"/>
      <c r="XAO1" s="556"/>
      <c r="XAP1" s="556"/>
      <c r="XAQ1" s="556"/>
      <c r="XAR1" s="556"/>
      <c r="XAS1" s="556"/>
      <c r="XAT1" s="556"/>
      <c r="XAU1" s="556"/>
      <c r="XAV1" s="556"/>
      <c r="XAW1" s="556"/>
      <c r="XAX1" s="556"/>
      <c r="XAY1" s="556"/>
      <c r="XAZ1" s="556"/>
      <c r="XBA1" s="556"/>
      <c r="XBB1" s="556"/>
      <c r="XBC1" s="556"/>
      <c r="XBD1" s="556"/>
      <c r="XBE1" s="556"/>
      <c r="XBF1" s="556"/>
      <c r="XBG1" s="556"/>
      <c r="XBH1" s="556"/>
      <c r="XBI1" s="556"/>
      <c r="XBJ1" s="556"/>
      <c r="XBK1" s="556"/>
      <c r="XBL1" s="556"/>
      <c r="XBM1" s="556"/>
      <c r="XBN1" s="556"/>
      <c r="XBO1" s="556"/>
      <c r="XBP1" s="556"/>
      <c r="XBQ1" s="556"/>
      <c r="XBR1" s="556"/>
      <c r="XBS1" s="556"/>
      <c r="XBT1" s="556"/>
      <c r="XBU1" s="556"/>
      <c r="XBV1" s="556"/>
      <c r="XBW1" s="556"/>
      <c r="XBX1" s="556"/>
      <c r="XBY1" s="556"/>
      <c r="XBZ1" s="556"/>
      <c r="XCA1" s="556"/>
      <c r="XCB1" s="556"/>
      <c r="XCC1" s="556"/>
      <c r="XCD1" s="556"/>
      <c r="XCE1" s="556"/>
      <c r="XCF1" s="556"/>
      <c r="XCG1" s="556"/>
      <c r="XCH1" s="556"/>
      <c r="XCI1" s="556"/>
      <c r="XCJ1" s="556"/>
      <c r="XCK1" s="556"/>
      <c r="XCL1" s="556"/>
      <c r="XCM1" s="556"/>
      <c r="XCN1" s="556"/>
      <c r="XCO1" s="556"/>
      <c r="XCP1" s="556"/>
      <c r="XCQ1" s="556"/>
      <c r="XCR1" s="556"/>
      <c r="XCS1" s="556"/>
      <c r="XCT1" s="556"/>
      <c r="XCU1" s="556"/>
      <c r="XCV1" s="556"/>
    </row>
    <row r="2" spans="1:16324" s="551" customFormat="1" ht="27.75" customHeight="1" thickBot="1">
      <c r="B2" s="860" t="s">
        <v>1178</v>
      </c>
      <c r="C2" s="557" t="s">
        <v>507</v>
      </c>
      <c r="D2" s="558" t="s">
        <v>508</v>
      </c>
      <c r="E2" s="559" t="s">
        <v>509</v>
      </c>
      <c r="F2" s="552"/>
      <c r="G2" s="878" t="s">
        <v>1179</v>
      </c>
      <c r="H2" s="554"/>
      <c r="I2" s="873" t="s">
        <v>1182</v>
      </c>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6"/>
      <c r="BL2" s="556"/>
      <c r="BM2" s="556"/>
      <c r="BN2" s="556"/>
      <c r="BO2" s="556"/>
      <c r="BP2" s="556"/>
      <c r="BQ2" s="556"/>
      <c r="BR2" s="556"/>
      <c r="BS2" s="556"/>
      <c r="BT2" s="556"/>
      <c r="BU2" s="556"/>
      <c r="BV2" s="556"/>
      <c r="BW2" s="556"/>
      <c r="BX2" s="556"/>
      <c r="BY2" s="556"/>
      <c r="BZ2" s="556"/>
      <c r="CA2" s="556"/>
      <c r="CB2" s="556"/>
      <c r="CC2" s="556"/>
      <c r="CD2" s="556"/>
      <c r="CE2" s="556"/>
      <c r="CF2" s="556"/>
      <c r="CG2" s="556"/>
      <c r="CH2" s="556"/>
      <c r="CI2" s="556"/>
      <c r="CJ2" s="556"/>
      <c r="CK2" s="556"/>
      <c r="CL2" s="556"/>
      <c r="CM2" s="556"/>
      <c r="CN2" s="556"/>
      <c r="CO2" s="556"/>
      <c r="CP2" s="556"/>
      <c r="CQ2" s="556"/>
      <c r="CR2" s="556"/>
      <c r="CS2" s="556"/>
      <c r="CT2" s="556"/>
      <c r="CU2" s="556"/>
      <c r="CV2" s="556"/>
      <c r="CW2" s="556"/>
      <c r="CX2" s="556"/>
      <c r="CY2" s="556"/>
      <c r="CZ2" s="556"/>
      <c r="DA2" s="556"/>
      <c r="DB2" s="556"/>
      <c r="DC2" s="556"/>
      <c r="DD2" s="556"/>
      <c r="DE2" s="556"/>
      <c r="DF2" s="556"/>
      <c r="DG2" s="556"/>
      <c r="DH2" s="556"/>
      <c r="DI2" s="556"/>
      <c r="DJ2" s="556"/>
      <c r="DK2" s="556"/>
      <c r="DL2" s="556"/>
      <c r="DM2" s="556"/>
      <c r="DN2" s="556"/>
      <c r="DO2" s="556"/>
      <c r="DP2" s="556"/>
      <c r="DQ2" s="556"/>
      <c r="DR2" s="556"/>
      <c r="DS2" s="556"/>
      <c r="DT2" s="556"/>
      <c r="DU2" s="556"/>
      <c r="DV2" s="556"/>
      <c r="DW2" s="556"/>
      <c r="DX2" s="556"/>
      <c r="DY2" s="556"/>
      <c r="DZ2" s="556"/>
      <c r="EA2" s="556"/>
      <c r="EB2" s="556"/>
      <c r="EC2" s="556"/>
      <c r="ED2" s="556"/>
      <c r="EE2" s="556"/>
      <c r="EF2" s="556"/>
      <c r="EG2" s="556"/>
      <c r="EH2" s="556"/>
      <c r="EI2" s="556"/>
      <c r="EJ2" s="556"/>
      <c r="EK2" s="556"/>
      <c r="EL2" s="556"/>
      <c r="EM2" s="556"/>
      <c r="EN2" s="556"/>
      <c r="EO2" s="556"/>
      <c r="EP2" s="556"/>
      <c r="EQ2" s="556"/>
      <c r="ER2" s="556"/>
      <c r="ES2" s="556"/>
      <c r="ET2" s="556"/>
      <c r="EU2" s="556"/>
      <c r="EV2" s="556"/>
      <c r="EW2" s="556"/>
      <c r="EX2" s="556"/>
      <c r="EY2" s="556"/>
      <c r="EZ2" s="556"/>
      <c r="FA2" s="556"/>
      <c r="FB2" s="556"/>
      <c r="FC2" s="556"/>
      <c r="FD2" s="556"/>
      <c r="FE2" s="556"/>
      <c r="FF2" s="556"/>
      <c r="FG2" s="556"/>
      <c r="FH2" s="556"/>
      <c r="FI2" s="556"/>
      <c r="FJ2" s="556"/>
      <c r="FK2" s="556"/>
      <c r="FL2" s="556"/>
      <c r="FM2" s="556"/>
      <c r="FN2" s="556"/>
      <c r="FO2" s="556"/>
      <c r="FP2" s="556"/>
      <c r="FQ2" s="556"/>
      <c r="FR2" s="556"/>
      <c r="FS2" s="556"/>
      <c r="FT2" s="556"/>
      <c r="FU2" s="556"/>
      <c r="FV2" s="556"/>
      <c r="FW2" s="556"/>
      <c r="FX2" s="556"/>
      <c r="FY2" s="556"/>
      <c r="FZ2" s="556"/>
      <c r="GA2" s="556"/>
      <c r="GB2" s="556"/>
      <c r="GC2" s="556"/>
      <c r="GD2" s="556"/>
      <c r="GE2" s="556"/>
      <c r="GF2" s="556"/>
      <c r="GG2" s="556"/>
      <c r="GH2" s="556"/>
      <c r="GI2" s="556"/>
      <c r="GJ2" s="556"/>
      <c r="GK2" s="556"/>
      <c r="GL2" s="556"/>
      <c r="GM2" s="556"/>
      <c r="GN2" s="556"/>
      <c r="GO2" s="556"/>
      <c r="GP2" s="556"/>
      <c r="GQ2" s="556"/>
      <c r="GR2" s="556"/>
      <c r="GS2" s="556"/>
      <c r="GT2" s="556"/>
      <c r="GU2" s="556"/>
      <c r="GV2" s="556"/>
      <c r="GW2" s="556"/>
      <c r="GX2" s="556"/>
      <c r="GY2" s="556"/>
      <c r="GZ2" s="556"/>
      <c r="HA2" s="556"/>
      <c r="HB2" s="556"/>
      <c r="HC2" s="556"/>
      <c r="HD2" s="556"/>
      <c r="HE2" s="556"/>
      <c r="HF2" s="556"/>
      <c r="HG2" s="556"/>
      <c r="HH2" s="556"/>
      <c r="HI2" s="556"/>
      <c r="HJ2" s="556"/>
      <c r="HK2" s="556"/>
      <c r="HL2" s="556"/>
      <c r="HM2" s="556"/>
      <c r="HN2" s="556"/>
      <c r="HO2" s="556"/>
      <c r="HP2" s="556"/>
      <c r="HQ2" s="556"/>
      <c r="HR2" s="556"/>
      <c r="HS2" s="556"/>
      <c r="HT2" s="556"/>
      <c r="HU2" s="556"/>
      <c r="HV2" s="556"/>
      <c r="HW2" s="556"/>
      <c r="HX2" s="556"/>
      <c r="HY2" s="556"/>
      <c r="HZ2" s="556"/>
      <c r="IA2" s="556"/>
      <c r="IB2" s="556"/>
      <c r="IC2" s="556"/>
      <c r="ID2" s="556"/>
      <c r="IE2" s="556"/>
      <c r="IF2" s="556"/>
      <c r="IG2" s="556"/>
      <c r="IH2" s="556"/>
      <c r="II2" s="556"/>
      <c r="IJ2" s="556"/>
      <c r="IK2" s="556"/>
      <c r="IL2" s="556"/>
      <c r="IM2" s="556"/>
      <c r="IN2" s="556"/>
      <c r="IO2" s="556"/>
      <c r="IP2" s="556"/>
      <c r="IQ2" s="556"/>
      <c r="IR2" s="556"/>
      <c r="IS2" s="556"/>
      <c r="IT2" s="556"/>
      <c r="IU2" s="556"/>
      <c r="IV2" s="556"/>
      <c r="IW2" s="556"/>
      <c r="IX2" s="556"/>
      <c r="IY2" s="556"/>
      <c r="IZ2" s="556"/>
      <c r="JA2" s="556"/>
      <c r="JB2" s="556"/>
      <c r="JC2" s="556"/>
      <c r="JD2" s="556"/>
      <c r="JE2" s="556"/>
      <c r="JF2" s="556"/>
      <c r="JG2" s="556"/>
      <c r="JH2" s="556"/>
      <c r="JI2" s="556"/>
      <c r="JJ2" s="556"/>
      <c r="JK2" s="556"/>
      <c r="JL2" s="556"/>
      <c r="JM2" s="556"/>
      <c r="JN2" s="556"/>
      <c r="JO2" s="556"/>
      <c r="JP2" s="556"/>
      <c r="JQ2" s="556"/>
      <c r="JR2" s="556"/>
      <c r="JS2" s="556"/>
      <c r="JT2" s="556"/>
      <c r="JU2" s="556"/>
      <c r="JV2" s="556"/>
      <c r="JW2" s="556"/>
      <c r="JX2" s="556"/>
      <c r="JY2" s="556"/>
      <c r="JZ2" s="556"/>
      <c r="KA2" s="556"/>
      <c r="KB2" s="556"/>
      <c r="KC2" s="556"/>
      <c r="KD2" s="556"/>
      <c r="KE2" s="556"/>
      <c r="KF2" s="556"/>
      <c r="KG2" s="556"/>
      <c r="KH2" s="556"/>
      <c r="KI2" s="556"/>
      <c r="KJ2" s="556"/>
      <c r="KK2" s="556"/>
      <c r="KL2" s="556"/>
      <c r="KM2" s="556"/>
      <c r="KN2" s="556"/>
      <c r="KO2" s="556"/>
      <c r="KP2" s="556"/>
      <c r="KQ2" s="556"/>
      <c r="KR2" s="556"/>
      <c r="KS2" s="556"/>
      <c r="KT2" s="556"/>
      <c r="KU2" s="556"/>
      <c r="KV2" s="556"/>
      <c r="KW2" s="556"/>
      <c r="KX2" s="556"/>
      <c r="KY2" s="556"/>
      <c r="KZ2" s="556"/>
      <c r="LA2" s="556"/>
      <c r="LB2" s="556"/>
      <c r="LC2" s="556"/>
      <c r="LD2" s="556"/>
      <c r="LE2" s="556"/>
      <c r="LF2" s="556"/>
      <c r="LG2" s="556"/>
      <c r="LH2" s="556"/>
      <c r="LI2" s="556"/>
      <c r="LJ2" s="556"/>
      <c r="LK2" s="556"/>
      <c r="LL2" s="556"/>
      <c r="LM2" s="556"/>
      <c r="LN2" s="556"/>
      <c r="LO2" s="556"/>
      <c r="LP2" s="556"/>
      <c r="LQ2" s="556"/>
      <c r="LR2" s="556"/>
      <c r="LS2" s="556"/>
      <c r="LT2" s="556"/>
      <c r="LU2" s="556"/>
      <c r="LV2" s="556"/>
      <c r="LW2" s="556"/>
      <c r="LX2" s="556"/>
      <c r="LY2" s="556"/>
      <c r="LZ2" s="556"/>
      <c r="MA2" s="556"/>
      <c r="MB2" s="556"/>
      <c r="MC2" s="556"/>
      <c r="MD2" s="556"/>
      <c r="ME2" s="556"/>
      <c r="MF2" s="556"/>
      <c r="MG2" s="556"/>
      <c r="MH2" s="556"/>
      <c r="MI2" s="556"/>
      <c r="MJ2" s="556"/>
      <c r="MK2" s="556"/>
      <c r="ML2" s="556"/>
      <c r="MM2" s="556"/>
      <c r="MN2" s="556"/>
      <c r="MO2" s="556"/>
      <c r="MP2" s="556"/>
      <c r="MQ2" s="556"/>
      <c r="MR2" s="556"/>
      <c r="MS2" s="556"/>
      <c r="MT2" s="556"/>
      <c r="MU2" s="556"/>
      <c r="MV2" s="556"/>
      <c r="MW2" s="556"/>
      <c r="MX2" s="556"/>
      <c r="MY2" s="556"/>
      <c r="MZ2" s="556"/>
      <c r="NA2" s="556"/>
      <c r="NB2" s="556"/>
      <c r="NC2" s="556"/>
      <c r="ND2" s="556"/>
      <c r="NE2" s="556"/>
      <c r="NF2" s="556"/>
      <c r="NG2" s="556"/>
      <c r="NH2" s="556"/>
      <c r="NI2" s="556"/>
      <c r="NJ2" s="556"/>
      <c r="NK2" s="556"/>
      <c r="NL2" s="556"/>
      <c r="NM2" s="556"/>
      <c r="NN2" s="556"/>
      <c r="NO2" s="556"/>
      <c r="NP2" s="556"/>
      <c r="NQ2" s="556"/>
      <c r="NR2" s="556"/>
      <c r="NS2" s="556"/>
      <c r="NT2" s="556"/>
      <c r="NU2" s="556"/>
      <c r="NV2" s="556"/>
      <c r="NW2" s="556"/>
      <c r="NX2" s="556"/>
      <c r="NY2" s="556"/>
      <c r="NZ2" s="556"/>
      <c r="OA2" s="556"/>
      <c r="OB2" s="556"/>
      <c r="OC2" s="556"/>
      <c r="OD2" s="556"/>
      <c r="OE2" s="556"/>
      <c r="OF2" s="556"/>
      <c r="OG2" s="556"/>
      <c r="OH2" s="556"/>
      <c r="OI2" s="556"/>
      <c r="OJ2" s="556"/>
      <c r="OK2" s="556"/>
      <c r="OL2" s="556"/>
      <c r="OM2" s="556"/>
      <c r="ON2" s="556"/>
      <c r="OO2" s="556"/>
      <c r="OP2" s="556"/>
      <c r="OQ2" s="556"/>
      <c r="OR2" s="556"/>
      <c r="OS2" s="556"/>
      <c r="OT2" s="556"/>
      <c r="OU2" s="556"/>
      <c r="OV2" s="556"/>
      <c r="OW2" s="556"/>
      <c r="OX2" s="556"/>
      <c r="OY2" s="556"/>
      <c r="OZ2" s="556"/>
      <c r="PA2" s="556"/>
      <c r="PB2" s="556"/>
      <c r="PC2" s="556"/>
      <c r="PD2" s="556"/>
      <c r="PE2" s="556"/>
      <c r="PF2" s="556"/>
      <c r="PG2" s="556"/>
      <c r="PH2" s="556"/>
      <c r="PI2" s="556"/>
      <c r="PJ2" s="556"/>
      <c r="PK2" s="556"/>
      <c r="PL2" s="556"/>
      <c r="PM2" s="556"/>
      <c r="PN2" s="556"/>
      <c r="PO2" s="556"/>
      <c r="PP2" s="556"/>
      <c r="PQ2" s="556"/>
      <c r="PR2" s="556"/>
      <c r="PS2" s="556"/>
      <c r="PT2" s="556"/>
      <c r="PU2" s="556"/>
      <c r="PV2" s="556"/>
      <c r="PW2" s="556"/>
      <c r="PX2" s="556"/>
      <c r="PY2" s="556"/>
      <c r="PZ2" s="556"/>
      <c r="QA2" s="556"/>
      <c r="QB2" s="556"/>
      <c r="QC2" s="556"/>
      <c r="QD2" s="556"/>
      <c r="QE2" s="556"/>
      <c r="QF2" s="556"/>
      <c r="QG2" s="556"/>
      <c r="QH2" s="556"/>
      <c r="QI2" s="556"/>
      <c r="QJ2" s="556"/>
      <c r="QK2" s="556"/>
      <c r="QL2" s="556"/>
      <c r="QM2" s="556"/>
      <c r="QN2" s="556"/>
      <c r="QO2" s="556"/>
      <c r="QP2" s="556"/>
      <c r="QQ2" s="556"/>
      <c r="QR2" s="556"/>
      <c r="QS2" s="556"/>
      <c r="QT2" s="556"/>
      <c r="QU2" s="556"/>
      <c r="QV2" s="556"/>
      <c r="QW2" s="556"/>
      <c r="QX2" s="556"/>
      <c r="QY2" s="556"/>
      <c r="QZ2" s="556"/>
      <c r="RA2" s="556"/>
      <c r="RB2" s="556"/>
      <c r="RC2" s="556"/>
      <c r="RD2" s="556"/>
      <c r="RE2" s="556"/>
      <c r="RF2" s="556"/>
      <c r="RG2" s="556"/>
      <c r="RH2" s="556"/>
      <c r="RI2" s="556"/>
      <c r="RJ2" s="556"/>
      <c r="RK2" s="556"/>
      <c r="RL2" s="556"/>
      <c r="RM2" s="556"/>
      <c r="RN2" s="556"/>
      <c r="RO2" s="556"/>
      <c r="RP2" s="556"/>
      <c r="RQ2" s="556"/>
      <c r="RR2" s="556"/>
      <c r="RS2" s="556"/>
      <c r="RT2" s="556"/>
      <c r="RU2" s="556"/>
      <c r="RV2" s="556"/>
      <c r="RW2" s="556"/>
      <c r="RX2" s="556"/>
      <c r="RY2" s="556"/>
      <c r="RZ2" s="556"/>
      <c r="SA2" s="556"/>
      <c r="SB2" s="556"/>
      <c r="SC2" s="556"/>
      <c r="SD2" s="556"/>
      <c r="SE2" s="556"/>
      <c r="SF2" s="556"/>
      <c r="SG2" s="556"/>
      <c r="SH2" s="556"/>
      <c r="SI2" s="556"/>
      <c r="SJ2" s="556"/>
      <c r="SK2" s="556"/>
      <c r="SL2" s="556"/>
      <c r="SM2" s="556"/>
      <c r="SN2" s="556"/>
      <c r="SO2" s="556"/>
      <c r="SP2" s="556"/>
      <c r="SQ2" s="556"/>
      <c r="SR2" s="556"/>
      <c r="SS2" s="556"/>
      <c r="ST2" s="556"/>
      <c r="SU2" s="556"/>
      <c r="SV2" s="556"/>
      <c r="SW2" s="556"/>
      <c r="SX2" s="556"/>
      <c r="SY2" s="556"/>
      <c r="SZ2" s="556"/>
      <c r="TA2" s="556"/>
      <c r="TB2" s="556"/>
      <c r="TC2" s="556"/>
      <c r="TD2" s="556"/>
      <c r="TE2" s="556"/>
      <c r="TF2" s="556"/>
      <c r="TG2" s="556"/>
      <c r="TH2" s="556"/>
      <c r="TI2" s="556"/>
      <c r="TJ2" s="556"/>
      <c r="TK2" s="556"/>
      <c r="TL2" s="556"/>
      <c r="TM2" s="556"/>
      <c r="TN2" s="556"/>
      <c r="TO2" s="556"/>
      <c r="TP2" s="556"/>
      <c r="TQ2" s="556"/>
      <c r="TR2" s="556"/>
      <c r="TS2" s="556"/>
      <c r="TT2" s="556"/>
      <c r="TU2" s="556"/>
      <c r="TV2" s="556"/>
      <c r="TW2" s="556"/>
      <c r="TX2" s="556"/>
      <c r="TY2" s="556"/>
      <c r="TZ2" s="556"/>
      <c r="UA2" s="556"/>
      <c r="UB2" s="556"/>
      <c r="UC2" s="556"/>
      <c r="UD2" s="556"/>
      <c r="UE2" s="556"/>
      <c r="UF2" s="556"/>
      <c r="UG2" s="556"/>
      <c r="UH2" s="556"/>
      <c r="UI2" s="556"/>
      <c r="UJ2" s="556"/>
      <c r="UK2" s="556"/>
      <c r="UL2" s="556"/>
      <c r="UM2" s="556"/>
      <c r="UN2" s="556"/>
      <c r="UO2" s="556"/>
      <c r="UP2" s="556"/>
      <c r="UQ2" s="556"/>
      <c r="UR2" s="556"/>
      <c r="US2" s="556"/>
      <c r="UT2" s="556"/>
      <c r="UU2" s="556"/>
      <c r="UV2" s="556"/>
      <c r="UW2" s="556"/>
      <c r="UX2" s="556"/>
      <c r="UY2" s="556"/>
      <c r="UZ2" s="556"/>
      <c r="VA2" s="556"/>
      <c r="VB2" s="556"/>
      <c r="VC2" s="556"/>
      <c r="VD2" s="556"/>
      <c r="VE2" s="556"/>
      <c r="VF2" s="556"/>
      <c r="VG2" s="556"/>
      <c r="VH2" s="556"/>
      <c r="VI2" s="556"/>
      <c r="VJ2" s="556"/>
      <c r="VK2" s="556"/>
      <c r="VL2" s="556"/>
      <c r="VM2" s="556"/>
      <c r="VN2" s="556"/>
      <c r="VO2" s="556"/>
      <c r="VP2" s="556"/>
      <c r="VQ2" s="556"/>
      <c r="VR2" s="556"/>
      <c r="VS2" s="556"/>
      <c r="VT2" s="556"/>
      <c r="VU2" s="556"/>
      <c r="VV2" s="556"/>
      <c r="VW2" s="556"/>
      <c r="VX2" s="556"/>
      <c r="VY2" s="556"/>
      <c r="VZ2" s="556"/>
      <c r="WA2" s="556"/>
      <c r="WB2" s="556"/>
      <c r="WC2" s="556"/>
      <c r="WD2" s="556"/>
      <c r="WE2" s="556"/>
      <c r="WF2" s="556"/>
      <c r="WG2" s="556"/>
      <c r="WH2" s="556"/>
      <c r="WI2" s="556"/>
      <c r="WJ2" s="556"/>
      <c r="WK2" s="556"/>
      <c r="WL2" s="556"/>
      <c r="WM2" s="556"/>
      <c r="WN2" s="556"/>
      <c r="WO2" s="556"/>
      <c r="WP2" s="556"/>
      <c r="WQ2" s="556"/>
      <c r="WR2" s="556"/>
      <c r="WS2" s="556"/>
      <c r="WT2" s="556"/>
      <c r="WU2" s="556"/>
      <c r="WV2" s="556"/>
      <c r="WW2" s="556"/>
      <c r="WX2" s="556"/>
      <c r="WY2" s="556"/>
      <c r="WZ2" s="556"/>
      <c r="XA2" s="556"/>
      <c r="XB2" s="556"/>
      <c r="XC2" s="556"/>
      <c r="XD2" s="556"/>
      <c r="XE2" s="556"/>
      <c r="XF2" s="556"/>
      <c r="XG2" s="556"/>
      <c r="XH2" s="556"/>
      <c r="XI2" s="556"/>
      <c r="XJ2" s="556"/>
      <c r="XK2" s="556"/>
      <c r="XL2" s="556"/>
      <c r="XM2" s="556"/>
      <c r="XN2" s="556"/>
      <c r="XO2" s="556"/>
      <c r="XP2" s="556"/>
      <c r="XQ2" s="556"/>
      <c r="XR2" s="556"/>
      <c r="XS2" s="556"/>
      <c r="XT2" s="556"/>
      <c r="XU2" s="556"/>
      <c r="XV2" s="556"/>
      <c r="XW2" s="556"/>
      <c r="XX2" s="556"/>
      <c r="XY2" s="556"/>
      <c r="XZ2" s="556"/>
      <c r="YA2" s="556"/>
      <c r="YB2" s="556"/>
      <c r="YC2" s="556"/>
      <c r="YD2" s="556"/>
      <c r="YE2" s="556"/>
      <c r="YF2" s="556"/>
      <c r="YG2" s="556"/>
      <c r="YH2" s="556"/>
      <c r="YI2" s="556"/>
      <c r="YJ2" s="556"/>
      <c r="YK2" s="556"/>
      <c r="YL2" s="556"/>
      <c r="YM2" s="556"/>
      <c r="YN2" s="556"/>
      <c r="YO2" s="556"/>
      <c r="YP2" s="556"/>
      <c r="YQ2" s="556"/>
      <c r="YR2" s="556"/>
      <c r="YS2" s="556"/>
      <c r="YT2" s="556"/>
      <c r="YU2" s="556"/>
      <c r="YV2" s="556"/>
      <c r="YW2" s="556"/>
      <c r="YX2" s="556"/>
      <c r="YY2" s="556"/>
      <c r="YZ2" s="556"/>
      <c r="ZA2" s="556"/>
      <c r="ZB2" s="556"/>
      <c r="ZC2" s="556"/>
      <c r="ZD2" s="556"/>
      <c r="ZE2" s="556"/>
      <c r="ZF2" s="556"/>
      <c r="ZG2" s="556"/>
      <c r="ZH2" s="556"/>
      <c r="ZI2" s="556"/>
      <c r="ZJ2" s="556"/>
      <c r="ZK2" s="556"/>
      <c r="ZL2" s="556"/>
      <c r="ZM2" s="556"/>
      <c r="ZN2" s="556"/>
      <c r="ZO2" s="556"/>
      <c r="ZP2" s="556"/>
      <c r="ZQ2" s="556"/>
      <c r="ZR2" s="556"/>
      <c r="ZS2" s="556"/>
      <c r="ZT2" s="556"/>
      <c r="ZU2" s="556"/>
      <c r="ZV2" s="556"/>
      <c r="ZW2" s="556"/>
      <c r="ZX2" s="556"/>
      <c r="ZY2" s="556"/>
      <c r="ZZ2" s="556"/>
      <c r="AAA2" s="556"/>
      <c r="AAB2" s="556"/>
      <c r="AAC2" s="556"/>
      <c r="AAD2" s="556"/>
      <c r="AAE2" s="556"/>
      <c r="AAF2" s="556"/>
      <c r="AAG2" s="556"/>
      <c r="AAH2" s="556"/>
      <c r="AAI2" s="556"/>
      <c r="AAJ2" s="556"/>
      <c r="AAK2" s="556"/>
      <c r="AAL2" s="556"/>
      <c r="AAM2" s="556"/>
      <c r="AAN2" s="556"/>
      <c r="AAO2" s="556"/>
      <c r="AAP2" s="556"/>
      <c r="AAQ2" s="556"/>
      <c r="AAR2" s="556"/>
      <c r="AAS2" s="556"/>
      <c r="AAT2" s="556"/>
      <c r="AAU2" s="556"/>
      <c r="AAV2" s="556"/>
      <c r="AAW2" s="556"/>
      <c r="AAX2" s="556"/>
      <c r="AAY2" s="556"/>
      <c r="AAZ2" s="556"/>
      <c r="ABA2" s="556"/>
      <c r="ABB2" s="556"/>
      <c r="ABC2" s="556"/>
      <c r="ABD2" s="556"/>
      <c r="ABE2" s="556"/>
      <c r="ABF2" s="556"/>
      <c r="ABG2" s="556"/>
      <c r="ABH2" s="556"/>
      <c r="ABI2" s="556"/>
      <c r="ABJ2" s="556"/>
      <c r="ABK2" s="556"/>
      <c r="ABL2" s="556"/>
      <c r="ABM2" s="556"/>
      <c r="ABN2" s="556"/>
      <c r="ABO2" s="556"/>
      <c r="ABP2" s="556"/>
      <c r="ABQ2" s="556"/>
      <c r="ABR2" s="556"/>
      <c r="ABS2" s="556"/>
      <c r="ABT2" s="556"/>
      <c r="ABU2" s="556"/>
      <c r="ABV2" s="556"/>
      <c r="ABW2" s="556"/>
      <c r="ABX2" s="556"/>
      <c r="ABY2" s="556"/>
      <c r="ABZ2" s="556"/>
      <c r="ACA2" s="556"/>
      <c r="ACB2" s="556"/>
      <c r="ACC2" s="556"/>
      <c r="ACD2" s="556"/>
      <c r="ACE2" s="556"/>
      <c r="ACF2" s="556"/>
      <c r="ACG2" s="556"/>
      <c r="ACH2" s="556"/>
      <c r="ACI2" s="556"/>
      <c r="ACJ2" s="556"/>
      <c r="ACK2" s="556"/>
      <c r="ACL2" s="556"/>
      <c r="ACM2" s="556"/>
      <c r="ACN2" s="556"/>
      <c r="ACO2" s="556"/>
      <c r="ACP2" s="556"/>
      <c r="ACQ2" s="556"/>
      <c r="ACR2" s="556"/>
      <c r="ACS2" s="556"/>
      <c r="ACT2" s="556"/>
      <c r="ACU2" s="556"/>
      <c r="ACV2" s="556"/>
      <c r="ACW2" s="556"/>
      <c r="ACX2" s="556"/>
      <c r="ACY2" s="556"/>
      <c r="ACZ2" s="556"/>
      <c r="ADA2" s="556"/>
      <c r="ADB2" s="556"/>
      <c r="ADC2" s="556"/>
      <c r="ADD2" s="556"/>
      <c r="ADE2" s="556"/>
      <c r="ADF2" s="556"/>
      <c r="ADG2" s="556"/>
      <c r="ADH2" s="556"/>
      <c r="ADI2" s="556"/>
      <c r="ADJ2" s="556"/>
      <c r="ADK2" s="556"/>
      <c r="ADL2" s="556"/>
      <c r="ADM2" s="556"/>
      <c r="ADN2" s="556"/>
      <c r="ADO2" s="556"/>
      <c r="ADP2" s="556"/>
      <c r="ADQ2" s="556"/>
      <c r="ADR2" s="556"/>
      <c r="ADS2" s="556"/>
      <c r="ADT2" s="556"/>
      <c r="ADU2" s="556"/>
      <c r="ADV2" s="556"/>
      <c r="ADW2" s="556"/>
      <c r="ADX2" s="556"/>
      <c r="ADY2" s="556"/>
      <c r="ADZ2" s="556"/>
      <c r="AEA2" s="556"/>
      <c r="AEB2" s="556"/>
      <c r="AEC2" s="556"/>
      <c r="AED2" s="556"/>
      <c r="AEE2" s="556"/>
      <c r="AEF2" s="556"/>
      <c r="AEG2" s="556"/>
      <c r="AEH2" s="556"/>
      <c r="AEI2" s="556"/>
      <c r="AEJ2" s="556"/>
      <c r="AEK2" s="556"/>
      <c r="AEL2" s="556"/>
      <c r="AEM2" s="556"/>
      <c r="AEN2" s="556"/>
      <c r="AEO2" s="556"/>
      <c r="AEP2" s="556"/>
      <c r="AEQ2" s="556"/>
      <c r="AER2" s="556"/>
      <c r="AES2" s="556"/>
      <c r="AET2" s="556"/>
      <c r="AEU2" s="556"/>
      <c r="AEV2" s="556"/>
      <c r="AEW2" s="556"/>
      <c r="AEX2" s="556"/>
      <c r="AEY2" s="556"/>
      <c r="AEZ2" s="556"/>
      <c r="AFA2" s="556"/>
      <c r="AFB2" s="556"/>
      <c r="AFC2" s="556"/>
      <c r="AFD2" s="556"/>
      <c r="AFE2" s="556"/>
      <c r="AFF2" s="556"/>
      <c r="AFG2" s="556"/>
      <c r="AFH2" s="556"/>
      <c r="AFI2" s="556"/>
      <c r="AFJ2" s="556"/>
      <c r="AFK2" s="556"/>
      <c r="AFL2" s="556"/>
      <c r="AFM2" s="556"/>
      <c r="AFN2" s="556"/>
      <c r="AFO2" s="556"/>
      <c r="AFP2" s="556"/>
      <c r="AFQ2" s="556"/>
      <c r="AFR2" s="556"/>
      <c r="AFS2" s="556"/>
      <c r="AFT2" s="556"/>
      <c r="AFU2" s="556"/>
      <c r="AFV2" s="556"/>
      <c r="AFW2" s="556"/>
      <c r="AFX2" s="556"/>
      <c r="AFY2" s="556"/>
      <c r="AFZ2" s="556"/>
      <c r="AGA2" s="556"/>
      <c r="AGB2" s="556"/>
      <c r="AGC2" s="556"/>
      <c r="AGD2" s="556"/>
      <c r="AGE2" s="556"/>
      <c r="AGF2" s="556"/>
      <c r="AGG2" s="556"/>
      <c r="AGH2" s="556"/>
      <c r="AGI2" s="556"/>
      <c r="AGJ2" s="556"/>
      <c r="AGK2" s="556"/>
      <c r="AGL2" s="556"/>
      <c r="AGM2" s="556"/>
      <c r="AGN2" s="556"/>
      <c r="AGO2" s="556"/>
      <c r="AGP2" s="556"/>
      <c r="AGQ2" s="556"/>
      <c r="AGR2" s="556"/>
      <c r="AGS2" s="556"/>
      <c r="AGT2" s="556"/>
      <c r="AGU2" s="556"/>
      <c r="AGV2" s="556"/>
      <c r="AGW2" s="556"/>
      <c r="AGX2" s="556"/>
      <c r="AGY2" s="556"/>
      <c r="AGZ2" s="556"/>
      <c r="AHA2" s="556"/>
      <c r="AHB2" s="556"/>
      <c r="AHC2" s="556"/>
      <c r="AHD2" s="556"/>
      <c r="AHE2" s="556"/>
      <c r="AHF2" s="556"/>
      <c r="AHG2" s="556"/>
      <c r="AHH2" s="556"/>
      <c r="AHI2" s="556"/>
      <c r="AHJ2" s="556"/>
      <c r="AHK2" s="556"/>
      <c r="AHL2" s="556"/>
      <c r="AHM2" s="556"/>
      <c r="AHN2" s="556"/>
      <c r="AHO2" s="556"/>
      <c r="AHP2" s="556"/>
      <c r="AHQ2" s="556"/>
      <c r="AHR2" s="556"/>
      <c r="AHS2" s="556"/>
      <c r="AHT2" s="556"/>
      <c r="AHU2" s="556"/>
      <c r="AHV2" s="556"/>
      <c r="AHW2" s="556"/>
      <c r="AHX2" s="556"/>
      <c r="AHY2" s="556"/>
      <c r="AHZ2" s="556"/>
      <c r="AIA2" s="556"/>
      <c r="AIB2" s="556"/>
      <c r="AIC2" s="556"/>
      <c r="AID2" s="556"/>
      <c r="AIE2" s="556"/>
      <c r="AIF2" s="556"/>
      <c r="AIG2" s="556"/>
      <c r="AIH2" s="556"/>
      <c r="AII2" s="556"/>
      <c r="AIJ2" s="556"/>
      <c r="AIK2" s="556"/>
      <c r="AIL2" s="556"/>
      <c r="AIM2" s="556"/>
      <c r="AIN2" s="556"/>
      <c r="AIO2" s="556"/>
      <c r="AIP2" s="556"/>
      <c r="AIQ2" s="556"/>
      <c r="AIR2" s="556"/>
      <c r="AIS2" s="556"/>
      <c r="AIT2" s="556"/>
      <c r="AIU2" s="556"/>
      <c r="AIV2" s="556"/>
      <c r="AIW2" s="556"/>
      <c r="AIX2" s="556"/>
      <c r="AIY2" s="556"/>
      <c r="AIZ2" s="556"/>
      <c r="AJA2" s="556"/>
      <c r="AJB2" s="556"/>
      <c r="AJC2" s="556"/>
      <c r="AJD2" s="556"/>
      <c r="AJE2" s="556"/>
      <c r="AJF2" s="556"/>
      <c r="AJG2" s="556"/>
      <c r="AJH2" s="556"/>
      <c r="AJI2" s="556"/>
      <c r="AJJ2" s="556"/>
      <c r="AJK2" s="556"/>
      <c r="AJL2" s="556"/>
      <c r="AJM2" s="556"/>
      <c r="AJN2" s="556"/>
      <c r="AJO2" s="556"/>
      <c r="AJP2" s="556"/>
      <c r="AJQ2" s="556"/>
      <c r="AJR2" s="556"/>
      <c r="AJS2" s="556"/>
      <c r="AJT2" s="556"/>
      <c r="AJU2" s="556"/>
      <c r="AJV2" s="556"/>
      <c r="AJW2" s="556"/>
      <c r="AJX2" s="556"/>
      <c r="AJY2" s="556"/>
      <c r="AJZ2" s="556"/>
      <c r="AKA2" s="556"/>
      <c r="AKB2" s="556"/>
      <c r="AKC2" s="556"/>
      <c r="AKD2" s="556"/>
      <c r="AKE2" s="556"/>
      <c r="AKF2" s="556"/>
      <c r="AKG2" s="556"/>
      <c r="AKH2" s="556"/>
      <c r="AKI2" s="556"/>
      <c r="AKJ2" s="556"/>
      <c r="AKK2" s="556"/>
      <c r="AKL2" s="556"/>
      <c r="AKM2" s="556"/>
      <c r="AKN2" s="556"/>
      <c r="AKO2" s="556"/>
      <c r="AKP2" s="556"/>
      <c r="AKQ2" s="556"/>
      <c r="AKR2" s="556"/>
      <c r="AKS2" s="556"/>
      <c r="AKT2" s="556"/>
      <c r="AKU2" s="556"/>
      <c r="AKV2" s="556"/>
      <c r="AKW2" s="556"/>
      <c r="AKX2" s="556"/>
      <c r="AKY2" s="556"/>
      <c r="AKZ2" s="556"/>
      <c r="ALA2" s="556"/>
      <c r="ALB2" s="556"/>
      <c r="ALC2" s="556"/>
      <c r="ALD2" s="556"/>
      <c r="ALE2" s="556"/>
      <c r="ALF2" s="556"/>
      <c r="ALG2" s="556"/>
      <c r="ALH2" s="556"/>
      <c r="ALI2" s="556"/>
      <c r="ALJ2" s="556"/>
      <c r="ALK2" s="556"/>
      <c r="ALL2" s="556"/>
      <c r="ALM2" s="556"/>
      <c r="ALN2" s="556"/>
      <c r="ALO2" s="556"/>
      <c r="ALP2" s="556"/>
      <c r="ALQ2" s="556"/>
      <c r="ALR2" s="556"/>
      <c r="ALS2" s="556"/>
      <c r="ALT2" s="556"/>
      <c r="ALU2" s="556"/>
      <c r="ALV2" s="556"/>
      <c r="ALW2" s="556"/>
      <c r="ALX2" s="556"/>
      <c r="ALY2" s="556"/>
      <c r="ALZ2" s="556"/>
      <c r="AMA2" s="556"/>
      <c r="AMB2" s="556"/>
      <c r="AMC2" s="556"/>
      <c r="AMD2" s="556"/>
      <c r="AME2" s="556"/>
      <c r="AMF2" s="556"/>
      <c r="AMG2" s="556"/>
      <c r="AMH2" s="556"/>
      <c r="AMI2" s="556"/>
      <c r="AMJ2" s="556"/>
      <c r="AMK2" s="556"/>
      <c r="AML2" s="556"/>
      <c r="AMM2" s="556"/>
      <c r="AMN2" s="556"/>
      <c r="AMO2" s="556"/>
      <c r="AMP2" s="556"/>
      <c r="AMQ2" s="556"/>
      <c r="AMR2" s="556"/>
      <c r="AMS2" s="556"/>
      <c r="AMT2" s="556"/>
      <c r="AMU2" s="556"/>
      <c r="AMV2" s="556"/>
      <c r="AMW2" s="556"/>
      <c r="AMX2" s="556"/>
      <c r="AMY2" s="556"/>
      <c r="AMZ2" s="556"/>
      <c r="ANA2" s="556"/>
      <c r="ANB2" s="556"/>
      <c r="ANC2" s="556"/>
      <c r="AND2" s="556"/>
      <c r="ANE2" s="556"/>
      <c r="ANF2" s="556"/>
      <c r="ANG2" s="556"/>
      <c r="ANH2" s="556"/>
      <c r="ANI2" s="556"/>
      <c r="ANJ2" s="556"/>
      <c r="ANK2" s="556"/>
      <c r="ANL2" s="556"/>
      <c r="ANM2" s="556"/>
      <c r="ANN2" s="556"/>
      <c r="ANO2" s="556"/>
      <c r="ANP2" s="556"/>
      <c r="ANQ2" s="556"/>
      <c r="ANR2" s="556"/>
      <c r="ANS2" s="556"/>
      <c r="ANT2" s="556"/>
      <c r="ANU2" s="556"/>
      <c r="ANV2" s="556"/>
      <c r="ANW2" s="556"/>
      <c r="ANX2" s="556"/>
      <c r="ANY2" s="556"/>
      <c r="ANZ2" s="556"/>
      <c r="AOA2" s="556"/>
      <c r="AOB2" s="556"/>
      <c r="AOC2" s="556"/>
      <c r="AOD2" s="556"/>
      <c r="AOE2" s="556"/>
      <c r="AOF2" s="556"/>
      <c r="AOG2" s="556"/>
      <c r="AOH2" s="556"/>
      <c r="AOI2" s="556"/>
      <c r="AOJ2" s="556"/>
      <c r="AOK2" s="556"/>
      <c r="AOL2" s="556"/>
      <c r="AOM2" s="556"/>
      <c r="AON2" s="556"/>
      <c r="AOO2" s="556"/>
      <c r="AOP2" s="556"/>
      <c r="AOQ2" s="556"/>
      <c r="AOR2" s="556"/>
      <c r="AOS2" s="556"/>
      <c r="AOT2" s="556"/>
      <c r="AOU2" s="556"/>
      <c r="AOV2" s="556"/>
      <c r="AOW2" s="556"/>
      <c r="AOX2" s="556"/>
      <c r="AOY2" s="556"/>
      <c r="AOZ2" s="556"/>
      <c r="APA2" s="556"/>
      <c r="APB2" s="556"/>
      <c r="APC2" s="556"/>
      <c r="APD2" s="556"/>
      <c r="APE2" s="556"/>
      <c r="APF2" s="556"/>
      <c r="APG2" s="556"/>
      <c r="APH2" s="556"/>
      <c r="API2" s="556"/>
      <c r="APJ2" s="556"/>
      <c r="APK2" s="556"/>
      <c r="APL2" s="556"/>
      <c r="APM2" s="556"/>
      <c r="APN2" s="556"/>
      <c r="APO2" s="556"/>
      <c r="APP2" s="556"/>
      <c r="APQ2" s="556"/>
      <c r="APR2" s="556"/>
      <c r="APS2" s="556"/>
      <c r="APT2" s="556"/>
      <c r="APU2" s="556"/>
      <c r="APV2" s="556"/>
      <c r="APW2" s="556"/>
      <c r="APX2" s="556"/>
      <c r="APY2" s="556"/>
      <c r="APZ2" s="556"/>
      <c r="AQA2" s="556"/>
      <c r="AQB2" s="556"/>
      <c r="AQC2" s="556"/>
      <c r="AQD2" s="556"/>
      <c r="AQE2" s="556"/>
      <c r="AQF2" s="556"/>
      <c r="AQG2" s="556"/>
      <c r="AQH2" s="556"/>
      <c r="AQI2" s="556"/>
      <c r="AQJ2" s="556"/>
      <c r="AQK2" s="556"/>
      <c r="AQL2" s="556"/>
      <c r="AQM2" s="556"/>
      <c r="AQN2" s="556"/>
      <c r="AQO2" s="556"/>
      <c r="AQP2" s="556"/>
      <c r="AQQ2" s="556"/>
      <c r="AQR2" s="556"/>
      <c r="AQS2" s="556"/>
      <c r="AQT2" s="556"/>
      <c r="AQU2" s="556"/>
      <c r="AQV2" s="556"/>
      <c r="AQW2" s="556"/>
      <c r="AQX2" s="556"/>
      <c r="AQY2" s="556"/>
      <c r="AQZ2" s="556"/>
      <c r="ARA2" s="556"/>
      <c r="ARB2" s="556"/>
      <c r="ARC2" s="556"/>
      <c r="ARD2" s="556"/>
      <c r="ARE2" s="556"/>
      <c r="ARF2" s="556"/>
      <c r="ARG2" s="556"/>
      <c r="ARH2" s="556"/>
      <c r="ARI2" s="556"/>
      <c r="ARJ2" s="556"/>
      <c r="ARK2" s="556"/>
      <c r="ARL2" s="556"/>
      <c r="ARM2" s="556"/>
      <c r="ARN2" s="556"/>
      <c r="ARO2" s="556"/>
      <c r="ARP2" s="556"/>
      <c r="ARQ2" s="556"/>
      <c r="ARR2" s="556"/>
      <c r="ARS2" s="556"/>
      <c r="ART2" s="556"/>
      <c r="ARU2" s="556"/>
      <c r="ARV2" s="556"/>
      <c r="ARW2" s="556"/>
      <c r="ARX2" s="556"/>
      <c r="ARY2" s="556"/>
      <c r="ARZ2" s="556"/>
      <c r="ASA2" s="556"/>
      <c r="ASB2" s="556"/>
      <c r="ASC2" s="556"/>
      <c r="ASD2" s="556"/>
      <c r="ASE2" s="556"/>
      <c r="ASF2" s="556"/>
      <c r="ASG2" s="556"/>
      <c r="ASH2" s="556"/>
      <c r="ASI2" s="556"/>
      <c r="ASJ2" s="556"/>
      <c r="ASK2" s="556"/>
      <c r="ASL2" s="556"/>
      <c r="ASM2" s="556"/>
      <c r="ASN2" s="556"/>
      <c r="ASO2" s="556"/>
      <c r="ASP2" s="556"/>
      <c r="ASQ2" s="556"/>
      <c r="ASR2" s="556"/>
      <c r="ASS2" s="556"/>
      <c r="AST2" s="556"/>
      <c r="ASU2" s="556"/>
      <c r="ASV2" s="556"/>
      <c r="ASW2" s="556"/>
      <c r="ASX2" s="556"/>
      <c r="ASY2" s="556"/>
      <c r="ASZ2" s="556"/>
      <c r="ATA2" s="556"/>
      <c r="ATB2" s="556"/>
      <c r="ATC2" s="556"/>
      <c r="ATD2" s="556"/>
      <c r="ATE2" s="556"/>
      <c r="ATF2" s="556"/>
      <c r="ATG2" s="556"/>
      <c r="ATH2" s="556"/>
      <c r="ATI2" s="556"/>
      <c r="ATJ2" s="556"/>
      <c r="ATK2" s="556"/>
      <c r="ATL2" s="556"/>
      <c r="ATM2" s="556"/>
      <c r="ATN2" s="556"/>
      <c r="ATO2" s="556"/>
      <c r="ATP2" s="556"/>
      <c r="ATQ2" s="556"/>
      <c r="ATR2" s="556"/>
      <c r="ATS2" s="556"/>
      <c r="ATT2" s="556"/>
      <c r="ATU2" s="556"/>
      <c r="ATV2" s="556"/>
      <c r="ATW2" s="556"/>
      <c r="ATX2" s="556"/>
      <c r="ATY2" s="556"/>
      <c r="ATZ2" s="556"/>
      <c r="AUA2" s="556"/>
      <c r="AUB2" s="556"/>
      <c r="AUC2" s="556"/>
      <c r="AUD2" s="556"/>
      <c r="AUE2" s="556"/>
      <c r="AUF2" s="556"/>
      <c r="AUG2" s="556"/>
      <c r="AUH2" s="556"/>
      <c r="AUI2" s="556"/>
      <c r="AUJ2" s="556"/>
      <c r="AUK2" s="556"/>
      <c r="AUL2" s="556"/>
      <c r="AUM2" s="556"/>
      <c r="AUN2" s="556"/>
      <c r="AUO2" s="556"/>
      <c r="AUP2" s="556"/>
      <c r="AUQ2" s="556"/>
      <c r="AUR2" s="556"/>
      <c r="AUS2" s="556"/>
      <c r="AUT2" s="556"/>
      <c r="AUU2" s="556"/>
      <c r="AUV2" s="556"/>
      <c r="AUW2" s="556"/>
      <c r="AUX2" s="556"/>
      <c r="AUY2" s="556"/>
      <c r="AUZ2" s="556"/>
      <c r="AVA2" s="556"/>
      <c r="AVB2" s="556"/>
      <c r="AVC2" s="556"/>
      <c r="AVD2" s="556"/>
      <c r="AVE2" s="556"/>
      <c r="AVF2" s="556"/>
      <c r="AVG2" s="556"/>
      <c r="AVH2" s="556"/>
      <c r="AVI2" s="556"/>
      <c r="AVJ2" s="556"/>
      <c r="AVK2" s="556"/>
      <c r="AVL2" s="556"/>
      <c r="AVM2" s="556"/>
      <c r="AVN2" s="556"/>
      <c r="AVO2" s="556"/>
      <c r="AVP2" s="556"/>
      <c r="AVQ2" s="556"/>
      <c r="AVR2" s="556"/>
      <c r="AVS2" s="556"/>
      <c r="AVT2" s="556"/>
      <c r="AVU2" s="556"/>
      <c r="AVV2" s="556"/>
      <c r="AVW2" s="556"/>
      <c r="AVX2" s="556"/>
      <c r="AVY2" s="556"/>
      <c r="AVZ2" s="556"/>
      <c r="AWA2" s="556"/>
      <c r="AWB2" s="556"/>
      <c r="AWC2" s="556"/>
      <c r="AWD2" s="556"/>
      <c r="AWE2" s="556"/>
      <c r="AWF2" s="556"/>
      <c r="AWG2" s="556"/>
      <c r="AWH2" s="556"/>
      <c r="AWI2" s="556"/>
      <c r="AWJ2" s="556"/>
      <c r="AWK2" s="556"/>
      <c r="AWL2" s="556"/>
      <c r="AWM2" s="556"/>
      <c r="AWN2" s="556"/>
      <c r="AWO2" s="556"/>
      <c r="AWP2" s="556"/>
      <c r="AWQ2" s="556"/>
      <c r="AWR2" s="556"/>
      <c r="AWS2" s="556"/>
      <c r="AWT2" s="556"/>
      <c r="AWU2" s="556"/>
      <c r="AWV2" s="556"/>
      <c r="AWW2" s="556"/>
      <c r="AWX2" s="556"/>
      <c r="AWY2" s="556"/>
      <c r="AWZ2" s="556"/>
      <c r="AXA2" s="556"/>
      <c r="AXB2" s="556"/>
      <c r="AXC2" s="556"/>
      <c r="AXD2" s="556"/>
      <c r="AXE2" s="556"/>
      <c r="AXF2" s="556"/>
      <c r="AXG2" s="556"/>
      <c r="AXH2" s="556"/>
      <c r="AXI2" s="556"/>
      <c r="AXJ2" s="556"/>
      <c r="AXK2" s="556"/>
      <c r="AXL2" s="556"/>
      <c r="AXM2" s="556"/>
      <c r="AXN2" s="556"/>
      <c r="AXO2" s="556"/>
      <c r="AXP2" s="556"/>
      <c r="AXQ2" s="556"/>
      <c r="AXR2" s="556"/>
      <c r="AXS2" s="556"/>
      <c r="AXT2" s="556"/>
      <c r="AXU2" s="556"/>
      <c r="AXV2" s="556"/>
      <c r="AXW2" s="556"/>
      <c r="AXX2" s="556"/>
      <c r="AXY2" s="556"/>
      <c r="AXZ2" s="556"/>
      <c r="AYA2" s="556"/>
      <c r="AYB2" s="556"/>
      <c r="AYC2" s="556"/>
      <c r="AYD2" s="556"/>
      <c r="AYE2" s="556"/>
      <c r="AYF2" s="556"/>
      <c r="AYG2" s="556"/>
      <c r="AYH2" s="556"/>
      <c r="AYI2" s="556"/>
      <c r="AYJ2" s="556"/>
      <c r="AYK2" s="556"/>
      <c r="AYL2" s="556"/>
      <c r="AYM2" s="556"/>
      <c r="AYN2" s="556"/>
      <c r="AYO2" s="556"/>
      <c r="AYP2" s="556"/>
      <c r="AYQ2" s="556"/>
      <c r="AYR2" s="556"/>
      <c r="AYS2" s="556"/>
      <c r="AYT2" s="556"/>
      <c r="AYU2" s="556"/>
      <c r="AYV2" s="556"/>
      <c r="AYW2" s="556"/>
      <c r="AYX2" s="556"/>
      <c r="AYY2" s="556"/>
      <c r="AYZ2" s="556"/>
      <c r="AZA2" s="556"/>
      <c r="AZB2" s="556"/>
      <c r="AZC2" s="556"/>
      <c r="AZD2" s="556"/>
      <c r="AZE2" s="556"/>
      <c r="AZF2" s="556"/>
      <c r="AZG2" s="556"/>
      <c r="AZH2" s="556"/>
      <c r="AZI2" s="556"/>
      <c r="AZJ2" s="556"/>
      <c r="AZK2" s="556"/>
      <c r="AZL2" s="556"/>
      <c r="AZM2" s="556"/>
      <c r="AZN2" s="556"/>
      <c r="AZO2" s="556"/>
      <c r="AZP2" s="556"/>
      <c r="AZQ2" s="556"/>
      <c r="AZR2" s="556"/>
      <c r="AZS2" s="556"/>
      <c r="AZT2" s="556"/>
      <c r="AZU2" s="556"/>
      <c r="AZV2" s="556"/>
      <c r="AZW2" s="556"/>
      <c r="AZX2" s="556"/>
      <c r="AZY2" s="556"/>
      <c r="AZZ2" s="556"/>
      <c r="BAA2" s="556"/>
      <c r="BAB2" s="556"/>
      <c r="BAC2" s="556"/>
      <c r="BAD2" s="556"/>
      <c r="BAE2" s="556"/>
      <c r="BAF2" s="556"/>
      <c r="BAG2" s="556"/>
      <c r="BAH2" s="556"/>
      <c r="BAI2" s="556"/>
      <c r="BAJ2" s="556"/>
      <c r="BAK2" s="556"/>
      <c r="BAL2" s="556"/>
      <c r="BAM2" s="556"/>
      <c r="BAN2" s="556"/>
      <c r="BAO2" s="556"/>
      <c r="BAP2" s="556"/>
      <c r="BAQ2" s="556"/>
      <c r="BAR2" s="556"/>
      <c r="BAS2" s="556"/>
      <c r="BAT2" s="556"/>
      <c r="BAU2" s="556"/>
      <c r="BAV2" s="556"/>
      <c r="BAW2" s="556"/>
      <c r="BAX2" s="556"/>
      <c r="BAY2" s="556"/>
      <c r="BAZ2" s="556"/>
      <c r="BBA2" s="556"/>
      <c r="BBB2" s="556"/>
      <c r="BBC2" s="556"/>
      <c r="BBD2" s="556"/>
      <c r="BBE2" s="556"/>
      <c r="BBF2" s="556"/>
      <c r="BBG2" s="556"/>
      <c r="BBH2" s="556"/>
      <c r="BBI2" s="556"/>
      <c r="BBJ2" s="556"/>
      <c r="BBK2" s="556"/>
      <c r="BBL2" s="556"/>
      <c r="BBM2" s="556"/>
      <c r="BBN2" s="556"/>
      <c r="BBO2" s="556"/>
      <c r="BBP2" s="556"/>
      <c r="BBQ2" s="556"/>
      <c r="BBR2" s="556"/>
      <c r="BBS2" s="556"/>
      <c r="BBT2" s="556"/>
      <c r="BBU2" s="556"/>
      <c r="BBV2" s="556"/>
      <c r="BBW2" s="556"/>
      <c r="BBX2" s="556"/>
      <c r="BBY2" s="556"/>
      <c r="BBZ2" s="556"/>
      <c r="BCA2" s="556"/>
      <c r="BCB2" s="556"/>
      <c r="BCC2" s="556"/>
      <c r="BCD2" s="556"/>
      <c r="BCE2" s="556"/>
      <c r="BCF2" s="556"/>
      <c r="BCG2" s="556"/>
      <c r="BCH2" s="556"/>
      <c r="BCI2" s="556"/>
      <c r="BCJ2" s="556"/>
      <c r="BCK2" s="556"/>
      <c r="BCL2" s="556"/>
      <c r="BCM2" s="556"/>
      <c r="BCN2" s="556"/>
      <c r="BCO2" s="556"/>
      <c r="BCP2" s="556"/>
      <c r="BCQ2" s="556"/>
      <c r="BCR2" s="556"/>
      <c r="BCS2" s="556"/>
      <c r="BCT2" s="556"/>
      <c r="BCU2" s="556"/>
      <c r="BCV2" s="556"/>
      <c r="BCW2" s="556"/>
      <c r="BCX2" s="556"/>
      <c r="BCY2" s="556"/>
      <c r="BCZ2" s="556"/>
      <c r="BDA2" s="556"/>
      <c r="BDB2" s="556"/>
      <c r="BDC2" s="556"/>
      <c r="BDD2" s="556"/>
      <c r="BDE2" s="556"/>
      <c r="BDF2" s="556"/>
      <c r="BDG2" s="556"/>
      <c r="BDH2" s="556"/>
      <c r="BDI2" s="556"/>
      <c r="BDJ2" s="556"/>
      <c r="BDK2" s="556"/>
      <c r="BDL2" s="556"/>
      <c r="BDM2" s="556"/>
      <c r="BDN2" s="556"/>
      <c r="BDO2" s="556"/>
      <c r="BDP2" s="556"/>
      <c r="BDQ2" s="556"/>
      <c r="BDR2" s="556"/>
      <c r="BDS2" s="556"/>
      <c r="BDT2" s="556"/>
      <c r="BDU2" s="556"/>
      <c r="BDV2" s="556"/>
      <c r="BDW2" s="556"/>
      <c r="BDX2" s="556"/>
      <c r="BDY2" s="556"/>
      <c r="BDZ2" s="556"/>
      <c r="BEA2" s="556"/>
      <c r="BEB2" s="556"/>
      <c r="BEC2" s="556"/>
      <c r="BED2" s="556"/>
      <c r="BEE2" s="556"/>
      <c r="BEF2" s="556"/>
      <c r="BEG2" s="556"/>
      <c r="BEH2" s="556"/>
      <c r="BEI2" s="556"/>
      <c r="BEJ2" s="556"/>
      <c r="BEK2" s="556"/>
      <c r="BEL2" s="556"/>
      <c r="BEM2" s="556"/>
      <c r="BEN2" s="556"/>
      <c r="BEO2" s="556"/>
      <c r="BEP2" s="556"/>
      <c r="BEQ2" s="556"/>
      <c r="BER2" s="556"/>
      <c r="BES2" s="556"/>
      <c r="BET2" s="556"/>
      <c r="BEU2" s="556"/>
      <c r="BEV2" s="556"/>
      <c r="BEW2" s="556"/>
      <c r="BEX2" s="556"/>
      <c r="BEY2" s="556"/>
      <c r="BEZ2" s="556"/>
      <c r="BFA2" s="556"/>
      <c r="BFB2" s="556"/>
      <c r="BFC2" s="556"/>
      <c r="BFD2" s="556"/>
      <c r="BFE2" s="556"/>
      <c r="BFF2" s="556"/>
      <c r="BFG2" s="556"/>
      <c r="BFH2" s="556"/>
      <c r="BFI2" s="556"/>
      <c r="BFJ2" s="556"/>
      <c r="BFK2" s="556"/>
      <c r="BFL2" s="556"/>
      <c r="BFM2" s="556"/>
      <c r="BFN2" s="556"/>
      <c r="BFO2" s="556"/>
      <c r="BFP2" s="556"/>
      <c r="BFQ2" s="556"/>
      <c r="BFR2" s="556"/>
      <c r="BFS2" s="556"/>
      <c r="BFT2" s="556"/>
      <c r="BFU2" s="556"/>
      <c r="BFV2" s="556"/>
      <c r="BFW2" s="556"/>
      <c r="BFX2" s="556"/>
      <c r="BFY2" s="556"/>
      <c r="BFZ2" s="556"/>
      <c r="BGA2" s="556"/>
      <c r="BGB2" s="556"/>
      <c r="BGC2" s="556"/>
      <c r="BGD2" s="556"/>
      <c r="BGE2" s="556"/>
      <c r="BGF2" s="556"/>
      <c r="BGG2" s="556"/>
      <c r="BGH2" s="556"/>
      <c r="BGI2" s="556"/>
      <c r="BGJ2" s="556"/>
      <c r="BGK2" s="556"/>
      <c r="BGL2" s="556"/>
      <c r="BGM2" s="556"/>
      <c r="BGN2" s="556"/>
      <c r="BGO2" s="556"/>
      <c r="BGP2" s="556"/>
      <c r="BGQ2" s="556"/>
      <c r="BGR2" s="556"/>
      <c r="BGS2" s="556"/>
      <c r="BGT2" s="556"/>
      <c r="BGU2" s="556"/>
      <c r="BGV2" s="556"/>
      <c r="BGW2" s="556"/>
      <c r="BGX2" s="556"/>
      <c r="BGY2" s="556"/>
      <c r="BGZ2" s="556"/>
      <c r="BHA2" s="556"/>
      <c r="BHB2" s="556"/>
      <c r="BHC2" s="556"/>
      <c r="BHD2" s="556"/>
      <c r="BHE2" s="556"/>
      <c r="BHF2" s="556"/>
      <c r="BHG2" s="556"/>
      <c r="BHH2" s="556"/>
      <c r="BHI2" s="556"/>
      <c r="BHJ2" s="556"/>
      <c r="BHK2" s="556"/>
      <c r="BHL2" s="556"/>
      <c r="BHM2" s="556"/>
      <c r="BHN2" s="556"/>
      <c r="BHO2" s="556"/>
      <c r="BHP2" s="556"/>
      <c r="BHQ2" s="556"/>
      <c r="BHR2" s="556"/>
      <c r="BHS2" s="556"/>
      <c r="BHT2" s="556"/>
      <c r="BHU2" s="556"/>
      <c r="BHV2" s="556"/>
      <c r="BHW2" s="556"/>
      <c r="BHX2" s="556"/>
      <c r="BHY2" s="556"/>
      <c r="BHZ2" s="556"/>
      <c r="BIA2" s="556"/>
      <c r="BIB2" s="556"/>
      <c r="BIC2" s="556"/>
      <c r="BID2" s="556"/>
      <c r="BIE2" s="556"/>
      <c r="BIF2" s="556"/>
      <c r="BIG2" s="556"/>
      <c r="BIH2" s="556"/>
      <c r="BII2" s="556"/>
      <c r="BIJ2" s="556"/>
      <c r="BIK2" s="556"/>
      <c r="BIL2" s="556"/>
      <c r="BIM2" s="556"/>
      <c r="BIN2" s="556"/>
      <c r="BIO2" s="556"/>
      <c r="BIP2" s="556"/>
      <c r="BIQ2" s="556"/>
      <c r="BIR2" s="556"/>
      <c r="BIS2" s="556"/>
      <c r="BIT2" s="556"/>
      <c r="BIU2" s="556"/>
      <c r="BIV2" s="556"/>
      <c r="BIW2" s="556"/>
      <c r="BIX2" s="556"/>
      <c r="BIY2" s="556"/>
      <c r="BIZ2" s="556"/>
      <c r="BJA2" s="556"/>
      <c r="BJB2" s="556"/>
      <c r="BJC2" s="556"/>
      <c r="BJD2" s="556"/>
      <c r="BJE2" s="556"/>
      <c r="BJF2" s="556"/>
      <c r="BJG2" s="556"/>
      <c r="BJH2" s="556"/>
      <c r="BJI2" s="556"/>
      <c r="BJJ2" s="556"/>
      <c r="BJK2" s="556"/>
      <c r="BJL2" s="556"/>
      <c r="BJM2" s="556"/>
      <c r="BJN2" s="556"/>
      <c r="BJO2" s="556"/>
      <c r="BJP2" s="556"/>
      <c r="BJQ2" s="556"/>
      <c r="BJR2" s="556"/>
      <c r="BJS2" s="556"/>
      <c r="BJT2" s="556"/>
      <c r="BJU2" s="556"/>
      <c r="BJV2" s="556"/>
      <c r="BJW2" s="556"/>
      <c r="BJX2" s="556"/>
      <c r="BJY2" s="556"/>
      <c r="BJZ2" s="556"/>
      <c r="BKA2" s="556"/>
      <c r="BKB2" s="556"/>
      <c r="BKC2" s="556"/>
      <c r="BKD2" s="556"/>
      <c r="BKE2" s="556"/>
      <c r="BKF2" s="556"/>
      <c r="BKG2" s="556"/>
      <c r="BKH2" s="556"/>
      <c r="BKI2" s="556"/>
      <c r="BKJ2" s="556"/>
      <c r="BKK2" s="556"/>
      <c r="BKL2" s="556"/>
      <c r="BKM2" s="556"/>
      <c r="BKN2" s="556"/>
      <c r="BKO2" s="556"/>
      <c r="BKP2" s="556"/>
      <c r="BKQ2" s="556"/>
      <c r="BKR2" s="556"/>
      <c r="BKS2" s="556"/>
      <c r="BKT2" s="556"/>
      <c r="BKU2" s="556"/>
      <c r="BKV2" s="556"/>
      <c r="BKW2" s="556"/>
      <c r="BKX2" s="556"/>
      <c r="BKY2" s="556"/>
      <c r="BKZ2" s="556"/>
      <c r="BLA2" s="556"/>
      <c r="BLB2" s="556"/>
      <c r="BLC2" s="556"/>
      <c r="BLD2" s="556"/>
      <c r="BLE2" s="556"/>
      <c r="BLF2" s="556"/>
      <c r="BLG2" s="556"/>
      <c r="BLH2" s="556"/>
      <c r="BLI2" s="556"/>
      <c r="BLJ2" s="556"/>
      <c r="BLK2" s="556"/>
      <c r="BLL2" s="556"/>
      <c r="BLM2" s="556"/>
      <c r="BLN2" s="556"/>
      <c r="BLO2" s="556"/>
      <c r="BLP2" s="556"/>
      <c r="BLQ2" s="556"/>
      <c r="BLR2" s="556"/>
      <c r="BLS2" s="556"/>
      <c r="BLT2" s="556"/>
      <c r="BLU2" s="556"/>
      <c r="BLV2" s="556"/>
      <c r="BLW2" s="556"/>
      <c r="BLX2" s="556"/>
      <c r="BLY2" s="556"/>
      <c r="BLZ2" s="556"/>
      <c r="BMA2" s="556"/>
      <c r="BMB2" s="556"/>
      <c r="BMC2" s="556"/>
      <c r="BMD2" s="556"/>
      <c r="BME2" s="556"/>
      <c r="BMF2" s="556"/>
      <c r="BMG2" s="556"/>
      <c r="BMH2" s="556"/>
      <c r="BMI2" s="556"/>
      <c r="BMJ2" s="556"/>
      <c r="BMK2" s="556"/>
      <c r="BML2" s="556"/>
      <c r="BMM2" s="556"/>
      <c r="BMN2" s="556"/>
      <c r="BMO2" s="556"/>
      <c r="BMP2" s="556"/>
      <c r="BMQ2" s="556"/>
      <c r="BMR2" s="556"/>
      <c r="BMS2" s="556"/>
      <c r="BMT2" s="556"/>
      <c r="BMU2" s="556"/>
      <c r="BMV2" s="556"/>
      <c r="BMW2" s="556"/>
      <c r="BMX2" s="556"/>
      <c r="BMY2" s="556"/>
      <c r="BMZ2" s="556"/>
      <c r="BNA2" s="556"/>
      <c r="BNB2" s="556"/>
      <c r="BNC2" s="556"/>
      <c r="BND2" s="556"/>
      <c r="BNE2" s="556"/>
      <c r="BNF2" s="556"/>
      <c r="BNG2" s="556"/>
      <c r="BNH2" s="556"/>
      <c r="BNI2" s="556"/>
      <c r="BNJ2" s="556"/>
      <c r="BNK2" s="556"/>
      <c r="BNL2" s="556"/>
      <c r="BNM2" s="556"/>
      <c r="BNN2" s="556"/>
      <c r="BNO2" s="556"/>
      <c r="BNP2" s="556"/>
      <c r="BNQ2" s="556"/>
      <c r="BNR2" s="556"/>
      <c r="BNS2" s="556"/>
      <c r="BNT2" s="556"/>
      <c r="BNU2" s="556"/>
      <c r="BNV2" s="556"/>
      <c r="BNW2" s="556"/>
      <c r="BNX2" s="556"/>
      <c r="BNY2" s="556"/>
      <c r="BNZ2" s="556"/>
      <c r="BOA2" s="556"/>
      <c r="BOB2" s="556"/>
      <c r="BOC2" s="556"/>
      <c r="BOD2" s="556"/>
      <c r="BOE2" s="556"/>
      <c r="BOF2" s="556"/>
      <c r="BOG2" s="556"/>
      <c r="BOH2" s="556"/>
      <c r="BOI2" s="556"/>
      <c r="BOJ2" s="556"/>
      <c r="BOK2" s="556"/>
      <c r="BOL2" s="556"/>
      <c r="BOM2" s="556"/>
      <c r="BON2" s="556"/>
      <c r="BOO2" s="556"/>
      <c r="BOP2" s="556"/>
      <c r="BOQ2" s="556"/>
      <c r="BOR2" s="556"/>
      <c r="BOS2" s="556"/>
      <c r="BOT2" s="556"/>
      <c r="BOU2" s="556"/>
      <c r="BOV2" s="556"/>
      <c r="BOW2" s="556"/>
      <c r="BOX2" s="556"/>
      <c r="BOY2" s="556"/>
      <c r="BOZ2" s="556"/>
      <c r="BPA2" s="556"/>
      <c r="BPB2" s="556"/>
      <c r="BPC2" s="556"/>
      <c r="BPD2" s="556"/>
      <c r="BPE2" s="556"/>
      <c r="BPF2" s="556"/>
      <c r="BPG2" s="556"/>
      <c r="BPH2" s="556"/>
      <c r="BPI2" s="556"/>
      <c r="BPJ2" s="556"/>
      <c r="BPK2" s="556"/>
      <c r="BPL2" s="556"/>
      <c r="BPM2" s="556"/>
      <c r="BPN2" s="556"/>
      <c r="BPO2" s="556"/>
      <c r="BPP2" s="556"/>
      <c r="BPQ2" s="556"/>
      <c r="BPR2" s="556"/>
      <c r="BPS2" s="556"/>
      <c r="BPT2" s="556"/>
      <c r="BPU2" s="556"/>
      <c r="BPV2" s="556"/>
      <c r="BPW2" s="556"/>
      <c r="BPX2" s="556"/>
      <c r="BPY2" s="556"/>
      <c r="BPZ2" s="556"/>
      <c r="BQA2" s="556"/>
      <c r="BQB2" s="556"/>
      <c r="BQC2" s="556"/>
      <c r="BQD2" s="556"/>
      <c r="BQE2" s="556"/>
      <c r="BQF2" s="556"/>
      <c r="BQG2" s="556"/>
      <c r="BQH2" s="556"/>
      <c r="BQI2" s="556"/>
      <c r="BQJ2" s="556"/>
      <c r="BQK2" s="556"/>
      <c r="BQL2" s="556"/>
      <c r="BQM2" s="556"/>
      <c r="BQN2" s="556"/>
      <c r="BQO2" s="556"/>
      <c r="BQP2" s="556"/>
      <c r="BQQ2" s="556"/>
      <c r="BQR2" s="556"/>
      <c r="BQS2" s="556"/>
      <c r="BQT2" s="556"/>
      <c r="BQU2" s="556"/>
      <c r="BQV2" s="556"/>
      <c r="BQW2" s="556"/>
      <c r="BQX2" s="556"/>
      <c r="BQY2" s="556"/>
      <c r="BQZ2" s="556"/>
      <c r="BRA2" s="556"/>
      <c r="BRB2" s="556"/>
      <c r="BRC2" s="556"/>
      <c r="BRD2" s="556"/>
      <c r="BRE2" s="556"/>
      <c r="BRF2" s="556"/>
      <c r="BRG2" s="556"/>
      <c r="BRH2" s="556"/>
      <c r="BRI2" s="556"/>
      <c r="BRJ2" s="556"/>
      <c r="BRK2" s="556"/>
      <c r="BRL2" s="556"/>
      <c r="BRM2" s="556"/>
      <c r="BRN2" s="556"/>
      <c r="BRO2" s="556"/>
      <c r="BRP2" s="556"/>
      <c r="BRQ2" s="556"/>
      <c r="BRR2" s="556"/>
      <c r="BRS2" s="556"/>
      <c r="BRT2" s="556"/>
      <c r="BRU2" s="556"/>
      <c r="BRV2" s="556"/>
      <c r="BRW2" s="556"/>
      <c r="BRX2" s="556"/>
      <c r="BRY2" s="556"/>
      <c r="BRZ2" s="556"/>
      <c r="BSA2" s="556"/>
      <c r="BSB2" s="556"/>
      <c r="BSC2" s="556"/>
      <c r="BSD2" s="556"/>
      <c r="BSE2" s="556"/>
      <c r="BSF2" s="556"/>
      <c r="BSG2" s="556"/>
      <c r="BSH2" s="556"/>
      <c r="BSI2" s="556"/>
      <c r="BSJ2" s="556"/>
      <c r="BSK2" s="556"/>
      <c r="BSL2" s="556"/>
      <c r="BSM2" s="556"/>
      <c r="BSN2" s="556"/>
      <c r="BSO2" s="556"/>
      <c r="BSP2" s="556"/>
      <c r="BSQ2" s="556"/>
      <c r="BSR2" s="556"/>
      <c r="BSS2" s="556"/>
      <c r="BST2" s="556"/>
      <c r="BSU2" s="556"/>
      <c r="BSV2" s="556"/>
      <c r="BSW2" s="556"/>
      <c r="BSX2" s="556"/>
      <c r="BSY2" s="556"/>
      <c r="BSZ2" s="556"/>
      <c r="BTA2" s="556"/>
      <c r="BTB2" s="556"/>
      <c r="BTC2" s="556"/>
      <c r="BTD2" s="556"/>
      <c r="BTE2" s="556"/>
      <c r="BTF2" s="556"/>
      <c r="BTG2" s="556"/>
      <c r="BTH2" s="556"/>
      <c r="BTI2" s="556"/>
      <c r="BTJ2" s="556"/>
      <c r="BTK2" s="556"/>
      <c r="BTL2" s="556"/>
      <c r="BTM2" s="556"/>
      <c r="BTN2" s="556"/>
      <c r="BTO2" s="556"/>
      <c r="BTP2" s="556"/>
      <c r="BTQ2" s="556"/>
      <c r="BTR2" s="556"/>
      <c r="BTS2" s="556"/>
      <c r="BTT2" s="556"/>
      <c r="BTU2" s="556"/>
      <c r="BTV2" s="556"/>
      <c r="BTW2" s="556"/>
      <c r="BTX2" s="556"/>
      <c r="BTY2" s="556"/>
      <c r="BTZ2" s="556"/>
      <c r="BUA2" s="556"/>
      <c r="BUB2" s="556"/>
      <c r="BUC2" s="556"/>
      <c r="BUD2" s="556"/>
      <c r="BUE2" s="556"/>
      <c r="BUF2" s="556"/>
      <c r="BUG2" s="556"/>
      <c r="BUH2" s="556"/>
      <c r="BUI2" s="556"/>
      <c r="BUJ2" s="556"/>
      <c r="BUK2" s="556"/>
      <c r="BUL2" s="556"/>
      <c r="BUM2" s="556"/>
      <c r="BUN2" s="556"/>
      <c r="BUO2" s="556"/>
      <c r="BUP2" s="556"/>
      <c r="BUQ2" s="556"/>
      <c r="BUR2" s="556"/>
      <c r="BUS2" s="556"/>
      <c r="BUT2" s="556"/>
      <c r="BUU2" s="556"/>
      <c r="BUV2" s="556"/>
      <c r="BUW2" s="556"/>
      <c r="BUX2" s="556"/>
      <c r="BUY2" s="556"/>
      <c r="BUZ2" s="556"/>
      <c r="BVA2" s="556"/>
      <c r="BVB2" s="556"/>
      <c r="BVC2" s="556"/>
      <c r="BVD2" s="556"/>
      <c r="BVE2" s="556"/>
      <c r="BVF2" s="556"/>
      <c r="BVG2" s="556"/>
      <c r="BVH2" s="556"/>
      <c r="BVI2" s="556"/>
      <c r="BVJ2" s="556"/>
      <c r="BVK2" s="556"/>
      <c r="BVL2" s="556"/>
      <c r="BVM2" s="556"/>
      <c r="BVN2" s="556"/>
      <c r="BVO2" s="556"/>
      <c r="BVP2" s="556"/>
      <c r="BVQ2" s="556"/>
      <c r="BVR2" s="556"/>
      <c r="BVS2" s="556"/>
      <c r="BVT2" s="556"/>
      <c r="BVU2" s="556"/>
      <c r="BVV2" s="556"/>
      <c r="BVW2" s="556"/>
      <c r="BVX2" s="556"/>
      <c r="BVY2" s="556"/>
      <c r="BVZ2" s="556"/>
      <c r="BWA2" s="556"/>
      <c r="BWB2" s="556"/>
      <c r="BWC2" s="556"/>
      <c r="BWD2" s="556"/>
      <c r="BWE2" s="556"/>
      <c r="BWF2" s="556"/>
      <c r="BWG2" s="556"/>
      <c r="BWH2" s="556"/>
      <c r="BWI2" s="556"/>
      <c r="BWJ2" s="556"/>
      <c r="BWK2" s="556"/>
      <c r="BWL2" s="556"/>
      <c r="BWM2" s="556"/>
      <c r="BWN2" s="556"/>
      <c r="BWO2" s="556"/>
      <c r="BWP2" s="556"/>
      <c r="BWQ2" s="556"/>
      <c r="BWR2" s="556"/>
      <c r="BWS2" s="556"/>
      <c r="BWT2" s="556"/>
      <c r="BWU2" s="556"/>
      <c r="BWV2" s="556"/>
      <c r="BWW2" s="556"/>
      <c r="BWX2" s="556"/>
      <c r="BWY2" s="556"/>
      <c r="BWZ2" s="556"/>
      <c r="BXA2" s="556"/>
      <c r="BXB2" s="556"/>
      <c r="BXC2" s="556"/>
      <c r="BXD2" s="556"/>
      <c r="BXE2" s="556"/>
      <c r="BXF2" s="556"/>
      <c r="BXG2" s="556"/>
      <c r="BXH2" s="556"/>
      <c r="BXI2" s="556"/>
      <c r="BXJ2" s="556"/>
      <c r="BXK2" s="556"/>
      <c r="BXL2" s="556"/>
      <c r="BXM2" s="556"/>
      <c r="BXN2" s="556"/>
      <c r="BXO2" s="556"/>
      <c r="BXP2" s="556"/>
      <c r="BXQ2" s="556"/>
      <c r="BXR2" s="556"/>
      <c r="BXS2" s="556"/>
      <c r="BXT2" s="556"/>
      <c r="BXU2" s="556"/>
      <c r="BXV2" s="556"/>
      <c r="BXW2" s="556"/>
      <c r="BXX2" s="556"/>
      <c r="BXY2" s="556"/>
      <c r="BXZ2" s="556"/>
      <c r="BYA2" s="556"/>
      <c r="BYB2" s="556"/>
      <c r="BYC2" s="556"/>
      <c r="BYD2" s="556"/>
      <c r="BYE2" s="556"/>
      <c r="BYF2" s="556"/>
      <c r="BYG2" s="556"/>
      <c r="BYH2" s="556"/>
      <c r="BYI2" s="556"/>
      <c r="BYJ2" s="556"/>
      <c r="BYK2" s="556"/>
      <c r="BYL2" s="556"/>
      <c r="BYM2" s="556"/>
      <c r="BYN2" s="556"/>
      <c r="BYO2" s="556"/>
      <c r="BYP2" s="556"/>
      <c r="BYQ2" s="556"/>
      <c r="BYR2" s="556"/>
      <c r="BYS2" s="556"/>
      <c r="BYT2" s="556"/>
      <c r="BYU2" s="556"/>
      <c r="BYV2" s="556"/>
      <c r="BYW2" s="556"/>
      <c r="BYX2" s="556"/>
      <c r="BYY2" s="556"/>
      <c r="BYZ2" s="556"/>
      <c r="BZA2" s="556"/>
      <c r="BZB2" s="556"/>
      <c r="BZC2" s="556"/>
      <c r="BZD2" s="556"/>
      <c r="BZE2" s="556"/>
      <c r="BZF2" s="556"/>
      <c r="BZG2" s="556"/>
      <c r="BZH2" s="556"/>
      <c r="BZI2" s="556"/>
      <c r="BZJ2" s="556"/>
      <c r="BZK2" s="556"/>
      <c r="BZL2" s="556"/>
      <c r="BZM2" s="556"/>
      <c r="BZN2" s="556"/>
      <c r="BZO2" s="556"/>
      <c r="BZP2" s="556"/>
      <c r="BZQ2" s="556"/>
      <c r="BZR2" s="556"/>
      <c r="BZS2" s="556"/>
      <c r="BZT2" s="556"/>
      <c r="BZU2" s="556"/>
      <c r="BZV2" s="556"/>
      <c r="BZW2" s="556"/>
      <c r="BZX2" s="556"/>
      <c r="BZY2" s="556"/>
      <c r="BZZ2" s="556"/>
      <c r="CAA2" s="556"/>
      <c r="CAB2" s="556"/>
      <c r="CAC2" s="556"/>
      <c r="CAD2" s="556"/>
      <c r="CAE2" s="556"/>
      <c r="CAF2" s="556"/>
      <c r="CAG2" s="556"/>
      <c r="CAH2" s="556"/>
      <c r="CAI2" s="556"/>
      <c r="CAJ2" s="556"/>
      <c r="CAK2" s="556"/>
      <c r="CAL2" s="556"/>
      <c r="CAM2" s="556"/>
      <c r="CAN2" s="556"/>
      <c r="CAO2" s="556"/>
      <c r="CAP2" s="556"/>
      <c r="CAQ2" s="556"/>
      <c r="CAR2" s="556"/>
      <c r="CAS2" s="556"/>
      <c r="CAT2" s="556"/>
      <c r="CAU2" s="556"/>
      <c r="CAV2" s="556"/>
      <c r="CAW2" s="556"/>
      <c r="CAX2" s="556"/>
      <c r="CAY2" s="556"/>
      <c r="CAZ2" s="556"/>
      <c r="CBA2" s="556"/>
      <c r="CBB2" s="556"/>
      <c r="CBC2" s="556"/>
      <c r="CBD2" s="556"/>
      <c r="CBE2" s="556"/>
      <c r="CBF2" s="556"/>
      <c r="CBG2" s="556"/>
      <c r="CBH2" s="556"/>
      <c r="CBI2" s="556"/>
      <c r="CBJ2" s="556"/>
      <c r="CBK2" s="556"/>
      <c r="CBL2" s="556"/>
      <c r="CBM2" s="556"/>
      <c r="CBN2" s="556"/>
      <c r="CBO2" s="556"/>
      <c r="CBP2" s="556"/>
      <c r="CBQ2" s="556"/>
      <c r="CBR2" s="556"/>
      <c r="CBS2" s="556"/>
      <c r="CBT2" s="556"/>
      <c r="CBU2" s="556"/>
      <c r="CBV2" s="556"/>
      <c r="CBW2" s="556"/>
      <c r="CBX2" s="556"/>
      <c r="CBY2" s="556"/>
      <c r="CBZ2" s="556"/>
      <c r="CCA2" s="556"/>
      <c r="CCB2" s="556"/>
      <c r="CCC2" s="556"/>
      <c r="CCD2" s="556"/>
      <c r="CCE2" s="556"/>
      <c r="CCF2" s="556"/>
      <c r="CCG2" s="556"/>
      <c r="CCH2" s="556"/>
      <c r="CCI2" s="556"/>
      <c r="CCJ2" s="556"/>
      <c r="CCK2" s="556"/>
      <c r="CCL2" s="556"/>
      <c r="CCM2" s="556"/>
      <c r="CCN2" s="556"/>
      <c r="CCO2" s="556"/>
      <c r="CCP2" s="556"/>
      <c r="CCQ2" s="556"/>
      <c r="CCR2" s="556"/>
      <c r="CCS2" s="556"/>
      <c r="CCT2" s="556"/>
      <c r="CCU2" s="556"/>
      <c r="CCV2" s="556"/>
      <c r="CCW2" s="556"/>
      <c r="CCX2" s="556"/>
      <c r="CCY2" s="556"/>
      <c r="CCZ2" s="556"/>
      <c r="CDA2" s="556"/>
      <c r="CDB2" s="556"/>
      <c r="CDC2" s="556"/>
      <c r="CDD2" s="556"/>
      <c r="CDE2" s="556"/>
      <c r="CDF2" s="556"/>
      <c r="CDG2" s="556"/>
      <c r="CDH2" s="556"/>
      <c r="CDI2" s="556"/>
      <c r="CDJ2" s="556"/>
      <c r="CDK2" s="556"/>
      <c r="CDL2" s="556"/>
      <c r="CDM2" s="556"/>
      <c r="CDN2" s="556"/>
      <c r="CDO2" s="556"/>
      <c r="CDP2" s="556"/>
      <c r="CDQ2" s="556"/>
      <c r="CDR2" s="556"/>
      <c r="CDS2" s="556"/>
      <c r="CDT2" s="556"/>
      <c r="CDU2" s="556"/>
      <c r="CDV2" s="556"/>
      <c r="CDW2" s="556"/>
      <c r="CDX2" s="556"/>
      <c r="CDY2" s="556"/>
      <c r="CDZ2" s="556"/>
      <c r="CEA2" s="556"/>
      <c r="CEB2" s="556"/>
      <c r="CEC2" s="556"/>
      <c r="CED2" s="556"/>
      <c r="CEE2" s="556"/>
      <c r="CEF2" s="556"/>
      <c r="CEG2" s="556"/>
      <c r="CEH2" s="556"/>
      <c r="CEI2" s="556"/>
      <c r="CEJ2" s="556"/>
      <c r="CEK2" s="556"/>
      <c r="CEL2" s="556"/>
      <c r="CEM2" s="556"/>
      <c r="CEN2" s="556"/>
      <c r="CEO2" s="556"/>
      <c r="CEP2" s="556"/>
      <c r="CEQ2" s="556"/>
      <c r="CER2" s="556"/>
      <c r="CES2" s="556"/>
      <c r="CET2" s="556"/>
      <c r="CEU2" s="556"/>
      <c r="CEV2" s="556"/>
      <c r="CEW2" s="556"/>
      <c r="CEX2" s="556"/>
      <c r="CEY2" s="556"/>
      <c r="CEZ2" s="556"/>
      <c r="CFA2" s="556"/>
      <c r="CFB2" s="556"/>
      <c r="CFC2" s="556"/>
      <c r="CFD2" s="556"/>
      <c r="CFE2" s="556"/>
      <c r="CFF2" s="556"/>
      <c r="CFG2" s="556"/>
      <c r="CFH2" s="556"/>
      <c r="CFI2" s="556"/>
      <c r="CFJ2" s="556"/>
      <c r="CFK2" s="556"/>
      <c r="CFL2" s="556"/>
      <c r="CFM2" s="556"/>
      <c r="CFN2" s="556"/>
      <c r="CFO2" s="556"/>
      <c r="CFP2" s="556"/>
      <c r="CFQ2" s="556"/>
      <c r="CFR2" s="556"/>
      <c r="CFS2" s="556"/>
      <c r="CFT2" s="556"/>
      <c r="CFU2" s="556"/>
      <c r="CFV2" s="556"/>
      <c r="CFW2" s="556"/>
      <c r="CFX2" s="556"/>
      <c r="CFY2" s="556"/>
      <c r="CFZ2" s="556"/>
      <c r="CGA2" s="556"/>
      <c r="CGB2" s="556"/>
      <c r="CGC2" s="556"/>
      <c r="CGD2" s="556"/>
      <c r="CGE2" s="556"/>
      <c r="CGF2" s="556"/>
      <c r="CGG2" s="556"/>
      <c r="CGH2" s="556"/>
      <c r="CGI2" s="556"/>
      <c r="CGJ2" s="556"/>
      <c r="CGK2" s="556"/>
      <c r="CGL2" s="556"/>
      <c r="CGM2" s="556"/>
      <c r="CGN2" s="556"/>
      <c r="CGO2" s="556"/>
      <c r="CGP2" s="556"/>
      <c r="CGQ2" s="556"/>
      <c r="CGR2" s="556"/>
      <c r="CGS2" s="556"/>
      <c r="CGT2" s="556"/>
      <c r="CGU2" s="556"/>
      <c r="CGV2" s="556"/>
      <c r="CGW2" s="556"/>
      <c r="CGX2" s="556"/>
      <c r="CGY2" s="556"/>
      <c r="CGZ2" s="556"/>
      <c r="CHA2" s="556"/>
      <c r="CHB2" s="556"/>
      <c r="CHC2" s="556"/>
      <c r="CHD2" s="556"/>
      <c r="CHE2" s="556"/>
      <c r="CHF2" s="556"/>
      <c r="CHG2" s="556"/>
      <c r="CHH2" s="556"/>
      <c r="CHI2" s="556"/>
      <c r="CHJ2" s="556"/>
      <c r="CHK2" s="556"/>
      <c r="CHL2" s="556"/>
      <c r="CHM2" s="556"/>
      <c r="CHN2" s="556"/>
      <c r="CHO2" s="556"/>
      <c r="CHP2" s="556"/>
      <c r="CHQ2" s="556"/>
      <c r="CHR2" s="556"/>
      <c r="CHS2" s="556"/>
      <c r="CHT2" s="556"/>
      <c r="CHU2" s="556"/>
      <c r="CHV2" s="556"/>
      <c r="CHW2" s="556"/>
      <c r="CHX2" s="556"/>
      <c r="CHY2" s="556"/>
      <c r="CHZ2" s="556"/>
      <c r="CIA2" s="556"/>
      <c r="CIB2" s="556"/>
      <c r="CIC2" s="556"/>
      <c r="CID2" s="556"/>
      <c r="CIE2" s="556"/>
      <c r="CIF2" s="556"/>
      <c r="CIG2" s="556"/>
      <c r="CIH2" s="556"/>
      <c r="CII2" s="556"/>
      <c r="CIJ2" s="556"/>
      <c r="CIK2" s="556"/>
      <c r="CIL2" s="556"/>
      <c r="CIM2" s="556"/>
      <c r="CIN2" s="556"/>
      <c r="CIO2" s="556"/>
      <c r="CIP2" s="556"/>
      <c r="CIQ2" s="556"/>
      <c r="CIR2" s="556"/>
      <c r="CIS2" s="556"/>
      <c r="CIT2" s="556"/>
      <c r="CIU2" s="556"/>
      <c r="CIV2" s="556"/>
      <c r="CIW2" s="556"/>
      <c r="CIX2" s="556"/>
      <c r="CIY2" s="556"/>
      <c r="CIZ2" s="556"/>
      <c r="CJA2" s="556"/>
      <c r="CJB2" s="556"/>
      <c r="CJC2" s="556"/>
      <c r="CJD2" s="556"/>
      <c r="CJE2" s="556"/>
      <c r="CJF2" s="556"/>
      <c r="CJG2" s="556"/>
      <c r="CJH2" s="556"/>
      <c r="CJI2" s="556"/>
      <c r="CJJ2" s="556"/>
      <c r="CJK2" s="556"/>
      <c r="CJL2" s="556"/>
      <c r="CJM2" s="556"/>
      <c r="CJN2" s="556"/>
      <c r="CJO2" s="556"/>
      <c r="CJP2" s="556"/>
      <c r="CJQ2" s="556"/>
      <c r="CJR2" s="556"/>
      <c r="CJS2" s="556"/>
      <c r="CJT2" s="556"/>
      <c r="CJU2" s="556"/>
      <c r="CJV2" s="556"/>
      <c r="CJW2" s="556"/>
      <c r="CJX2" s="556"/>
      <c r="CJY2" s="556"/>
      <c r="CJZ2" s="556"/>
      <c r="CKA2" s="556"/>
      <c r="CKB2" s="556"/>
      <c r="CKC2" s="556"/>
      <c r="CKD2" s="556"/>
      <c r="CKE2" s="556"/>
      <c r="CKF2" s="556"/>
      <c r="CKG2" s="556"/>
      <c r="CKH2" s="556"/>
      <c r="CKI2" s="556"/>
      <c r="CKJ2" s="556"/>
      <c r="CKK2" s="556"/>
      <c r="CKL2" s="556"/>
      <c r="CKM2" s="556"/>
      <c r="CKN2" s="556"/>
      <c r="CKO2" s="556"/>
      <c r="CKP2" s="556"/>
      <c r="CKQ2" s="556"/>
      <c r="CKR2" s="556"/>
      <c r="CKS2" s="556"/>
      <c r="CKT2" s="556"/>
      <c r="CKU2" s="556"/>
      <c r="CKV2" s="556"/>
      <c r="CKW2" s="556"/>
      <c r="CKX2" s="556"/>
      <c r="CKY2" s="556"/>
      <c r="CKZ2" s="556"/>
      <c r="CLA2" s="556"/>
      <c r="CLB2" s="556"/>
      <c r="CLC2" s="556"/>
      <c r="CLD2" s="556"/>
      <c r="CLE2" s="556"/>
      <c r="CLF2" s="556"/>
      <c r="CLG2" s="556"/>
      <c r="CLH2" s="556"/>
      <c r="CLI2" s="556"/>
      <c r="CLJ2" s="556"/>
      <c r="CLK2" s="556"/>
      <c r="CLL2" s="556"/>
      <c r="CLM2" s="556"/>
      <c r="CLN2" s="556"/>
      <c r="CLO2" s="556"/>
      <c r="CLP2" s="556"/>
      <c r="CLQ2" s="556"/>
      <c r="CLR2" s="556"/>
      <c r="CLS2" s="556"/>
      <c r="CLT2" s="556"/>
      <c r="CLU2" s="556"/>
      <c r="CLV2" s="556"/>
      <c r="CLW2" s="556"/>
      <c r="CLX2" s="556"/>
      <c r="CLY2" s="556"/>
      <c r="CLZ2" s="556"/>
      <c r="CMA2" s="556"/>
      <c r="CMB2" s="556"/>
      <c r="CMC2" s="556"/>
      <c r="CMD2" s="556"/>
      <c r="CME2" s="556"/>
      <c r="CMF2" s="556"/>
      <c r="CMG2" s="556"/>
      <c r="CMH2" s="556"/>
      <c r="CMI2" s="556"/>
      <c r="CMJ2" s="556"/>
      <c r="CMK2" s="556"/>
      <c r="CML2" s="556"/>
      <c r="CMM2" s="556"/>
      <c r="CMN2" s="556"/>
      <c r="CMO2" s="556"/>
      <c r="CMP2" s="556"/>
      <c r="CMQ2" s="556"/>
      <c r="CMR2" s="556"/>
      <c r="CMS2" s="556"/>
      <c r="CMT2" s="556"/>
      <c r="CMU2" s="556"/>
      <c r="CMV2" s="556"/>
      <c r="CMW2" s="556"/>
      <c r="CMX2" s="556"/>
      <c r="CMY2" s="556"/>
      <c r="CMZ2" s="556"/>
      <c r="CNA2" s="556"/>
      <c r="CNB2" s="556"/>
      <c r="CNC2" s="556"/>
      <c r="CND2" s="556"/>
      <c r="CNE2" s="556"/>
      <c r="CNF2" s="556"/>
      <c r="CNG2" s="556"/>
      <c r="CNH2" s="556"/>
      <c r="CNI2" s="556"/>
      <c r="CNJ2" s="556"/>
      <c r="CNK2" s="556"/>
      <c r="CNL2" s="556"/>
      <c r="CNM2" s="556"/>
      <c r="CNN2" s="556"/>
      <c r="CNO2" s="556"/>
      <c r="CNP2" s="556"/>
      <c r="CNQ2" s="556"/>
      <c r="CNR2" s="556"/>
      <c r="CNS2" s="556"/>
      <c r="CNT2" s="556"/>
      <c r="CNU2" s="556"/>
      <c r="CNV2" s="556"/>
      <c r="CNW2" s="556"/>
      <c r="CNX2" s="556"/>
      <c r="CNY2" s="556"/>
      <c r="CNZ2" s="556"/>
      <c r="COA2" s="556"/>
      <c r="COB2" s="556"/>
      <c r="COC2" s="556"/>
      <c r="COD2" s="556"/>
      <c r="COE2" s="556"/>
      <c r="COF2" s="556"/>
      <c r="COG2" s="556"/>
      <c r="COH2" s="556"/>
      <c r="COI2" s="556"/>
      <c r="COJ2" s="556"/>
      <c r="COK2" s="556"/>
      <c r="COL2" s="556"/>
      <c r="COM2" s="556"/>
      <c r="CON2" s="556"/>
      <c r="COO2" s="556"/>
      <c r="COP2" s="556"/>
      <c r="COQ2" s="556"/>
      <c r="COR2" s="556"/>
      <c r="COS2" s="556"/>
      <c r="COT2" s="556"/>
      <c r="COU2" s="556"/>
      <c r="COV2" s="556"/>
      <c r="COW2" s="556"/>
      <c r="COX2" s="556"/>
      <c r="COY2" s="556"/>
      <c r="COZ2" s="556"/>
      <c r="CPA2" s="556"/>
      <c r="CPB2" s="556"/>
      <c r="CPC2" s="556"/>
      <c r="CPD2" s="556"/>
      <c r="CPE2" s="556"/>
      <c r="CPF2" s="556"/>
      <c r="CPG2" s="556"/>
      <c r="CPH2" s="556"/>
      <c r="CPI2" s="556"/>
      <c r="CPJ2" s="556"/>
      <c r="CPK2" s="556"/>
      <c r="CPL2" s="556"/>
      <c r="CPM2" s="556"/>
      <c r="CPN2" s="556"/>
      <c r="CPO2" s="556"/>
      <c r="CPP2" s="556"/>
      <c r="CPQ2" s="556"/>
      <c r="CPR2" s="556"/>
      <c r="CPS2" s="556"/>
      <c r="CPT2" s="556"/>
      <c r="CPU2" s="556"/>
      <c r="CPV2" s="556"/>
      <c r="CPW2" s="556"/>
      <c r="CPX2" s="556"/>
      <c r="CPY2" s="556"/>
      <c r="CPZ2" s="556"/>
      <c r="CQA2" s="556"/>
      <c r="CQB2" s="556"/>
      <c r="CQC2" s="556"/>
      <c r="CQD2" s="556"/>
      <c r="CQE2" s="556"/>
      <c r="CQF2" s="556"/>
      <c r="CQG2" s="556"/>
      <c r="CQH2" s="556"/>
      <c r="CQI2" s="556"/>
      <c r="CQJ2" s="556"/>
      <c r="CQK2" s="556"/>
      <c r="CQL2" s="556"/>
      <c r="CQM2" s="556"/>
      <c r="CQN2" s="556"/>
      <c r="CQO2" s="556"/>
      <c r="CQP2" s="556"/>
      <c r="CQQ2" s="556"/>
      <c r="CQR2" s="556"/>
      <c r="CQS2" s="556"/>
      <c r="CQT2" s="556"/>
      <c r="CQU2" s="556"/>
      <c r="CQV2" s="556"/>
      <c r="CQW2" s="556"/>
      <c r="CQX2" s="556"/>
      <c r="CQY2" s="556"/>
      <c r="CQZ2" s="556"/>
      <c r="CRA2" s="556"/>
      <c r="CRB2" s="556"/>
      <c r="CRC2" s="556"/>
      <c r="CRD2" s="556"/>
      <c r="CRE2" s="556"/>
      <c r="CRF2" s="556"/>
      <c r="CRG2" s="556"/>
      <c r="CRH2" s="556"/>
      <c r="CRI2" s="556"/>
      <c r="CRJ2" s="556"/>
      <c r="CRK2" s="556"/>
      <c r="CRL2" s="556"/>
      <c r="CRM2" s="556"/>
      <c r="CRN2" s="556"/>
      <c r="CRO2" s="556"/>
      <c r="CRP2" s="556"/>
      <c r="CRQ2" s="556"/>
      <c r="CRR2" s="556"/>
      <c r="CRS2" s="556"/>
      <c r="CRT2" s="556"/>
      <c r="CRU2" s="556"/>
      <c r="CRV2" s="556"/>
      <c r="CRW2" s="556"/>
      <c r="CRX2" s="556"/>
      <c r="CRY2" s="556"/>
      <c r="CRZ2" s="556"/>
      <c r="CSA2" s="556"/>
      <c r="CSB2" s="556"/>
      <c r="CSC2" s="556"/>
      <c r="CSD2" s="556"/>
      <c r="CSE2" s="556"/>
      <c r="CSF2" s="556"/>
      <c r="CSG2" s="556"/>
      <c r="CSH2" s="556"/>
      <c r="CSI2" s="556"/>
      <c r="CSJ2" s="556"/>
      <c r="CSK2" s="556"/>
      <c r="CSL2" s="556"/>
      <c r="CSM2" s="556"/>
      <c r="CSN2" s="556"/>
      <c r="CSO2" s="556"/>
      <c r="CSP2" s="556"/>
      <c r="CSQ2" s="556"/>
      <c r="CSR2" s="556"/>
      <c r="CSS2" s="556"/>
      <c r="CST2" s="556"/>
      <c r="CSU2" s="556"/>
      <c r="CSV2" s="556"/>
      <c r="CSW2" s="556"/>
      <c r="CSX2" s="556"/>
      <c r="CSY2" s="556"/>
      <c r="CSZ2" s="556"/>
      <c r="CTA2" s="556"/>
      <c r="CTB2" s="556"/>
      <c r="CTC2" s="556"/>
      <c r="CTD2" s="556"/>
      <c r="CTE2" s="556"/>
      <c r="CTF2" s="556"/>
      <c r="CTG2" s="556"/>
      <c r="CTH2" s="556"/>
      <c r="CTI2" s="556"/>
      <c r="CTJ2" s="556"/>
      <c r="CTK2" s="556"/>
      <c r="CTL2" s="556"/>
      <c r="CTM2" s="556"/>
      <c r="CTN2" s="556"/>
      <c r="CTO2" s="556"/>
      <c r="CTP2" s="556"/>
      <c r="CTQ2" s="556"/>
      <c r="CTR2" s="556"/>
      <c r="CTS2" s="556"/>
      <c r="CTT2" s="556"/>
      <c r="CTU2" s="556"/>
      <c r="CTV2" s="556"/>
      <c r="CTW2" s="556"/>
      <c r="CTX2" s="556"/>
      <c r="CTY2" s="556"/>
      <c r="CTZ2" s="556"/>
      <c r="CUA2" s="556"/>
      <c r="CUB2" s="556"/>
      <c r="CUC2" s="556"/>
      <c r="CUD2" s="556"/>
      <c r="CUE2" s="556"/>
      <c r="CUF2" s="556"/>
      <c r="CUG2" s="556"/>
      <c r="CUH2" s="556"/>
      <c r="CUI2" s="556"/>
      <c r="CUJ2" s="556"/>
      <c r="CUK2" s="556"/>
      <c r="CUL2" s="556"/>
      <c r="CUM2" s="556"/>
      <c r="CUN2" s="556"/>
      <c r="CUO2" s="556"/>
      <c r="CUP2" s="556"/>
      <c r="CUQ2" s="556"/>
      <c r="CUR2" s="556"/>
      <c r="CUS2" s="556"/>
      <c r="CUT2" s="556"/>
      <c r="CUU2" s="556"/>
      <c r="CUV2" s="556"/>
      <c r="CUW2" s="556"/>
      <c r="CUX2" s="556"/>
      <c r="CUY2" s="556"/>
      <c r="CUZ2" s="556"/>
      <c r="CVA2" s="556"/>
      <c r="CVB2" s="556"/>
      <c r="CVC2" s="556"/>
      <c r="CVD2" s="556"/>
      <c r="CVE2" s="556"/>
      <c r="CVF2" s="556"/>
      <c r="CVG2" s="556"/>
      <c r="CVH2" s="556"/>
      <c r="CVI2" s="556"/>
      <c r="CVJ2" s="556"/>
      <c r="CVK2" s="556"/>
      <c r="CVL2" s="556"/>
      <c r="CVM2" s="556"/>
      <c r="CVN2" s="556"/>
      <c r="CVO2" s="556"/>
      <c r="CVP2" s="556"/>
      <c r="CVQ2" s="556"/>
      <c r="CVR2" s="556"/>
      <c r="CVS2" s="556"/>
      <c r="CVT2" s="556"/>
      <c r="CVU2" s="556"/>
      <c r="CVV2" s="556"/>
      <c r="CVW2" s="556"/>
      <c r="CVX2" s="556"/>
      <c r="CVY2" s="556"/>
      <c r="CVZ2" s="556"/>
      <c r="CWA2" s="556"/>
      <c r="CWB2" s="556"/>
      <c r="CWC2" s="556"/>
      <c r="CWD2" s="556"/>
      <c r="CWE2" s="556"/>
      <c r="CWF2" s="556"/>
      <c r="CWG2" s="556"/>
      <c r="CWH2" s="556"/>
      <c r="CWI2" s="556"/>
      <c r="CWJ2" s="556"/>
      <c r="CWK2" s="556"/>
      <c r="CWL2" s="556"/>
      <c r="CWM2" s="556"/>
      <c r="CWN2" s="556"/>
      <c r="CWO2" s="556"/>
      <c r="CWP2" s="556"/>
      <c r="CWQ2" s="556"/>
      <c r="CWR2" s="556"/>
      <c r="CWS2" s="556"/>
      <c r="CWT2" s="556"/>
      <c r="CWU2" s="556"/>
      <c r="CWV2" s="556"/>
      <c r="CWW2" s="556"/>
      <c r="CWX2" s="556"/>
      <c r="CWY2" s="556"/>
      <c r="CWZ2" s="556"/>
      <c r="CXA2" s="556"/>
      <c r="CXB2" s="556"/>
      <c r="CXC2" s="556"/>
      <c r="CXD2" s="556"/>
      <c r="CXE2" s="556"/>
      <c r="CXF2" s="556"/>
      <c r="CXG2" s="556"/>
      <c r="CXH2" s="556"/>
      <c r="CXI2" s="556"/>
      <c r="CXJ2" s="556"/>
      <c r="CXK2" s="556"/>
      <c r="CXL2" s="556"/>
      <c r="CXM2" s="556"/>
      <c r="CXN2" s="556"/>
      <c r="CXO2" s="556"/>
      <c r="CXP2" s="556"/>
      <c r="CXQ2" s="556"/>
      <c r="CXR2" s="556"/>
      <c r="CXS2" s="556"/>
      <c r="CXT2" s="556"/>
      <c r="CXU2" s="556"/>
      <c r="CXV2" s="556"/>
      <c r="CXW2" s="556"/>
      <c r="CXX2" s="556"/>
      <c r="CXY2" s="556"/>
      <c r="CXZ2" s="556"/>
      <c r="CYA2" s="556"/>
      <c r="CYB2" s="556"/>
      <c r="CYC2" s="556"/>
      <c r="CYD2" s="556"/>
      <c r="CYE2" s="556"/>
      <c r="CYF2" s="556"/>
      <c r="CYG2" s="556"/>
      <c r="CYH2" s="556"/>
      <c r="CYI2" s="556"/>
      <c r="CYJ2" s="556"/>
      <c r="CYK2" s="556"/>
      <c r="CYL2" s="556"/>
      <c r="CYM2" s="556"/>
      <c r="CYN2" s="556"/>
      <c r="CYO2" s="556"/>
      <c r="CYP2" s="556"/>
      <c r="CYQ2" s="556"/>
      <c r="CYR2" s="556"/>
      <c r="CYS2" s="556"/>
      <c r="CYT2" s="556"/>
      <c r="CYU2" s="556"/>
      <c r="CYV2" s="556"/>
      <c r="CYW2" s="556"/>
      <c r="CYX2" s="556"/>
      <c r="CYY2" s="556"/>
      <c r="CYZ2" s="556"/>
      <c r="CZA2" s="556"/>
      <c r="CZB2" s="556"/>
      <c r="CZC2" s="556"/>
      <c r="CZD2" s="556"/>
      <c r="CZE2" s="556"/>
      <c r="CZF2" s="556"/>
      <c r="CZG2" s="556"/>
      <c r="CZH2" s="556"/>
      <c r="CZI2" s="556"/>
      <c r="CZJ2" s="556"/>
      <c r="CZK2" s="556"/>
      <c r="CZL2" s="556"/>
      <c r="CZM2" s="556"/>
      <c r="CZN2" s="556"/>
      <c r="CZO2" s="556"/>
      <c r="CZP2" s="556"/>
      <c r="CZQ2" s="556"/>
      <c r="CZR2" s="556"/>
      <c r="CZS2" s="556"/>
      <c r="CZT2" s="556"/>
      <c r="CZU2" s="556"/>
      <c r="CZV2" s="556"/>
      <c r="CZW2" s="556"/>
      <c r="CZX2" s="556"/>
      <c r="CZY2" s="556"/>
      <c r="CZZ2" s="556"/>
      <c r="DAA2" s="556"/>
      <c r="DAB2" s="556"/>
      <c r="DAC2" s="556"/>
      <c r="DAD2" s="556"/>
      <c r="DAE2" s="556"/>
      <c r="DAF2" s="556"/>
      <c r="DAG2" s="556"/>
      <c r="DAH2" s="556"/>
      <c r="DAI2" s="556"/>
      <c r="DAJ2" s="556"/>
      <c r="DAK2" s="556"/>
      <c r="DAL2" s="556"/>
      <c r="DAM2" s="556"/>
      <c r="DAN2" s="556"/>
      <c r="DAO2" s="556"/>
      <c r="DAP2" s="556"/>
      <c r="DAQ2" s="556"/>
      <c r="DAR2" s="556"/>
      <c r="DAS2" s="556"/>
      <c r="DAT2" s="556"/>
      <c r="DAU2" s="556"/>
      <c r="DAV2" s="556"/>
      <c r="DAW2" s="556"/>
      <c r="DAX2" s="556"/>
      <c r="DAY2" s="556"/>
      <c r="DAZ2" s="556"/>
      <c r="DBA2" s="556"/>
      <c r="DBB2" s="556"/>
      <c r="DBC2" s="556"/>
      <c r="DBD2" s="556"/>
      <c r="DBE2" s="556"/>
      <c r="DBF2" s="556"/>
      <c r="DBG2" s="556"/>
      <c r="DBH2" s="556"/>
      <c r="DBI2" s="556"/>
      <c r="DBJ2" s="556"/>
      <c r="DBK2" s="556"/>
      <c r="DBL2" s="556"/>
      <c r="DBM2" s="556"/>
      <c r="DBN2" s="556"/>
      <c r="DBO2" s="556"/>
      <c r="DBP2" s="556"/>
      <c r="DBQ2" s="556"/>
      <c r="DBR2" s="556"/>
      <c r="DBS2" s="556"/>
      <c r="DBT2" s="556"/>
      <c r="DBU2" s="556"/>
      <c r="DBV2" s="556"/>
      <c r="DBW2" s="556"/>
      <c r="DBX2" s="556"/>
      <c r="DBY2" s="556"/>
      <c r="DBZ2" s="556"/>
      <c r="DCA2" s="556"/>
      <c r="DCB2" s="556"/>
      <c r="DCC2" s="556"/>
      <c r="DCD2" s="556"/>
      <c r="DCE2" s="556"/>
      <c r="DCF2" s="556"/>
      <c r="DCG2" s="556"/>
      <c r="DCH2" s="556"/>
      <c r="DCI2" s="556"/>
      <c r="DCJ2" s="556"/>
      <c r="DCK2" s="556"/>
      <c r="DCL2" s="556"/>
      <c r="DCM2" s="556"/>
      <c r="DCN2" s="556"/>
      <c r="DCO2" s="556"/>
      <c r="DCP2" s="556"/>
      <c r="DCQ2" s="556"/>
      <c r="DCR2" s="556"/>
      <c r="DCS2" s="556"/>
      <c r="DCT2" s="556"/>
      <c r="DCU2" s="556"/>
      <c r="DCV2" s="556"/>
      <c r="DCW2" s="556"/>
      <c r="DCX2" s="556"/>
      <c r="DCY2" s="556"/>
      <c r="DCZ2" s="556"/>
      <c r="DDA2" s="556"/>
      <c r="DDB2" s="556"/>
      <c r="DDC2" s="556"/>
      <c r="DDD2" s="556"/>
      <c r="DDE2" s="556"/>
      <c r="DDF2" s="556"/>
      <c r="DDG2" s="556"/>
      <c r="DDH2" s="556"/>
      <c r="DDI2" s="556"/>
      <c r="DDJ2" s="556"/>
      <c r="DDK2" s="556"/>
      <c r="DDL2" s="556"/>
      <c r="DDM2" s="556"/>
      <c r="DDN2" s="556"/>
      <c r="DDO2" s="556"/>
      <c r="DDP2" s="556"/>
      <c r="DDQ2" s="556"/>
      <c r="DDR2" s="556"/>
      <c r="DDS2" s="556"/>
      <c r="DDT2" s="556"/>
      <c r="DDU2" s="556"/>
      <c r="DDV2" s="556"/>
      <c r="DDW2" s="556"/>
      <c r="DDX2" s="556"/>
      <c r="DDY2" s="556"/>
      <c r="DDZ2" s="556"/>
      <c r="DEA2" s="556"/>
      <c r="DEB2" s="556"/>
      <c r="DEC2" s="556"/>
      <c r="DED2" s="556"/>
      <c r="DEE2" s="556"/>
      <c r="DEF2" s="556"/>
      <c r="DEG2" s="556"/>
      <c r="DEH2" s="556"/>
      <c r="DEI2" s="556"/>
      <c r="DEJ2" s="556"/>
      <c r="DEK2" s="556"/>
      <c r="DEL2" s="556"/>
      <c r="DEM2" s="556"/>
      <c r="DEN2" s="556"/>
      <c r="DEO2" s="556"/>
      <c r="DEP2" s="556"/>
      <c r="DEQ2" s="556"/>
      <c r="DER2" s="556"/>
      <c r="DES2" s="556"/>
      <c r="DET2" s="556"/>
      <c r="DEU2" s="556"/>
      <c r="DEV2" s="556"/>
      <c r="DEW2" s="556"/>
      <c r="DEX2" s="556"/>
      <c r="DEY2" s="556"/>
      <c r="DEZ2" s="556"/>
      <c r="DFA2" s="556"/>
      <c r="DFB2" s="556"/>
      <c r="DFC2" s="556"/>
      <c r="DFD2" s="556"/>
      <c r="DFE2" s="556"/>
      <c r="DFF2" s="556"/>
      <c r="DFG2" s="556"/>
      <c r="DFH2" s="556"/>
      <c r="DFI2" s="556"/>
      <c r="DFJ2" s="556"/>
      <c r="DFK2" s="556"/>
      <c r="DFL2" s="556"/>
      <c r="DFM2" s="556"/>
      <c r="DFN2" s="556"/>
      <c r="DFO2" s="556"/>
      <c r="DFP2" s="556"/>
      <c r="DFQ2" s="556"/>
      <c r="DFR2" s="556"/>
      <c r="DFS2" s="556"/>
      <c r="DFT2" s="556"/>
      <c r="DFU2" s="556"/>
      <c r="DFV2" s="556"/>
      <c r="DFW2" s="556"/>
      <c r="DFX2" s="556"/>
      <c r="DFY2" s="556"/>
      <c r="DFZ2" s="556"/>
      <c r="DGA2" s="556"/>
      <c r="DGB2" s="556"/>
      <c r="DGC2" s="556"/>
      <c r="DGD2" s="556"/>
      <c r="DGE2" s="556"/>
      <c r="DGF2" s="556"/>
      <c r="DGG2" s="556"/>
      <c r="DGH2" s="556"/>
      <c r="DGI2" s="556"/>
      <c r="DGJ2" s="556"/>
      <c r="DGK2" s="556"/>
      <c r="DGL2" s="556"/>
      <c r="DGM2" s="556"/>
      <c r="DGN2" s="556"/>
      <c r="DGO2" s="556"/>
      <c r="DGP2" s="556"/>
      <c r="DGQ2" s="556"/>
      <c r="DGR2" s="556"/>
      <c r="DGS2" s="556"/>
      <c r="DGT2" s="556"/>
      <c r="DGU2" s="556"/>
      <c r="DGV2" s="556"/>
      <c r="DGW2" s="556"/>
      <c r="DGX2" s="556"/>
      <c r="DGY2" s="556"/>
      <c r="DGZ2" s="556"/>
      <c r="DHA2" s="556"/>
      <c r="DHB2" s="556"/>
      <c r="DHC2" s="556"/>
      <c r="DHD2" s="556"/>
      <c r="DHE2" s="556"/>
      <c r="DHF2" s="556"/>
      <c r="DHG2" s="556"/>
      <c r="DHH2" s="556"/>
      <c r="DHI2" s="556"/>
      <c r="DHJ2" s="556"/>
      <c r="DHK2" s="556"/>
      <c r="DHL2" s="556"/>
      <c r="DHM2" s="556"/>
      <c r="DHN2" s="556"/>
      <c r="DHO2" s="556"/>
      <c r="DHP2" s="556"/>
      <c r="DHQ2" s="556"/>
      <c r="DHR2" s="556"/>
      <c r="DHS2" s="556"/>
      <c r="DHT2" s="556"/>
      <c r="DHU2" s="556"/>
      <c r="DHV2" s="556"/>
      <c r="DHW2" s="556"/>
      <c r="DHX2" s="556"/>
      <c r="DHY2" s="556"/>
      <c r="DHZ2" s="556"/>
      <c r="DIA2" s="556"/>
      <c r="DIB2" s="556"/>
      <c r="DIC2" s="556"/>
      <c r="DID2" s="556"/>
      <c r="DIE2" s="556"/>
      <c r="DIF2" s="556"/>
      <c r="DIG2" s="556"/>
      <c r="DIH2" s="556"/>
      <c r="DII2" s="556"/>
      <c r="DIJ2" s="556"/>
      <c r="DIK2" s="556"/>
      <c r="DIL2" s="556"/>
      <c r="DIM2" s="556"/>
      <c r="DIN2" s="556"/>
      <c r="DIO2" s="556"/>
      <c r="DIP2" s="556"/>
      <c r="DIQ2" s="556"/>
      <c r="DIR2" s="556"/>
      <c r="DIS2" s="556"/>
      <c r="DIT2" s="556"/>
      <c r="DIU2" s="556"/>
      <c r="DIV2" s="556"/>
      <c r="DIW2" s="556"/>
      <c r="DIX2" s="556"/>
      <c r="DIY2" s="556"/>
      <c r="DIZ2" s="556"/>
      <c r="DJA2" s="556"/>
      <c r="DJB2" s="556"/>
      <c r="DJC2" s="556"/>
      <c r="DJD2" s="556"/>
      <c r="DJE2" s="556"/>
      <c r="DJF2" s="556"/>
      <c r="DJG2" s="556"/>
      <c r="DJH2" s="556"/>
      <c r="DJI2" s="556"/>
      <c r="DJJ2" s="556"/>
      <c r="DJK2" s="556"/>
      <c r="DJL2" s="556"/>
      <c r="DJM2" s="556"/>
      <c r="DJN2" s="556"/>
      <c r="DJO2" s="556"/>
      <c r="DJP2" s="556"/>
      <c r="DJQ2" s="556"/>
      <c r="DJR2" s="556"/>
      <c r="DJS2" s="556"/>
      <c r="DJT2" s="556"/>
      <c r="DJU2" s="556"/>
      <c r="DJV2" s="556"/>
      <c r="DJW2" s="556"/>
      <c r="DJX2" s="556"/>
      <c r="DJY2" s="556"/>
      <c r="DJZ2" s="556"/>
      <c r="DKA2" s="556"/>
      <c r="DKB2" s="556"/>
      <c r="DKC2" s="556"/>
      <c r="DKD2" s="556"/>
      <c r="DKE2" s="556"/>
      <c r="DKF2" s="556"/>
      <c r="DKG2" s="556"/>
      <c r="DKH2" s="556"/>
      <c r="DKI2" s="556"/>
      <c r="DKJ2" s="556"/>
      <c r="DKK2" s="556"/>
      <c r="DKL2" s="556"/>
      <c r="DKM2" s="556"/>
      <c r="DKN2" s="556"/>
      <c r="DKO2" s="556"/>
      <c r="DKP2" s="556"/>
      <c r="DKQ2" s="556"/>
      <c r="DKR2" s="556"/>
      <c r="DKS2" s="556"/>
      <c r="DKT2" s="556"/>
      <c r="DKU2" s="556"/>
      <c r="DKV2" s="556"/>
      <c r="DKW2" s="556"/>
      <c r="DKX2" s="556"/>
      <c r="DKY2" s="556"/>
      <c r="DKZ2" s="556"/>
      <c r="DLA2" s="556"/>
      <c r="DLB2" s="556"/>
      <c r="DLC2" s="556"/>
      <c r="DLD2" s="556"/>
      <c r="DLE2" s="556"/>
      <c r="DLF2" s="556"/>
      <c r="DLG2" s="556"/>
      <c r="DLH2" s="556"/>
      <c r="DLI2" s="556"/>
      <c r="DLJ2" s="556"/>
      <c r="DLK2" s="556"/>
      <c r="DLL2" s="556"/>
      <c r="DLM2" s="556"/>
      <c r="DLN2" s="556"/>
      <c r="DLO2" s="556"/>
      <c r="DLP2" s="556"/>
      <c r="DLQ2" s="556"/>
      <c r="DLR2" s="556"/>
      <c r="DLS2" s="556"/>
      <c r="DLT2" s="556"/>
      <c r="DLU2" s="556"/>
      <c r="DLV2" s="556"/>
      <c r="DLW2" s="556"/>
      <c r="DLX2" s="556"/>
      <c r="DLY2" s="556"/>
      <c r="DLZ2" s="556"/>
      <c r="DMA2" s="556"/>
      <c r="DMB2" s="556"/>
      <c r="DMC2" s="556"/>
      <c r="DMD2" s="556"/>
      <c r="DME2" s="556"/>
      <c r="DMF2" s="556"/>
      <c r="DMG2" s="556"/>
      <c r="DMH2" s="556"/>
      <c r="DMI2" s="556"/>
      <c r="DMJ2" s="556"/>
      <c r="DMK2" s="556"/>
      <c r="DML2" s="556"/>
      <c r="DMM2" s="556"/>
      <c r="DMN2" s="556"/>
      <c r="DMO2" s="556"/>
      <c r="DMP2" s="556"/>
      <c r="DMQ2" s="556"/>
      <c r="DMR2" s="556"/>
      <c r="DMS2" s="556"/>
      <c r="DMT2" s="556"/>
      <c r="DMU2" s="556"/>
      <c r="DMV2" s="556"/>
      <c r="DMW2" s="556"/>
      <c r="DMX2" s="556"/>
      <c r="DMY2" s="556"/>
      <c r="DMZ2" s="556"/>
      <c r="DNA2" s="556"/>
      <c r="DNB2" s="556"/>
      <c r="DNC2" s="556"/>
      <c r="DND2" s="556"/>
      <c r="DNE2" s="556"/>
      <c r="DNF2" s="556"/>
      <c r="DNG2" s="556"/>
      <c r="DNH2" s="556"/>
      <c r="DNI2" s="556"/>
      <c r="DNJ2" s="556"/>
      <c r="DNK2" s="556"/>
      <c r="DNL2" s="556"/>
      <c r="DNM2" s="556"/>
      <c r="DNN2" s="556"/>
      <c r="DNO2" s="556"/>
      <c r="DNP2" s="556"/>
      <c r="DNQ2" s="556"/>
      <c r="DNR2" s="556"/>
      <c r="DNS2" s="556"/>
      <c r="DNT2" s="556"/>
      <c r="DNU2" s="556"/>
      <c r="DNV2" s="556"/>
      <c r="DNW2" s="556"/>
      <c r="DNX2" s="556"/>
      <c r="DNY2" s="556"/>
      <c r="DNZ2" s="556"/>
      <c r="DOA2" s="556"/>
      <c r="DOB2" s="556"/>
      <c r="DOC2" s="556"/>
      <c r="DOD2" s="556"/>
      <c r="DOE2" s="556"/>
      <c r="DOF2" s="556"/>
      <c r="DOG2" s="556"/>
      <c r="DOH2" s="556"/>
      <c r="DOI2" s="556"/>
      <c r="DOJ2" s="556"/>
      <c r="DOK2" s="556"/>
      <c r="DOL2" s="556"/>
      <c r="DOM2" s="556"/>
      <c r="DON2" s="556"/>
      <c r="DOO2" s="556"/>
      <c r="DOP2" s="556"/>
      <c r="DOQ2" s="556"/>
      <c r="DOR2" s="556"/>
      <c r="DOS2" s="556"/>
      <c r="DOT2" s="556"/>
      <c r="DOU2" s="556"/>
      <c r="DOV2" s="556"/>
      <c r="DOW2" s="556"/>
      <c r="DOX2" s="556"/>
      <c r="DOY2" s="556"/>
      <c r="DOZ2" s="556"/>
      <c r="DPA2" s="556"/>
      <c r="DPB2" s="556"/>
      <c r="DPC2" s="556"/>
      <c r="DPD2" s="556"/>
      <c r="DPE2" s="556"/>
      <c r="DPF2" s="556"/>
      <c r="DPG2" s="556"/>
      <c r="DPH2" s="556"/>
      <c r="DPI2" s="556"/>
      <c r="DPJ2" s="556"/>
      <c r="DPK2" s="556"/>
      <c r="DPL2" s="556"/>
      <c r="DPM2" s="556"/>
      <c r="DPN2" s="556"/>
      <c r="DPO2" s="556"/>
      <c r="DPP2" s="556"/>
      <c r="DPQ2" s="556"/>
      <c r="DPR2" s="556"/>
      <c r="DPS2" s="556"/>
      <c r="DPT2" s="556"/>
      <c r="DPU2" s="556"/>
      <c r="DPV2" s="556"/>
      <c r="DPW2" s="556"/>
      <c r="DPX2" s="556"/>
      <c r="DPY2" s="556"/>
      <c r="DPZ2" s="556"/>
      <c r="DQA2" s="556"/>
      <c r="DQB2" s="556"/>
      <c r="DQC2" s="556"/>
      <c r="DQD2" s="556"/>
      <c r="DQE2" s="556"/>
      <c r="DQF2" s="556"/>
      <c r="DQG2" s="556"/>
      <c r="DQH2" s="556"/>
      <c r="DQI2" s="556"/>
      <c r="DQJ2" s="556"/>
      <c r="DQK2" s="556"/>
      <c r="DQL2" s="556"/>
      <c r="DQM2" s="556"/>
      <c r="DQN2" s="556"/>
      <c r="DQO2" s="556"/>
      <c r="DQP2" s="556"/>
      <c r="DQQ2" s="556"/>
      <c r="DQR2" s="556"/>
      <c r="DQS2" s="556"/>
      <c r="DQT2" s="556"/>
      <c r="DQU2" s="556"/>
      <c r="DQV2" s="556"/>
      <c r="DQW2" s="556"/>
      <c r="DQX2" s="556"/>
      <c r="DQY2" s="556"/>
      <c r="DQZ2" s="556"/>
      <c r="DRA2" s="556"/>
      <c r="DRB2" s="556"/>
      <c r="DRC2" s="556"/>
      <c r="DRD2" s="556"/>
      <c r="DRE2" s="556"/>
      <c r="DRF2" s="556"/>
      <c r="DRG2" s="556"/>
      <c r="DRH2" s="556"/>
      <c r="DRI2" s="556"/>
      <c r="DRJ2" s="556"/>
      <c r="DRK2" s="556"/>
      <c r="DRL2" s="556"/>
      <c r="DRM2" s="556"/>
      <c r="DRN2" s="556"/>
      <c r="DRO2" s="556"/>
      <c r="DRP2" s="556"/>
      <c r="DRQ2" s="556"/>
      <c r="DRR2" s="556"/>
      <c r="DRS2" s="556"/>
      <c r="DRT2" s="556"/>
      <c r="DRU2" s="556"/>
      <c r="DRV2" s="556"/>
      <c r="DRW2" s="556"/>
      <c r="DRX2" s="556"/>
      <c r="DRY2" s="556"/>
      <c r="DRZ2" s="556"/>
      <c r="DSA2" s="556"/>
      <c r="DSB2" s="556"/>
      <c r="DSC2" s="556"/>
      <c r="DSD2" s="556"/>
      <c r="DSE2" s="556"/>
      <c r="DSF2" s="556"/>
      <c r="DSG2" s="556"/>
      <c r="DSH2" s="556"/>
      <c r="DSI2" s="556"/>
      <c r="DSJ2" s="556"/>
      <c r="DSK2" s="556"/>
      <c r="DSL2" s="556"/>
      <c r="DSM2" s="556"/>
      <c r="DSN2" s="556"/>
      <c r="DSO2" s="556"/>
      <c r="DSP2" s="556"/>
      <c r="DSQ2" s="556"/>
      <c r="DSR2" s="556"/>
      <c r="DSS2" s="556"/>
      <c r="DST2" s="556"/>
      <c r="DSU2" s="556"/>
      <c r="DSV2" s="556"/>
      <c r="DSW2" s="556"/>
      <c r="DSX2" s="556"/>
      <c r="DSY2" s="556"/>
      <c r="DSZ2" s="556"/>
      <c r="DTA2" s="556"/>
      <c r="DTB2" s="556"/>
      <c r="DTC2" s="556"/>
      <c r="DTD2" s="556"/>
      <c r="DTE2" s="556"/>
      <c r="DTF2" s="556"/>
      <c r="DTG2" s="556"/>
      <c r="DTH2" s="556"/>
      <c r="DTI2" s="556"/>
      <c r="DTJ2" s="556"/>
      <c r="DTK2" s="556"/>
      <c r="DTL2" s="556"/>
      <c r="DTM2" s="556"/>
      <c r="DTN2" s="556"/>
      <c r="DTO2" s="556"/>
      <c r="DTP2" s="556"/>
      <c r="DTQ2" s="556"/>
      <c r="DTR2" s="556"/>
      <c r="DTS2" s="556"/>
      <c r="DTT2" s="556"/>
      <c r="DTU2" s="556"/>
      <c r="DTV2" s="556"/>
      <c r="DTW2" s="556"/>
      <c r="DTX2" s="556"/>
      <c r="DTY2" s="556"/>
      <c r="DTZ2" s="556"/>
      <c r="DUA2" s="556"/>
      <c r="DUB2" s="556"/>
      <c r="DUC2" s="556"/>
      <c r="DUD2" s="556"/>
      <c r="DUE2" s="556"/>
      <c r="DUF2" s="556"/>
      <c r="DUG2" s="556"/>
      <c r="DUH2" s="556"/>
      <c r="DUI2" s="556"/>
      <c r="DUJ2" s="556"/>
      <c r="DUK2" s="556"/>
      <c r="DUL2" s="556"/>
      <c r="DUM2" s="556"/>
      <c r="DUN2" s="556"/>
      <c r="DUO2" s="556"/>
      <c r="DUP2" s="556"/>
      <c r="DUQ2" s="556"/>
      <c r="DUR2" s="556"/>
      <c r="DUS2" s="556"/>
      <c r="DUT2" s="556"/>
      <c r="DUU2" s="556"/>
      <c r="DUV2" s="556"/>
      <c r="DUW2" s="556"/>
      <c r="DUX2" s="556"/>
      <c r="DUY2" s="556"/>
      <c r="DUZ2" s="556"/>
      <c r="DVA2" s="556"/>
      <c r="DVB2" s="556"/>
      <c r="DVC2" s="556"/>
      <c r="DVD2" s="556"/>
      <c r="DVE2" s="556"/>
      <c r="DVF2" s="556"/>
      <c r="DVG2" s="556"/>
      <c r="DVH2" s="556"/>
      <c r="DVI2" s="556"/>
      <c r="DVJ2" s="556"/>
      <c r="DVK2" s="556"/>
      <c r="DVL2" s="556"/>
      <c r="DVM2" s="556"/>
      <c r="DVN2" s="556"/>
      <c r="DVO2" s="556"/>
      <c r="DVP2" s="556"/>
      <c r="DVQ2" s="556"/>
      <c r="DVR2" s="556"/>
      <c r="DVS2" s="556"/>
      <c r="DVT2" s="556"/>
      <c r="DVU2" s="556"/>
      <c r="DVV2" s="556"/>
      <c r="DVW2" s="556"/>
      <c r="DVX2" s="556"/>
      <c r="DVY2" s="556"/>
      <c r="DVZ2" s="556"/>
      <c r="DWA2" s="556"/>
      <c r="DWB2" s="556"/>
      <c r="DWC2" s="556"/>
      <c r="DWD2" s="556"/>
      <c r="DWE2" s="556"/>
      <c r="DWF2" s="556"/>
      <c r="DWG2" s="556"/>
      <c r="DWH2" s="556"/>
      <c r="DWI2" s="556"/>
      <c r="DWJ2" s="556"/>
      <c r="DWK2" s="556"/>
      <c r="DWL2" s="556"/>
      <c r="DWM2" s="556"/>
      <c r="DWN2" s="556"/>
      <c r="DWO2" s="556"/>
      <c r="DWP2" s="556"/>
      <c r="DWQ2" s="556"/>
      <c r="DWR2" s="556"/>
      <c r="DWS2" s="556"/>
      <c r="DWT2" s="556"/>
      <c r="DWU2" s="556"/>
      <c r="DWV2" s="556"/>
      <c r="DWW2" s="556"/>
      <c r="DWX2" s="556"/>
      <c r="DWY2" s="556"/>
      <c r="DWZ2" s="556"/>
      <c r="DXA2" s="556"/>
      <c r="DXB2" s="556"/>
      <c r="DXC2" s="556"/>
      <c r="DXD2" s="556"/>
      <c r="DXE2" s="556"/>
      <c r="DXF2" s="556"/>
      <c r="DXG2" s="556"/>
      <c r="DXH2" s="556"/>
      <c r="DXI2" s="556"/>
      <c r="DXJ2" s="556"/>
      <c r="DXK2" s="556"/>
      <c r="DXL2" s="556"/>
      <c r="DXM2" s="556"/>
      <c r="DXN2" s="556"/>
      <c r="DXO2" s="556"/>
      <c r="DXP2" s="556"/>
      <c r="DXQ2" s="556"/>
      <c r="DXR2" s="556"/>
      <c r="DXS2" s="556"/>
      <c r="DXT2" s="556"/>
      <c r="DXU2" s="556"/>
      <c r="DXV2" s="556"/>
      <c r="DXW2" s="556"/>
      <c r="DXX2" s="556"/>
      <c r="DXY2" s="556"/>
      <c r="DXZ2" s="556"/>
      <c r="DYA2" s="556"/>
      <c r="DYB2" s="556"/>
      <c r="DYC2" s="556"/>
      <c r="DYD2" s="556"/>
      <c r="DYE2" s="556"/>
      <c r="DYF2" s="556"/>
      <c r="DYG2" s="556"/>
      <c r="DYH2" s="556"/>
      <c r="DYI2" s="556"/>
      <c r="DYJ2" s="556"/>
      <c r="DYK2" s="556"/>
      <c r="DYL2" s="556"/>
      <c r="DYM2" s="556"/>
      <c r="DYN2" s="556"/>
      <c r="DYO2" s="556"/>
      <c r="DYP2" s="556"/>
      <c r="DYQ2" s="556"/>
      <c r="DYR2" s="556"/>
      <c r="DYS2" s="556"/>
      <c r="DYT2" s="556"/>
      <c r="DYU2" s="556"/>
      <c r="DYV2" s="556"/>
      <c r="DYW2" s="556"/>
      <c r="DYX2" s="556"/>
      <c r="DYY2" s="556"/>
      <c r="DYZ2" s="556"/>
      <c r="DZA2" s="556"/>
      <c r="DZB2" s="556"/>
      <c r="DZC2" s="556"/>
      <c r="DZD2" s="556"/>
      <c r="DZE2" s="556"/>
      <c r="DZF2" s="556"/>
      <c r="DZG2" s="556"/>
      <c r="DZH2" s="556"/>
      <c r="DZI2" s="556"/>
      <c r="DZJ2" s="556"/>
      <c r="DZK2" s="556"/>
      <c r="DZL2" s="556"/>
      <c r="DZM2" s="556"/>
      <c r="DZN2" s="556"/>
      <c r="DZO2" s="556"/>
      <c r="DZP2" s="556"/>
      <c r="DZQ2" s="556"/>
      <c r="DZR2" s="556"/>
      <c r="DZS2" s="556"/>
      <c r="DZT2" s="556"/>
      <c r="DZU2" s="556"/>
      <c r="DZV2" s="556"/>
      <c r="DZW2" s="556"/>
      <c r="DZX2" s="556"/>
      <c r="DZY2" s="556"/>
      <c r="DZZ2" s="556"/>
      <c r="EAA2" s="556"/>
      <c r="EAB2" s="556"/>
      <c r="EAC2" s="556"/>
      <c r="EAD2" s="556"/>
      <c r="EAE2" s="556"/>
      <c r="EAF2" s="556"/>
      <c r="EAG2" s="556"/>
      <c r="EAH2" s="556"/>
      <c r="EAI2" s="556"/>
      <c r="EAJ2" s="556"/>
      <c r="EAK2" s="556"/>
      <c r="EAL2" s="556"/>
      <c r="EAM2" s="556"/>
      <c r="EAN2" s="556"/>
      <c r="EAO2" s="556"/>
      <c r="EAP2" s="556"/>
      <c r="EAQ2" s="556"/>
      <c r="EAR2" s="556"/>
      <c r="EAS2" s="556"/>
      <c r="EAT2" s="556"/>
      <c r="EAU2" s="556"/>
      <c r="EAV2" s="556"/>
      <c r="EAW2" s="556"/>
      <c r="EAX2" s="556"/>
      <c r="EAY2" s="556"/>
      <c r="EAZ2" s="556"/>
      <c r="EBA2" s="556"/>
      <c r="EBB2" s="556"/>
      <c r="EBC2" s="556"/>
      <c r="EBD2" s="556"/>
      <c r="EBE2" s="556"/>
      <c r="EBF2" s="556"/>
      <c r="EBG2" s="556"/>
      <c r="EBH2" s="556"/>
      <c r="EBI2" s="556"/>
      <c r="EBJ2" s="556"/>
      <c r="EBK2" s="556"/>
      <c r="EBL2" s="556"/>
      <c r="EBM2" s="556"/>
      <c r="EBN2" s="556"/>
      <c r="EBO2" s="556"/>
      <c r="EBP2" s="556"/>
      <c r="EBQ2" s="556"/>
      <c r="EBR2" s="556"/>
      <c r="EBS2" s="556"/>
      <c r="EBT2" s="556"/>
      <c r="EBU2" s="556"/>
      <c r="EBV2" s="556"/>
      <c r="EBW2" s="556"/>
      <c r="EBX2" s="556"/>
      <c r="EBY2" s="556"/>
      <c r="EBZ2" s="556"/>
      <c r="ECA2" s="556"/>
      <c r="ECB2" s="556"/>
      <c r="ECC2" s="556"/>
      <c r="ECD2" s="556"/>
      <c r="ECE2" s="556"/>
      <c r="ECF2" s="556"/>
      <c r="ECG2" s="556"/>
      <c r="ECH2" s="556"/>
      <c r="ECI2" s="556"/>
      <c r="ECJ2" s="556"/>
      <c r="ECK2" s="556"/>
      <c r="ECL2" s="556"/>
      <c r="ECM2" s="556"/>
      <c r="ECN2" s="556"/>
      <c r="ECO2" s="556"/>
      <c r="ECP2" s="556"/>
      <c r="ECQ2" s="556"/>
      <c r="ECR2" s="556"/>
      <c r="ECS2" s="556"/>
      <c r="ECT2" s="556"/>
      <c r="ECU2" s="556"/>
      <c r="ECV2" s="556"/>
      <c r="ECW2" s="556"/>
      <c r="ECX2" s="556"/>
      <c r="ECY2" s="556"/>
      <c r="ECZ2" s="556"/>
      <c r="EDA2" s="556"/>
      <c r="EDB2" s="556"/>
      <c r="EDC2" s="556"/>
      <c r="EDD2" s="556"/>
      <c r="EDE2" s="556"/>
      <c r="EDF2" s="556"/>
      <c r="EDG2" s="556"/>
      <c r="EDH2" s="556"/>
      <c r="EDI2" s="556"/>
      <c r="EDJ2" s="556"/>
      <c r="EDK2" s="556"/>
      <c r="EDL2" s="556"/>
      <c r="EDM2" s="556"/>
      <c r="EDN2" s="556"/>
      <c r="EDO2" s="556"/>
      <c r="EDP2" s="556"/>
      <c r="EDQ2" s="556"/>
      <c r="EDR2" s="556"/>
      <c r="EDS2" s="556"/>
      <c r="EDT2" s="556"/>
      <c r="EDU2" s="556"/>
      <c r="EDV2" s="556"/>
      <c r="EDW2" s="556"/>
      <c r="EDX2" s="556"/>
      <c r="EDY2" s="556"/>
      <c r="EDZ2" s="556"/>
      <c r="EEA2" s="556"/>
      <c r="EEB2" s="556"/>
      <c r="EEC2" s="556"/>
      <c r="EED2" s="556"/>
      <c r="EEE2" s="556"/>
      <c r="EEF2" s="556"/>
      <c r="EEG2" s="556"/>
      <c r="EEH2" s="556"/>
      <c r="EEI2" s="556"/>
      <c r="EEJ2" s="556"/>
      <c r="EEK2" s="556"/>
      <c r="EEL2" s="556"/>
      <c r="EEM2" s="556"/>
      <c r="EEN2" s="556"/>
      <c r="EEO2" s="556"/>
      <c r="EEP2" s="556"/>
      <c r="EEQ2" s="556"/>
      <c r="EER2" s="556"/>
      <c r="EES2" s="556"/>
      <c r="EET2" s="556"/>
      <c r="EEU2" s="556"/>
      <c r="EEV2" s="556"/>
      <c r="EEW2" s="556"/>
      <c r="EEX2" s="556"/>
      <c r="EEY2" s="556"/>
      <c r="EEZ2" s="556"/>
      <c r="EFA2" s="556"/>
      <c r="EFB2" s="556"/>
      <c r="EFC2" s="556"/>
      <c r="EFD2" s="556"/>
      <c r="EFE2" s="556"/>
      <c r="EFF2" s="556"/>
      <c r="EFG2" s="556"/>
      <c r="EFH2" s="556"/>
      <c r="EFI2" s="556"/>
      <c r="EFJ2" s="556"/>
      <c r="EFK2" s="556"/>
      <c r="EFL2" s="556"/>
      <c r="EFM2" s="556"/>
      <c r="EFN2" s="556"/>
      <c r="EFO2" s="556"/>
      <c r="EFP2" s="556"/>
      <c r="EFQ2" s="556"/>
      <c r="EFR2" s="556"/>
      <c r="EFS2" s="556"/>
      <c r="EFT2" s="556"/>
      <c r="EFU2" s="556"/>
      <c r="EFV2" s="556"/>
      <c r="EFW2" s="556"/>
      <c r="EFX2" s="556"/>
      <c r="EFY2" s="556"/>
      <c r="EFZ2" s="556"/>
      <c r="EGA2" s="556"/>
      <c r="EGB2" s="556"/>
      <c r="EGC2" s="556"/>
      <c r="EGD2" s="556"/>
      <c r="EGE2" s="556"/>
      <c r="EGF2" s="556"/>
      <c r="EGG2" s="556"/>
      <c r="EGH2" s="556"/>
      <c r="EGI2" s="556"/>
      <c r="EGJ2" s="556"/>
      <c r="EGK2" s="556"/>
      <c r="EGL2" s="556"/>
      <c r="EGM2" s="556"/>
      <c r="EGN2" s="556"/>
      <c r="EGO2" s="556"/>
      <c r="EGP2" s="556"/>
      <c r="EGQ2" s="556"/>
      <c r="EGR2" s="556"/>
      <c r="EGS2" s="556"/>
      <c r="EGT2" s="556"/>
      <c r="EGU2" s="556"/>
      <c r="EGV2" s="556"/>
      <c r="EGW2" s="556"/>
      <c r="EGX2" s="556"/>
      <c r="EGY2" s="556"/>
      <c r="EGZ2" s="556"/>
      <c r="EHA2" s="556"/>
      <c r="EHB2" s="556"/>
      <c r="EHC2" s="556"/>
      <c r="EHD2" s="556"/>
      <c r="EHE2" s="556"/>
      <c r="EHF2" s="556"/>
      <c r="EHG2" s="556"/>
      <c r="EHH2" s="556"/>
      <c r="EHI2" s="556"/>
      <c r="EHJ2" s="556"/>
      <c r="EHK2" s="556"/>
      <c r="EHL2" s="556"/>
      <c r="EHM2" s="556"/>
      <c r="EHN2" s="556"/>
      <c r="EHO2" s="556"/>
      <c r="EHP2" s="556"/>
      <c r="EHQ2" s="556"/>
      <c r="EHR2" s="556"/>
      <c r="EHS2" s="556"/>
      <c r="EHT2" s="556"/>
      <c r="EHU2" s="556"/>
      <c r="EHV2" s="556"/>
      <c r="EHW2" s="556"/>
      <c r="EHX2" s="556"/>
      <c r="EHY2" s="556"/>
      <c r="EHZ2" s="556"/>
      <c r="EIA2" s="556"/>
      <c r="EIB2" s="556"/>
      <c r="EIC2" s="556"/>
      <c r="EID2" s="556"/>
      <c r="EIE2" s="556"/>
      <c r="EIF2" s="556"/>
      <c r="EIG2" s="556"/>
      <c r="EIH2" s="556"/>
      <c r="EII2" s="556"/>
      <c r="EIJ2" s="556"/>
      <c r="EIK2" s="556"/>
      <c r="EIL2" s="556"/>
      <c r="EIM2" s="556"/>
      <c r="EIN2" s="556"/>
      <c r="EIO2" s="556"/>
      <c r="EIP2" s="556"/>
      <c r="EIQ2" s="556"/>
      <c r="EIR2" s="556"/>
      <c r="EIS2" s="556"/>
      <c r="EIT2" s="556"/>
      <c r="EIU2" s="556"/>
      <c r="EIV2" s="556"/>
      <c r="EIW2" s="556"/>
      <c r="EIX2" s="556"/>
      <c r="EIY2" s="556"/>
      <c r="EIZ2" s="556"/>
      <c r="EJA2" s="556"/>
      <c r="EJB2" s="556"/>
      <c r="EJC2" s="556"/>
      <c r="EJD2" s="556"/>
      <c r="EJE2" s="556"/>
      <c r="EJF2" s="556"/>
      <c r="EJG2" s="556"/>
      <c r="EJH2" s="556"/>
      <c r="EJI2" s="556"/>
      <c r="EJJ2" s="556"/>
      <c r="EJK2" s="556"/>
      <c r="EJL2" s="556"/>
      <c r="EJM2" s="556"/>
      <c r="EJN2" s="556"/>
      <c r="EJO2" s="556"/>
      <c r="EJP2" s="556"/>
      <c r="EJQ2" s="556"/>
      <c r="EJR2" s="556"/>
      <c r="EJS2" s="556"/>
      <c r="EJT2" s="556"/>
      <c r="EJU2" s="556"/>
      <c r="EJV2" s="556"/>
      <c r="EJW2" s="556"/>
      <c r="EJX2" s="556"/>
      <c r="EJY2" s="556"/>
      <c r="EJZ2" s="556"/>
      <c r="EKA2" s="556"/>
      <c r="EKB2" s="556"/>
      <c r="EKC2" s="556"/>
      <c r="EKD2" s="556"/>
      <c r="EKE2" s="556"/>
      <c r="EKF2" s="556"/>
      <c r="EKG2" s="556"/>
      <c r="EKH2" s="556"/>
      <c r="EKI2" s="556"/>
      <c r="EKJ2" s="556"/>
      <c r="EKK2" s="556"/>
      <c r="EKL2" s="556"/>
      <c r="EKM2" s="556"/>
      <c r="EKN2" s="556"/>
      <c r="EKO2" s="556"/>
      <c r="EKP2" s="556"/>
      <c r="EKQ2" s="556"/>
      <c r="EKR2" s="556"/>
      <c r="EKS2" s="556"/>
      <c r="EKT2" s="556"/>
      <c r="EKU2" s="556"/>
      <c r="EKV2" s="556"/>
      <c r="EKW2" s="556"/>
      <c r="EKX2" s="556"/>
      <c r="EKY2" s="556"/>
      <c r="EKZ2" s="556"/>
      <c r="ELA2" s="556"/>
      <c r="ELB2" s="556"/>
      <c r="ELC2" s="556"/>
      <c r="ELD2" s="556"/>
      <c r="ELE2" s="556"/>
      <c r="ELF2" s="556"/>
      <c r="ELG2" s="556"/>
      <c r="ELH2" s="556"/>
      <c r="ELI2" s="556"/>
      <c r="ELJ2" s="556"/>
      <c r="ELK2" s="556"/>
      <c r="ELL2" s="556"/>
      <c r="ELM2" s="556"/>
      <c r="ELN2" s="556"/>
      <c r="ELO2" s="556"/>
      <c r="ELP2" s="556"/>
      <c r="ELQ2" s="556"/>
      <c r="ELR2" s="556"/>
      <c r="ELS2" s="556"/>
      <c r="ELT2" s="556"/>
      <c r="ELU2" s="556"/>
      <c r="ELV2" s="556"/>
      <c r="ELW2" s="556"/>
      <c r="ELX2" s="556"/>
      <c r="ELY2" s="556"/>
      <c r="ELZ2" s="556"/>
      <c r="EMA2" s="556"/>
      <c r="EMB2" s="556"/>
      <c r="EMC2" s="556"/>
      <c r="EMD2" s="556"/>
      <c r="EME2" s="556"/>
      <c r="EMF2" s="556"/>
      <c r="EMG2" s="556"/>
      <c r="EMH2" s="556"/>
      <c r="EMI2" s="556"/>
      <c r="EMJ2" s="556"/>
      <c r="EMK2" s="556"/>
      <c r="EML2" s="556"/>
      <c r="EMM2" s="556"/>
      <c r="EMN2" s="556"/>
      <c r="EMO2" s="556"/>
      <c r="EMP2" s="556"/>
      <c r="EMQ2" s="556"/>
      <c r="EMR2" s="556"/>
      <c r="EMS2" s="556"/>
      <c r="EMT2" s="556"/>
      <c r="EMU2" s="556"/>
      <c r="EMV2" s="556"/>
      <c r="EMW2" s="556"/>
      <c r="EMX2" s="556"/>
      <c r="EMY2" s="556"/>
      <c r="EMZ2" s="556"/>
      <c r="ENA2" s="556"/>
      <c r="ENB2" s="556"/>
      <c r="ENC2" s="556"/>
      <c r="END2" s="556"/>
      <c r="ENE2" s="556"/>
      <c r="ENF2" s="556"/>
      <c r="ENG2" s="556"/>
      <c r="ENH2" s="556"/>
      <c r="ENI2" s="556"/>
      <c r="ENJ2" s="556"/>
      <c r="ENK2" s="556"/>
      <c r="ENL2" s="556"/>
      <c r="ENM2" s="556"/>
      <c r="ENN2" s="556"/>
      <c r="ENO2" s="556"/>
      <c r="ENP2" s="556"/>
      <c r="ENQ2" s="556"/>
      <c r="ENR2" s="556"/>
      <c r="ENS2" s="556"/>
      <c r="ENT2" s="556"/>
      <c r="ENU2" s="556"/>
      <c r="ENV2" s="556"/>
      <c r="ENW2" s="556"/>
      <c r="ENX2" s="556"/>
      <c r="ENY2" s="556"/>
      <c r="ENZ2" s="556"/>
      <c r="EOA2" s="556"/>
      <c r="EOB2" s="556"/>
      <c r="EOC2" s="556"/>
      <c r="EOD2" s="556"/>
      <c r="EOE2" s="556"/>
      <c r="EOF2" s="556"/>
      <c r="EOG2" s="556"/>
      <c r="EOH2" s="556"/>
      <c r="EOI2" s="556"/>
      <c r="EOJ2" s="556"/>
      <c r="EOK2" s="556"/>
      <c r="EOL2" s="556"/>
      <c r="EOM2" s="556"/>
      <c r="EON2" s="556"/>
      <c r="EOO2" s="556"/>
      <c r="EOP2" s="556"/>
      <c r="EOQ2" s="556"/>
      <c r="EOR2" s="556"/>
      <c r="EOS2" s="556"/>
      <c r="EOT2" s="556"/>
      <c r="EOU2" s="556"/>
      <c r="EOV2" s="556"/>
      <c r="EOW2" s="556"/>
      <c r="EOX2" s="556"/>
      <c r="EOY2" s="556"/>
      <c r="EOZ2" s="556"/>
      <c r="EPA2" s="556"/>
      <c r="EPB2" s="556"/>
      <c r="EPC2" s="556"/>
      <c r="EPD2" s="556"/>
      <c r="EPE2" s="556"/>
      <c r="EPF2" s="556"/>
      <c r="EPG2" s="556"/>
      <c r="EPH2" s="556"/>
      <c r="EPI2" s="556"/>
      <c r="EPJ2" s="556"/>
      <c r="EPK2" s="556"/>
      <c r="EPL2" s="556"/>
      <c r="EPM2" s="556"/>
      <c r="EPN2" s="556"/>
      <c r="EPO2" s="556"/>
      <c r="EPP2" s="556"/>
      <c r="EPQ2" s="556"/>
      <c r="EPR2" s="556"/>
      <c r="EPS2" s="556"/>
      <c r="EPT2" s="556"/>
      <c r="EPU2" s="556"/>
      <c r="EPV2" s="556"/>
      <c r="EPW2" s="556"/>
      <c r="EPX2" s="556"/>
      <c r="EPY2" s="556"/>
      <c r="EPZ2" s="556"/>
      <c r="EQA2" s="556"/>
      <c r="EQB2" s="556"/>
      <c r="EQC2" s="556"/>
      <c r="EQD2" s="556"/>
      <c r="EQE2" s="556"/>
      <c r="EQF2" s="556"/>
      <c r="EQG2" s="556"/>
      <c r="EQH2" s="556"/>
      <c r="EQI2" s="556"/>
      <c r="EQJ2" s="556"/>
      <c r="EQK2" s="556"/>
      <c r="EQL2" s="556"/>
      <c r="EQM2" s="556"/>
      <c r="EQN2" s="556"/>
      <c r="EQO2" s="556"/>
      <c r="EQP2" s="556"/>
      <c r="EQQ2" s="556"/>
      <c r="EQR2" s="556"/>
      <c r="EQS2" s="556"/>
      <c r="EQT2" s="556"/>
      <c r="EQU2" s="556"/>
      <c r="EQV2" s="556"/>
      <c r="EQW2" s="556"/>
      <c r="EQX2" s="556"/>
      <c r="EQY2" s="556"/>
      <c r="EQZ2" s="556"/>
      <c r="ERA2" s="556"/>
      <c r="ERB2" s="556"/>
      <c r="ERC2" s="556"/>
      <c r="ERD2" s="556"/>
      <c r="ERE2" s="556"/>
      <c r="ERF2" s="556"/>
      <c r="ERG2" s="556"/>
      <c r="ERH2" s="556"/>
      <c r="ERI2" s="556"/>
      <c r="ERJ2" s="556"/>
      <c r="ERK2" s="556"/>
      <c r="ERL2" s="556"/>
      <c r="ERM2" s="556"/>
      <c r="ERN2" s="556"/>
      <c r="ERO2" s="556"/>
      <c r="ERP2" s="556"/>
      <c r="ERQ2" s="556"/>
      <c r="ERR2" s="556"/>
      <c r="ERS2" s="556"/>
      <c r="ERT2" s="556"/>
      <c r="ERU2" s="556"/>
      <c r="ERV2" s="556"/>
      <c r="ERW2" s="556"/>
      <c r="ERX2" s="556"/>
      <c r="ERY2" s="556"/>
      <c r="ERZ2" s="556"/>
      <c r="ESA2" s="556"/>
      <c r="ESB2" s="556"/>
      <c r="ESC2" s="556"/>
      <c r="ESD2" s="556"/>
      <c r="ESE2" s="556"/>
      <c r="ESF2" s="556"/>
      <c r="ESG2" s="556"/>
      <c r="ESH2" s="556"/>
      <c r="ESI2" s="556"/>
      <c r="ESJ2" s="556"/>
      <c r="ESK2" s="556"/>
      <c r="ESL2" s="556"/>
      <c r="ESM2" s="556"/>
      <c r="ESN2" s="556"/>
      <c r="ESO2" s="556"/>
      <c r="ESP2" s="556"/>
      <c r="ESQ2" s="556"/>
      <c r="ESR2" s="556"/>
      <c r="ESS2" s="556"/>
      <c r="EST2" s="556"/>
      <c r="ESU2" s="556"/>
      <c r="ESV2" s="556"/>
      <c r="ESW2" s="556"/>
      <c r="ESX2" s="556"/>
      <c r="ESY2" s="556"/>
      <c r="ESZ2" s="556"/>
      <c r="ETA2" s="556"/>
      <c r="ETB2" s="556"/>
      <c r="ETC2" s="556"/>
      <c r="ETD2" s="556"/>
      <c r="ETE2" s="556"/>
      <c r="ETF2" s="556"/>
      <c r="ETG2" s="556"/>
      <c r="ETH2" s="556"/>
      <c r="ETI2" s="556"/>
      <c r="ETJ2" s="556"/>
      <c r="ETK2" s="556"/>
      <c r="ETL2" s="556"/>
      <c r="ETM2" s="556"/>
      <c r="ETN2" s="556"/>
      <c r="ETO2" s="556"/>
      <c r="ETP2" s="556"/>
      <c r="ETQ2" s="556"/>
      <c r="ETR2" s="556"/>
      <c r="ETS2" s="556"/>
      <c r="ETT2" s="556"/>
      <c r="ETU2" s="556"/>
      <c r="ETV2" s="556"/>
      <c r="ETW2" s="556"/>
      <c r="ETX2" s="556"/>
      <c r="ETY2" s="556"/>
      <c r="ETZ2" s="556"/>
      <c r="EUA2" s="556"/>
      <c r="EUB2" s="556"/>
      <c r="EUC2" s="556"/>
      <c r="EUD2" s="556"/>
      <c r="EUE2" s="556"/>
      <c r="EUF2" s="556"/>
      <c r="EUG2" s="556"/>
      <c r="EUH2" s="556"/>
      <c r="EUI2" s="556"/>
      <c r="EUJ2" s="556"/>
      <c r="EUK2" s="556"/>
      <c r="EUL2" s="556"/>
      <c r="EUM2" s="556"/>
      <c r="EUN2" s="556"/>
      <c r="EUO2" s="556"/>
      <c r="EUP2" s="556"/>
      <c r="EUQ2" s="556"/>
      <c r="EUR2" s="556"/>
      <c r="EUS2" s="556"/>
      <c r="EUT2" s="556"/>
      <c r="EUU2" s="556"/>
      <c r="EUV2" s="556"/>
      <c r="EUW2" s="556"/>
      <c r="EUX2" s="556"/>
      <c r="EUY2" s="556"/>
      <c r="EUZ2" s="556"/>
      <c r="EVA2" s="556"/>
      <c r="EVB2" s="556"/>
      <c r="EVC2" s="556"/>
      <c r="EVD2" s="556"/>
      <c r="EVE2" s="556"/>
      <c r="EVF2" s="556"/>
      <c r="EVG2" s="556"/>
      <c r="EVH2" s="556"/>
      <c r="EVI2" s="556"/>
      <c r="EVJ2" s="556"/>
      <c r="EVK2" s="556"/>
      <c r="EVL2" s="556"/>
      <c r="EVM2" s="556"/>
      <c r="EVN2" s="556"/>
      <c r="EVO2" s="556"/>
      <c r="EVP2" s="556"/>
      <c r="EVQ2" s="556"/>
      <c r="EVR2" s="556"/>
      <c r="EVS2" s="556"/>
      <c r="EVT2" s="556"/>
      <c r="EVU2" s="556"/>
      <c r="EVV2" s="556"/>
      <c r="EVW2" s="556"/>
      <c r="EVX2" s="556"/>
      <c r="EVY2" s="556"/>
      <c r="EVZ2" s="556"/>
      <c r="EWA2" s="556"/>
      <c r="EWB2" s="556"/>
      <c r="EWC2" s="556"/>
      <c r="EWD2" s="556"/>
      <c r="EWE2" s="556"/>
      <c r="EWF2" s="556"/>
      <c r="EWG2" s="556"/>
      <c r="EWH2" s="556"/>
      <c r="EWI2" s="556"/>
      <c r="EWJ2" s="556"/>
      <c r="EWK2" s="556"/>
      <c r="EWL2" s="556"/>
      <c r="EWM2" s="556"/>
      <c r="EWN2" s="556"/>
      <c r="EWO2" s="556"/>
      <c r="EWP2" s="556"/>
      <c r="EWQ2" s="556"/>
      <c r="EWR2" s="556"/>
      <c r="EWS2" s="556"/>
      <c r="EWT2" s="556"/>
      <c r="EWU2" s="556"/>
      <c r="EWV2" s="556"/>
      <c r="EWW2" s="556"/>
      <c r="EWX2" s="556"/>
      <c r="EWY2" s="556"/>
      <c r="EWZ2" s="556"/>
      <c r="EXA2" s="556"/>
      <c r="EXB2" s="556"/>
      <c r="EXC2" s="556"/>
      <c r="EXD2" s="556"/>
      <c r="EXE2" s="556"/>
      <c r="EXF2" s="556"/>
      <c r="EXG2" s="556"/>
      <c r="EXH2" s="556"/>
      <c r="EXI2" s="556"/>
      <c r="EXJ2" s="556"/>
      <c r="EXK2" s="556"/>
      <c r="EXL2" s="556"/>
      <c r="EXM2" s="556"/>
      <c r="EXN2" s="556"/>
      <c r="EXO2" s="556"/>
      <c r="EXP2" s="556"/>
      <c r="EXQ2" s="556"/>
      <c r="EXR2" s="556"/>
      <c r="EXS2" s="556"/>
      <c r="EXT2" s="556"/>
      <c r="EXU2" s="556"/>
      <c r="EXV2" s="556"/>
      <c r="EXW2" s="556"/>
      <c r="EXX2" s="556"/>
      <c r="EXY2" s="556"/>
      <c r="EXZ2" s="556"/>
      <c r="EYA2" s="556"/>
      <c r="EYB2" s="556"/>
      <c r="EYC2" s="556"/>
      <c r="EYD2" s="556"/>
      <c r="EYE2" s="556"/>
      <c r="EYF2" s="556"/>
      <c r="EYG2" s="556"/>
      <c r="EYH2" s="556"/>
      <c r="EYI2" s="556"/>
      <c r="EYJ2" s="556"/>
      <c r="EYK2" s="556"/>
      <c r="EYL2" s="556"/>
      <c r="EYM2" s="556"/>
      <c r="EYN2" s="556"/>
      <c r="EYO2" s="556"/>
      <c r="EYP2" s="556"/>
      <c r="EYQ2" s="556"/>
      <c r="EYR2" s="556"/>
      <c r="EYS2" s="556"/>
      <c r="EYT2" s="556"/>
      <c r="EYU2" s="556"/>
      <c r="EYV2" s="556"/>
      <c r="EYW2" s="556"/>
      <c r="EYX2" s="556"/>
      <c r="EYY2" s="556"/>
      <c r="EYZ2" s="556"/>
      <c r="EZA2" s="556"/>
      <c r="EZB2" s="556"/>
      <c r="EZC2" s="556"/>
      <c r="EZD2" s="556"/>
      <c r="EZE2" s="556"/>
      <c r="EZF2" s="556"/>
      <c r="EZG2" s="556"/>
      <c r="EZH2" s="556"/>
      <c r="EZI2" s="556"/>
      <c r="EZJ2" s="556"/>
      <c r="EZK2" s="556"/>
      <c r="EZL2" s="556"/>
      <c r="EZM2" s="556"/>
      <c r="EZN2" s="556"/>
      <c r="EZO2" s="556"/>
      <c r="EZP2" s="556"/>
      <c r="EZQ2" s="556"/>
      <c r="EZR2" s="556"/>
      <c r="EZS2" s="556"/>
      <c r="EZT2" s="556"/>
      <c r="EZU2" s="556"/>
      <c r="EZV2" s="556"/>
      <c r="EZW2" s="556"/>
      <c r="EZX2" s="556"/>
      <c r="EZY2" s="556"/>
      <c r="EZZ2" s="556"/>
      <c r="FAA2" s="556"/>
      <c r="FAB2" s="556"/>
      <c r="FAC2" s="556"/>
      <c r="FAD2" s="556"/>
      <c r="FAE2" s="556"/>
      <c r="FAF2" s="556"/>
      <c r="FAG2" s="556"/>
      <c r="FAH2" s="556"/>
      <c r="FAI2" s="556"/>
      <c r="FAJ2" s="556"/>
      <c r="FAK2" s="556"/>
      <c r="FAL2" s="556"/>
      <c r="FAM2" s="556"/>
      <c r="FAN2" s="556"/>
      <c r="FAO2" s="556"/>
      <c r="FAP2" s="556"/>
      <c r="FAQ2" s="556"/>
      <c r="FAR2" s="556"/>
      <c r="FAS2" s="556"/>
      <c r="FAT2" s="556"/>
      <c r="FAU2" s="556"/>
      <c r="FAV2" s="556"/>
      <c r="FAW2" s="556"/>
      <c r="FAX2" s="556"/>
      <c r="FAY2" s="556"/>
      <c r="FAZ2" s="556"/>
      <c r="FBA2" s="556"/>
      <c r="FBB2" s="556"/>
      <c r="FBC2" s="556"/>
      <c r="FBD2" s="556"/>
      <c r="FBE2" s="556"/>
      <c r="FBF2" s="556"/>
      <c r="FBG2" s="556"/>
      <c r="FBH2" s="556"/>
      <c r="FBI2" s="556"/>
      <c r="FBJ2" s="556"/>
      <c r="FBK2" s="556"/>
      <c r="FBL2" s="556"/>
      <c r="FBM2" s="556"/>
      <c r="FBN2" s="556"/>
      <c r="FBO2" s="556"/>
      <c r="FBP2" s="556"/>
      <c r="FBQ2" s="556"/>
      <c r="FBR2" s="556"/>
      <c r="FBS2" s="556"/>
      <c r="FBT2" s="556"/>
      <c r="FBU2" s="556"/>
      <c r="FBV2" s="556"/>
      <c r="FBW2" s="556"/>
      <c r="FBX2" s="556"/>
      <c r="FBY2" s="556"/>
      <c r="FBZ2" s="556"/>
      <c r="FCA2" s="556"/>
      <c r="FCB2" s="556"/>
      <c r="FCC2" s="556"/>
      <c r="FCD2" s="556"/>
      <c r="FCE2" s="556"/>
      <c r="FCF2" s="556"/>
      <c r="FCG2" s="556"/>
      <c r="FCH2" s="556"/>
      <c r="FCI2" s="556"/>
      <c r="FCJ2" s="556"/>
      <c r="FCK2" s="556"/>
      <c r="FCL2" s="556"/>
      <c r="FCM2" s="556"/>
      <c r="FCN2" s="556"/>
      <c r="FCO2" s="556"/>
      <c r="FCP2" s="556"/>
      <c r="FCQ2" s="556"/>
      <c r="FCR2" s="556"/>
      <c r="FCS2" s="556"/>
      <c r="FCT2" s="556"/>
      <c r="FCU2" s="556"/>
      <c r="FCV2" s="556"/>
      <c r="FCW2" s="556"/>
      <c r="FCX2" s="556"/>
      <c r="FCY2" s="556"/>
      <c r="FCZ2" s="556"/>
      <c r="FDA2" s="556"/>
      <c r="FDB2" s="556"/>
      <c r="FDC2" s="556"/>
      <c r="FDD2" s="556"/>
      <c r="FDE2" s="556"/>
      <c r="FDF2" s="556"/>
      <c r="FDG2" s="556"/>
      <c r="FDH2" s="556"/>
      <c r="FDI2" s="556"/>
      <c r="FDJ2" s="556"/>
      <c r="FDK2" s="556"/>
      <c r="FDL2" s="556"/>
      <c r="FDM2" s="556"/>
      <c r="FDN2" s="556"/>
      <c r="FDO2" s="556"/>
      <c r="FDP2" s="556"/>
      <c r="FDQ2" s="556"/>
      <c r="FDR2" s="556"/>
      <c r="FDS2" s="556"/>
      <c r="FDT2" s="556"/>
      <c r="FDU2" s="556"/>
      <c r="FDV2" s="556"/>
      <c r="FDW2" s="556"/>
      <c r="FDX2" s="556"/>
      <c r="FDY2" s="556"/>
      <c r="FDZ2" s="556"/>
      <c r="FEA2" s="556"/>
      <c r="FEB2" s="556"/>
      <c r="FEC2" s="556"/>
      <c r="FED2" s="556"/>
      <c r="FEE2" s="556"/>
      <c r="FEF2" s="556"/>
      <c r="FEG2" s="556"/>
      <c r="FEH2" s="556"/>
      <c r="FEI2" s="556"/>
      <c r="FEJ2" s="556"/>
      <c r="FEK2" s="556"/>
      <c r="FEL2" s="556"/>
      <c r="FEM2" s="556"/>
      <c r="FEN2" s="556"/>
      <c r="FEO2" s="556"/>
      <c r="FEP2" s="556"/>
      <c r="FEQ2" s="556"/>
      <c r="FER2" s="556"/>
      <c r="FES2" s="556"/>
      <c r="FET2" s="556"/>
      <c r="FEU2" s="556"/>
      <c r="FEV2" s="556"/>
      <c r="FEW2" s="556"/>
      <c r="FEX2" s="556"/>
      <c r="FEY2" s="556"/>
      <c r="FEZ2" s="556"/>
      <c r="FFA2" s="556"/>
      <c r="FFB2" s="556"/>
      <c r="FFC2" s="556"/>
      <c r="FFD2" s="556"/>
      <c r="FFE2" s="556"/>
      <c r="FFF2" s="556"/>
      <c r="FFG2" s="556"/>
      <c r="FFH2" s="556"/>
      <c r="FFI2" s="556"/>
      <c r="FFJ2" s="556"/>
      <c r="FFK2" s="556"/>
      <c r="FFL2" s="556"/>
      <c r="FFM2" s="556"/>
      <c r="FFN2" s="556"/>
      <c r="FFO2" s="556"/>
      <c r="FFP2" s="556"/>
      <c r="FFQ2" s="556"/>
      <c r="FFR2" s="556"/>
      <c r="FFS2" s="556"/>
      <c r="FFT2" s="556"/>
      <c r="FFU2" s="556"/>
      <c r="FFV2" s="556"/>
      <c r="FFW2" s="556"/>
      <c r="FFX2" s="556"/>
      <c r="FFY2" s="556"/>
      <c r="FFZ2" s="556"/>
      <c r="FGA2" s="556"/>
      <c r="FGB2" s="556"/>
      <c r="FGC2" s="556"/>
      <c r="FGD2" s="556"/>
      <c r="FGE2" s="556"/>
      <c r="FGF2" s="556"/>
      <c r="FGG2" s="556"/>
      <c r="FGH2" s="556"/>
      <c r="FGI2" s="556"/>
      <c r="FGJ2" s="556"/>
      <c r="FGK2" s="556"/>
      <c r="FGL2" s="556"/>
      <c r="FGM2" s="556"/>
      <c r="FGN2" s="556"/>
      <c r="FGO2" s="556"/>
      <c r="FGP2" s="556"/>
      <c r="FGQ2" s="556"/>
      <c r="FGR2" s="556"/>
      <c r="FGS2" s="556"/>
      <c r="FGT2" s="556"/>
      <c r="FGU2" s="556"/>
      <c r="FGV2" s="556"/>
      <c r="FGW2" s="556"/>
      <c r="FGX2" s="556"/>
      <c r="FGY2" s="556"/>
      <c r="FGZ2" s="556"/>
      <c r="FHA2" s="556"/>
      <c r="FHB2" s="556"/>
      <c r="FHC2" s="556"/>
      <c r="FHD2" s="556"/>
      <c r="FHE2" s="556"/>
      <c r="FHF2" s="556"/>
      <c r="FHG2" s="556"/>
      <c r="FHH2" s="556"/>
      <c r="FHI2" s="556"/>
      <c r="FHJ2" s="556"/>
      <c r="FHK2" s="556"/>
      <c r="FHL2" s="556"/>
      <c r="FHM2" s="556"/>
      <c r="FHN2" s="556"/>
      <c r="FHO2" s="556"/>
      <c r="FHP2" s="556"/>
      <c r="FHQ2" s="556"/>
      <c r="FHR2" s="556"/>
      <c r="FHS2" s="556"/>
      <c r="FHT2" s="556"/>
      <c r="FHU2" s="556"/>
      <c r="FHV2" s="556"/>
      <c r="FHW2" s="556"/>
      <c r="FHX2" s="556"/>
      <c r="FHY2" s="556"/>
      <c r="FHZ2" s="556"/>
      <c r="FIA2" s="556"/>
      <c r="FIB2" s="556"/>
      <c r="FIC2" s="556"/>
      <c r="FID2" s="556"/>
      <c r="FIE2" s="556"/>
      <c r="FIF2" s="556"/>
      <c r="FIG2" s="556"/>
      <c r="FIH2" s="556"/>
      <c r="FII2" s="556"/>
      <c r="FIJ2" s="556"/>
      <c r="FIK2" s="556"/>
      <c r="FIL2" s="556"/>
      <c r="FIM2" s="556"/>
      <c r="FIN2" s="556"/>
      <c r="FIO2" s="556"/>
      <c r="FIP2" s="556"/>
      <c r="FIQ2" s="556"/>
      <c r="FIR2" s="556"/>
      <c r="FIS2" s="556"/>
      <c r="FIT2" s="556"/>
      <c r="FIU2" s="556"/>
      <c r="FIV2" s="556"/>
      <c r="FIW2" s="556"/>
      <c r="FIX2" s="556"/>
      <c r="FIY2" s="556"/>
      <c r="FIZ2" s="556"/>
      <c r="FJA2" s="556"/>
      <c r="FJB2" s="556"/>
      <c r="FJC2" s="556"/>
      <c r="FJD2" s="556"/>
      <c r="FJE2" s="556"/>
      <c r="FJF2" s="556"/>
      <c r="FJG2" s="556"/>
      <c r="FJH2" s="556"/>
      <c r="FJI2" s="556"/>
      <c r="FJJ2" s="556"/>
      <c r="FJK2" s="556"/>
      <c r="FJL2" s="556"/>
      <c r="FJM2" s="556"/>
      <c r="FJN2" s="556"/>
      <c r="FJO2" s="556"/>
      <c r="FJP2" s="556"/>
      <c r="FJQ2" s="556"/>
      <c r="FJR2" s="556"/>
      <c r="FJS2" s="556"/>
      <c r="FJT2" s="556"/>
      <c r="FJU2" s="556"/>
      <c r="FJV2" s="556"/>
      <c r="FJW2" s="556"/>
      <c r="FJX2" s="556"/>
      <c r="FJY2" s="556"/>
      <c r="FJZ2" s="556"/>
      <c r="FKA2" s="556"/>
      <c r="FKB2" s="556"/>
      <c r="FKC2" s="556"/>
      <c r="FKD2" s="556"/>
      <c r="FKE2" s="556"/>
      <c r="FKF2" s="556"/>
      <c r="FKG2" s="556"/>
      <c r="FKH2" s="556"/>
      <c r="FKI2" s="556"/>
      <c r="FKJ2" s="556"/>
      <c r="FKK2" s="556"/>
      <c r="FKL2" s="556"/>
      <c r="FKM2" s="556"/>
      <c r="FKN2" s="556"/>
      <c r="FKO2" s="556"/>
      <c r="FKP2" s="556"/>
      <c r="FKQ2" s="556"/>
      <c r="FKR2" s="556"/>
      <c r="FKS2" s="556"/>
      <c r="FKT2" s="556"/>
      <c r="FKU2" s="556"/>
      <c r="FKV2" s="556"/>
      <c r="FKW2" s="556"/>
      <c r="FKX2" s="556"/>
      <c r="FKY2" s="556"/>
      <c r="FKZ2" s="556"/>
      <c r="FLA2" s="556"/>
      <c r="FLB2" s="556"/>
      <c r="FLC2" s="556"/>
      <c r="FLD2" s="556"/>
      <c r="FLE2" s="556"/>
      <c r="FLF2" s="556"/>
      <c r="FLG2" s="556"/>
      <c r="FLH2" s="556"/>
      <c r="FLI2" s="556"/>
      <c r="FLJ2" s="556"/>
      <c r="FLK2" s="556"/>
      <c r="FLL2" s="556"/>
      <c r="FLM2" s="556"/>
      <c r="FLN2" s="556"/>
      <c r="FLO2" s="556"/>
      <c r="FLP2" s="556"/>
      <c r="FLQ2" s="556"/>
      <c r="FLR2" s="556"/>
      <c r="FLS2" s="556"/>
      <c r="FLT2" s="556"/>
      <c r="FLU2" s="556"/>
      <c r="FLV2" s="556"/>
      <c r="FLW2" s="556"/>
      <c r="FLX2" s="556"/>
      <c r="FLY2" s="556"/>
      <c r="FLZ2" s="556"/>
      <c r="FMA2" s="556"/>
      <c r="FMB2" s="556"/>
      <c r="FMC2" s="556"/>
      <c r="FMD2" s="556"/>
      <c r="FME2" s="556"/>
      <c r="FMF2" s="556"/>
      <c r="FMG2" s="556"/>
      <c r="FMH2" s="556"/>
      <c r="FMI2" s="556"/>
      <c r="FMJ2" s="556"/>
      <c r="FMK2" s="556"/>
      <c r="FML2" s="556"/>
      <c r="FMM2" s="556"/>
      <c r="FMN2" s="556"/>
      <c r="FMO2" s="556"/>
      <c r="FMP2" s="556"/>
      <c r="FMQ2" s="556"/>
      <c r="FMR2" s="556"/>
      <c r="FMS2" s="556"/>
      <c r="FMT2" s="556"/>
      <c r="FMU2" s="556"/>
      <c r="FMV2" s="556"/>
      <c r="FMW2" s="556"/>
      <c r="FMX2" s="556"/>
      <c r="FMY2" s="556"/>
      <c r="FMZ2" s="556"/>
      <c r="FNA2" s="556"/>
      <c r="FNB2" s="556"/>
      <c r="FNC2" s="556"/>
      <c r="FND2" s="556"/>
      <c r="FNE2" s="556"/>
      <c r="FNF2" s="556"/>
      <c r="FNG2" s="556"/>
      <c r="FNH2" s="556"/>
      <c r="FNI2" s="556"/>
      <c r="FNJ2" s="556"/>
      <c r="FNK2" s="556"/>
      <c r="FNL2" s="556"/>
      <c r="FNM2" s="556"/>
      <c r="FNN2" s="556"/>
      <c r="FNO2" s="556"/>
      <c r="FNP2" s="556"/>
      <c r="FNQ2" s="556"/>
      <c r="FNR2" s="556"/>
      <c r="FNS2" s="556"/>
      <c r="FNT2" s="556"/>
      <c r="FNU2" s="556"/>
      <c r="FNV2" s="556"/>
      <c r="FNW2" s="556"/>
      <c r="FNX2" s="556"/>
      <c r="FNY2" s="556"/>
      <c r="FNZ2" s="556"/>
      <c r="FOA2" s="556"/>
      <c r="FOB2" s="556"/>
      <c r="FOC2" s="556"/>
      <c r="FOD2" s="556"/>
      <c r="FOE2" s="556"/>
      <c r="FOF2" s="556"/>
      <c r="FOG2" s="556"/>
      <c r="FOH2" s="556"/>
      <c r="FOI2" s="556"/>
      <c r="FOJ2" s="556"/>
      <c r="FOK2" s="556"/>
      <c r="FOL2" s="556"/>
      <c r="FOM2" s="556"/>
      <c r="FON2" s="556"/>
      <c r="FOO2" s="556"/>
      <c r="FOP2" s="556"/>
      <c r="FOQ2" s="556"/>
      <c r="FOR2" s="556"/>
      <c r="FOS2" s="556"/>
      <c r="FOT2" s="556"/>
      <c r="FOU2" s="556"/>
      <c r="FOV2" s="556"/>
      <c r="FOW2" s="556"/>
      <c r="FOX2" s="556"/>
      <c r="FOY2" s="556"/>
      <c r="FOZ2" s="556"/>
      <c r="FPA2" s="556"/>
      <c r="FPB2" s="556"/>
      <c r="FPC2" s="556"/>
      <c r="FPD2" s="556"/>
      <c r="FPE2" s="556"/>
      <c r="FPF2" s="556"/>
      <c r="FPG2" s="556"/>
      <c r="FPH2" s="556"/>
      <c r="FPI2" s="556"/>
      <c r="FPJ2" s="556"/>
      <c r="FPK2" s="556"/>
      <c r="FPL2" s="556"/>
      <c r="FPM2" s="556"/>
      <c r="FPN2" s="556"/>
      <c r="FPO2" s="556"/>
      <c r="FPP2" s="556"/>
      <c r="FPQ2" s="556"/>
      <c r="FPR2" s="556"/>
      <c r="FPS2" s="556"/>
      <c r="FPT2" s="556"/>
      <c r="FPU2" s="556"/>
      <c r="FPV2" s="556"/>
      <c r="FPW2" s="556"/>
      <c r="FPX2" s="556"/>
      <c r="FPY2" s="556"/>
      <c r="FPZ2" s="556"/>
      <c r="FQA2" s="556"/>
      <c r="FQB2" s="556"/>
      <c r="FQC2" s="556"/>
      <c r="FQD2" s="556"/>
      <c r="FQE2" s="556"/>
      <c r="FQF2" s="556"/>
      <c r="FQG2" s="556"/>
      <c r="FQH2" s="556"/>
      <c r="FQI2" s="556"/>
      <c r="FQJ2" s="556"/>
      <c r="FQK2" s="556"/>
      <c r="FQL2" s="556"/>
      <c r="FQM2" s="556"/>
      <c r="FQN2" s="556"/>
      <c r="FQO2" s="556"/>
      <c r="FQP2" s="556"/>
      <c r="FQQ2" s="556"/>
      <c r="FQR2" s="556"/>
      <c r="FQS2" s="556"/>
      <c r="FQT2" s="556"/>
      <c r="FQU2" s="556"/>
      <c r="FQV2" s="556"/>
      <c r="FQW2" s="556"/>
      <c r="FQX2" s="556"/>
      <c r="FQY2" s="556"/>
      <c r="FQZ2" s="556"/>
      <c r="FRA2" s="556"/>
      <c r="FRB2" s="556"/>
      <c r="FRC2" s="556"/>
      <c r="FRD2" s="556"/>
      <c r="FRE2" s="556"/>
      <c r="FRF2" s="556"/>
      <c r="FRG2" s="556"/>
      <c r="FRH2" s="556"/>
      <c r="FRI2" s="556"/>
      <c r="FRJ2" s="556"/>
      <c r="FRK2" s="556"/>
      <c r="FRL2" s="556"/>
      <c r="FRM2" s="556"/>
      <c r="FRN2" s="556"/>
      <c r="FRO2" s="556"/>
      <c r="FRP2" s="556"/>
      <c r="FRQ2" s="556"/>
      <c r="FRR2" s="556"/>
      <c r="FRS2" s="556"/>
      <c r="FRT2" s="556"/>
      <c r="FRU2" s="556"/>
      <c r="FRV2" s="556"/>
      <c r="FRW2" s="556"/>
      <c r="FRX2" s="556"/>
      <c r="FRY2" s="556"/>
      <c r="FRZ2" s="556"/>
      <c r="FSA2" s="556"/>
      <c r="FSB2" s="556"/>
      <c r="FSC2" s="556"/>
      <c r="FSD2" s="556"/>
      <c r="FSE2" s="556"/>
      <c r="FSF2" s="556"/>
      <c r="FSG2" s="556"/>
      <c r="FSH2" s="556"/>
      <c r="FSI2" s="556"/>
      <c r="FSJ2" s="556"/>
      <c r="FSK2" s="556"/>
      <c r="FSL2" s="556"/>
      <c r="FSM2" s="556"/>
      <c r="FSN2" s="556"/>
      <c r="FSO2" s="556"/>
      <c r="FSP2" s="556"/>
      <c r="FSQ2" s="556"/>
      <c r="FSR2" s="556"/>
      <c r="FSS2" s="556"/>
      <c r="FST2" s="556"/>
      <c r="FSU2" s="556"/>
      <c r="FSV2" s="556"/>
      <c r="FSW2" s="556"/>
      <c r="FSX2" s="556"/>
      <c r="FSY2" s="556"/>
      <c r="FSZ2" s="556"/>
      <c r="FTA2" s="556"/>
      <c r="FTB2" s="556"/>
      <c r="FTC2" s="556"/>
      <c r="FTD2" s="556"/>
      <c r="FTE2" s="556"/>
      <c r="FTF2" s="556"/>
      <c r="FTG2" s="556"/>
      <c r="FTH2" s="556"/>
      <c r="FTI2" s="556"/>
      <c r="FTJ2" s="556"/>
      <c r="FTK2" s="556"/>
      <c r="FTL2" s="556"/>
      <c r="FTM2" s="556"/>
      <c r="FTN2" s="556"/>
      <c r="FTO2" s="556"/>
      <c r="FTP2" s="556"/>
      <c r="FTQ2" s="556"/>
      <c r="FTR2" s="556"/>
      <c r="FTS2" s="556"/>
      <c r="FTT2" s="556"/>
      <c r="FTU2" s="556"/>
      <c r="FTV2" s="556"/>
      <c r="FTW2" s="556"/>
      <c r="FTX2" s="556"/>
      <c r="FTY2" s="556"/>
      <c r="FTZ2" s="556"/>
      <c r="FUA2" s="556"/>
      <c r="FUB2" s="556"/>
      <c r="FUC2" s="556"/>
      <c r="FUD2" s="556"/>
      <c r="FUE2" s="556"/>
      <c r="FUF2" s="556"/>
      <c r="FUG2" s="556"/>
      <c r="FUH2" s="556"/>
      <c r="FUI2" s="556"/>
      <c r="FUJ2" s="556"/>
      <c r="FUK2" s="556"/>
      <c r="FUL2" s="556"/>
      <c r="FUM2" s="556"/>
      <c r="FUN2" s="556"/>
      <c r="FUO2" s="556"/>
      <c r="FUP2" s="556"/>
      <c r="FUQ2" s="556"/>
      <c r="FUR2" s="556"/>
      <c r="FUS2" s="556"/>
      <c r="FUT2" s="556"/>
      <c r="FUU2" s="556"/>
      <c r="FUV2" s="556"/>
      <c r="FUW2" s="556"/>
      <c r="FUX2" s="556"/>
      <c r="FUY2" s="556"/>
      <c r="FUZ2" s="556"/>
      <c r="FVA2" s="556"/>
      <c r="FVB2" s="556"/>
      <c r="FVC2" s="556"/>
      <c r="FVD2" s="556"/>
      <c r="FVE2" s="556"/>
      <c r="FVF2" s="556"/>
      <c r="FVG2" s="556"/>
      <c r="FVH2" s="556"/>
      <c r="FVI2" s="556"/>
      <c r="FVJ2" s="556"/>
      <c r="FVK2" s="556"/>
      <c r="FVL2" s="556"/>
      <c r="FVM2" s="556"/>
      <c r="FVN2" s="556"/>
      <c r="FVO2" s="556"/>
      <c r="FVP2" s="556"/>
      <c r="FVQ2" s="556"/>
      <c r="FVR2" s="556"/>
      <c r="FVS2" s="556"/>
      <c r="FVT2" s="556"/>
      <c r="FVU2" s="556"/>
      <c r="FVV2" s="556"/>
      <c r="FVW2" s="556"/>
      <c r="FVX2" s="556"/>
      <c r="FVY2" s="556"/>
      <c r="FVZ2" s="556"/>
      <c r="FWA2" s="556"/>
      <c r="FWB2" s="556"/>
      <c r="FWC2" s="556"/>
      <c r="FWD2" s="556"/>
      <c r="FWE2" s="556"/>
      <c r="FWF2" s="556"/>
      <c r="FWG2" s="556"/>
      <c r="FWH2" s="556"/>
      <c r="FWI2" s="556"/>
      <c r="FWJ2" s="556"/>
      <c r="FWK2" s="556"/>
      <c r="FWL2" s="556"/>
      <c r="FWM2" s="556"/>
      <c r="FWN2" s="556"/>
      <c r="FWO2" s="556"/>
      <c r="FWP2" s="556"/>
      <c r="FWQ2" s="556"/>
      <c r="FWR2" s="556"/>
      <c r="FWS2" s="556"/>
      <c r="FWT2" s="556"/>
      <c r="FWU2" s="556"/>
      <c r="FWV2" s="556"/>
      <c r="FWW2" s="556"/>
      <c r="FWX2" s="556"/>
      <c r="FWY2" s="556"/>
      <c r="FWZ2" s="556"/>
      <c r="FXA2" s="556"/>
      <c r="FXB2" s="556"/>
      <c r="FXC2" s="556"/>
      <c r="FXD2" s="556"/>
      <c r="FXE2" s="556"/>
      <c r="FXF2" s="556"/>
      <c r="FXG2" s="556"/>
      <c r="FXH2" s="556"/>
      <c r="FXI2" s="556"/>
      <c r="FXJ2" s="556"/>
      <c r="FXK2" s="556"/>
      <c r="FXL2" s="556"/>
      <c r="FXM2" s="556"/>
      <c r="FXN2" s="556"/>
      <c r="FXO2" s="556"/>
      <c r="FXP2" s="556"/>
      <c r="FXQ2" s="556"/>
      <c r="FXR2" s="556"/>
      <c r="FXS2" s="556"/>
      <c r="FXT2" s="556"/>
      <c r="FXU2" s="556"/>
      <c r="FXV2" s="556"/>
      <c r="FXW2" s="556"/>
      <c r="FXX2" s="556"/>
      <c r="FXY2" s="556"/>
      <c r="FXZ2" s="556"/>
      <c r="FYA2" s="556"/>
      <c r="FYB2" s="556"/>
      <c r="FYC2" s="556"/>
      <c r="FYD2" s="556"/>
      <c r="FYE2" s="556"/>
      <c r="FYF2" s="556"/>
      <c r="FYG2" s="556"/>
      <c r="FYH2" s="556"/>
      <c r="FYI2" s="556"/>
      <c r="FYJ2" s="556"/>
      <c r="FYK2" s="556"/>
      <c r="FYL2" s="556"/>
      <c r="FYM2" s="556"/>
      <c r="FYN2" s="556"/>
      <c r="FYO2" s="556"/>
      <c r="FYP2" s="556"/>
      <c r="FYQ2" s="556"/>
      <c r="FYR2" s="556"/>
      <c r="FYS2" s="556"/>
      <c r="FYT2" s="556"/>
      <c r="FYU2" s="556"/>
      <c r="FYV2" s="556"/>
      <c r="FYW2" s="556"/>
      <c r="FYX2" s="556"/>
      <c r="FYY2" s="556"/>
      <c r="FYZ2" s="556"/>
      <c r="FZA2" s="556"/>
      <c r="FZB2" s="556"/>
      <c r="FZC2" s="556"/>
      <c r="FZD2" s="556"/>
      <c r="FZE2" s="556"/>
      <c r="FZF2" s="556"/>
      <c r="FZG2" s="556"/>
      <c r="FZH2" s="556"/>
      <c r="FZI2" s="556"/>
      <c r="FZJ2" s="556"/>
      <c r="FZK2" s="556"/>
      <c r="FZL2" s="556"/>
      <c r="FZM2" s="556"/>
      <c r="FZN2" s="556"/>
      <c r="FZO2" s="556"/>
      <c r="FZP2" s="556"/>
      <c r="FZQ2" s="556"/>
      <c r="FZR2" s="556"/>
      <c r="FZS2" s="556"/>
      <c r="FZT2" s="556"/>
      <c r="FZU2" s="556"/>
      <c r="FZV2" s="556"/>
      <c r="FZW2" s="556"/>
      <c r="FZX2" s="556"/>
      <c r="FZY2" s="556"/>
      <c r="FZZ2" s="556"/>
      <c r="GAA2" s="556"/>
      <c r="GAB2" s="556"/>
      <c r="GAC2" s="556"/>
      <c r="GAD2" s="556"/>
      <c r="GAE2" s="556"/>
      <c r="GAF2" s="556"/>
      <c r="GAG2" s="556"/>
      <c r="GAH2" s="556"/>
      <c r="GAI2" s="556"/>
      <c r="GAJ2" s="556"/>
      <c r="GAK2" s="556"/>
      <c r="GAL2" s="556"/>
      <c r="GAM2" s="556"/>
      <c r="GAN2" s="556"/>
      <c r="GAO2" s="556"/>
      <c r="GAP2" s="556"/>
      <c r="GAQ2" s="556"/>
      <c r="GAR2" s="556"/>
      <c r="GAS2" s="556"/>
      <c r="GAT2" s="556"/>
      <c r="GAU2" s="556"/>
      <c r="GAV2" s="556"/>
      <c r="GAW2" s="556"/>
      <c r="GAX2" s="556"/>
      <c r="GAY2" s="556"/>
      <c r="GAZ2" s="556"/>
      <c r="GBA2" s="556"/>
      <c r="GBB2" s="556"/>
      <c r="GBC2" s="556"/>
      <c r="GBD2" s="556"/>
      <c r="GBE2" s="556"/>
      <c r="GBF2" s="556"/>
      <c r="GBG2" s="556"/>
      <c r="GBH2" s="556"/>
      <c r="GBI2" s="556"/>
      <c r="GBJ2" s="556"/>
      <c r="GBK2" s="556"/>
      <c r="GBL2" s="556"/>
      <c r="GBM2" s="556"/>
      <c r="GBN2" s="556"/>
      <c r="GBO2" s="556"/>
      <c r="GBP2" s="556"/>
      <c r="GBQ2" s="556"/>
      <c r="GBR2" s="556"/>
      <c r="GBS2" s="556"/>
      <c r="GBT2" s="556"/>
      <c r="GBU2" s="556"/>
      <c r="GBV2" s="556"/>
      <c r="GBW2" s="556"/>
      <c r="GBX2" s="556"/>
      <c r="GBY2" s="556"/>
      <c r="GBZ2" s="556"/>
      <c r="GCA2" s="556"/>
      <c r="GCB2" s="556"/>
      <c r="GCC2" s="556"/>
      <c r="GCD2" s="556"/>
      <c r="GCE2" s="556"/>
      <c r="GCF2" s="556"/>
      <c r="GCG2" s="556"/>
      <c r="GCH2" s="556"/>
      <c r="GCI2" s="556"/>
      <c r="GCJ2" s="556"/>
      <c r="GCK2" s="556"/>
      <c r="GCL2" s="556"/>
      <c r="GCM2" s="556"/>
      <c r="GCN2" s="556"/>
      <c r="GCO2" s="556"/>
      <c r="GCP2" s="556"/>
      <c r="GCQ2" s="556"/>
      <c r="GCR2" s="556"/>
      <c r="GCS2" s="556"/>
      <c r="GCT2" s="556"/>
      <c r="GCU2" s="556"/>
      <c r="GCV2" s="556"/>
      <c r="GCW2" s="556"/>
      <c r="GCX2" s="556"/>
      <c r="GCY2" s="556"/>
      <c r="GCZ2" s="556"/>
      <c r="GDA2" s="556"/>
      <c r="GDB2" s="556"/>
      <c r="GDC2" s="556"/>
      <c r="GDD2" s="556"/>
      <c r="GDE2" s="556"/>
      <c r="GDF2" s="556"/>
      <c r="GDG2" s="556"/>
      <c r="GDH2" s="556"/>
      <c r="GDI2" s="556"/>
      <c r="GDJ2" s="556"/>
      <c r="GDK2" s="556"/>
      <c r="GDL2" s="556"/>
      <c r="GDM2" s="556"/>
      <c r="GDN2" s="556"/>
      <c r="GDO2" s="556"/>
      <c r="GDP2" s="556"/>
      <c r="GDQ2" s="556"/>
      <c r="GDR2" s="556"/>
      <c r="GDS2" s="556"/>
      <c r="GDT2" s="556"/>
      <c r="GDU2" s="556"/>
      <c r="GDV2" s="556"/>
      <c r="GDW2" s="556"/>
      <c r="GDX2" s="556"/>
      <c r="GDY2" s="556"/>
      <c r="GDZ2" s="556"/>
      <c r="GEA2" s="556"/>
      <c r="GEB2" s="556"/>
      <c r="GEC2" s="556"/>
      <c r="GED2" s="556"/>
      <c r="GEE2" s="556"/>
      <c r="GEF2" s="556"/>
      <c r="GEG2" s="556"/>
      <c r="GEH2" s="556"/>
      <c r="GEI2" s="556"/>
      <c r="GEJ2" s="556"/>
      <c r="GEK2" s="556"/>
      <c r="GEL2" s="556"/>
      <c r="GEM2" s="556"/>
      <c r="GEN2" s="556"/>
      <c r="GEO2" s="556"/>
      <c r="GEP2" s="556"/>
      <c r="GEQ2" s="556"/>
      <c r="GER2" s="556"/>
      <c r="GES2" s="556"/>
      <c r="GET2" s="556"/>
      <c r="GEU2" s="556"/>
      <c r="GEV2" s="556"/>
      <c r="GEW2" s="556"/>
      <c r="GEX2" s="556"/>
      <c r="GEY2" s="556"/>
      <c r="GEZ2" s="556"/>
      <c r="GFA2" s="556"/>
      <c r="GFB2" s="556"/>
      <c r="GFC2" s="556"/>
      <c r="GFD2" s="556"/>
      <c r="GFE2" s="556"/>
      <c r="GFF2" s="556"/>
      <c r="GFG2" s="556"/>
      <c r="GFH2" s="556"/>
      <c r="GFI2" s="556"/>
      <c r="GFJ2" s="556"/>
      <c r="GFK2" s="556"/>
      <c r="GFL2" s="556"/>
      <c r="GFM2" s="556"/>
      <c r="GFN2" s="556"/>
      <c r="GFO2" s="556"/>
      <c r="GFP2" s="556"/>
      <c r="GFQ2" s="556"/>
      <c r="GFR2" s="556"/>
      <c r="GFS2" s="556"/>
      <c r="GFT2" s="556"/>
      <c r="GFU2" s="556"/>
      <c r="GFV2" s="556"/>
      <c r="GFW2" s="556"/>
      <c r="GFX2" s="556"/>
      <c r="GFY2" s="556"/>
      <c r="GFZ2" s="556"/>
      <c r="GGA2" s="556"/>
      <c r="GGB2" s="556"/>
      <c r="GGC2" s="556"/>
      <c r="GGD2" s="556"/>
      <c r="GGE2" s="556"/>
      <c r="GGF2" s="556"/>
      <c r="GGG2" s="556"/>
      <c r="GGH2" s="556"/>
      <c r="GGI2" s="556"/>
      <c r="GGJ2" s="556"/>
      <c r="GGK2" s="556"/>
      <c r="GGL2" s="556"/>
      <c r="GGM2" s="556"/>
      <c r="GGN2" s="556"/>
      <c r="GGO2" s="556"/>
      <c r="GGP2" s="556"/>
      <c r="GGQ2" s="556"/>
      <c r="GGR2" s="556"/>
      <c r="GGS2" s="556"/>
      <c r="GGT2" s="556"/>
      <c r="GGU2" s="556"/>
      <c r="GGV2" s="556"/>
      <c r="GGW2" s="556"/>
      <c r="GGX2" s="556"/>
      <c r="GGY2" s="556"/>
      <c r="GGZ2" s="556"/>
      <c r="GHA2" s="556"/>
      <c r="GHB2" s="556"/>
      <c r="GHC2" s="556"/>
      <c r="GHD2" s="556"/>
      <c r="GHE2" s="556"/>
      <c r="GHF2" s="556"/>
      <c r="GHG2" s="556"/>
      <c r="GHH2" s="556"/>
      <c r="GHI2" s="556"/>
      <c r="GHJ2" s="556"/>
      <c r="GHK2" s="556"/>
      <c r="GHL2" s="556"/>
      <c r="GHM2" s="556"/>
      <c r="GHN2" s="556"/>
      <c r="GHO2" s="556"/>
      <c r="GHP2" s="556"/>
      <c r="GHQ2" s="556"/>
      <c r="GHR2" s="556"/>
      <c r="GHS2" s="556"/>
      <c r="GHT2" s="556"/>
      <c r="GHU2" s="556"/>
      <c r="GHV2" s="556"/>
      <c r="GHW2" s="556"/>
      <c r="GHX2" s="556"/>
      <c r="GHY2" s="556"/>
      <c r="GHZ2" s="556"/>
      <c r="GIA2" s="556"/>
      <c r="GIB2" s="556"/>
      <c r="GIC2" s="556"/>
      <c r="GID2" s="556"/>
      <c r="GIE2" s="556"/>
      <c r="GIF2" s="556"/>
      <c r="GIG2" s="556"/>
      <c r="GIH2" s="556"/>
      <c r="GII2" s="556"/>
      <c r="GIJ2" s="556"/>
      <c r="GIK2" s="556"/>
      <c r="GIL2" s="556"/>
      <c r="GIM2" s="556"/>
      <c r="GIN2" s="556"/>
      <c r="GIO2" s="556"/>
      <c r="GIP2" s="556"/>
      <c r="GIQ2" s="556"/>
      <c r="GIR2" s="556"/>
      <c r="GIS2" s="556"/>
      <c r="GIT2" s="556"/>
      <c r="GIU2" s="556"/>
      <c r="GIV2" s="556"/>
      <c r="GIW2" s="556"/>
      <c r="GIX2" s="556"/>
      <c r="GIY2" s="556"/>
      <c r="GIZ2" s="556"/>
      <c r="GJA2" s="556"/>
      <c r="GJB2" s="556"/>
      <c r="GJC2" s="556"/>
      <c r="GJD2" s="556"/>
      <c r="GJE2" s="556"/>
      <c r="GJF2" s="556"/>
      <c r="GJG2" s="556"/>
      <c r="GJH2" s="556"/>
      <c r="GJI2" s="556"/>
      <c r="GJJ2" s="556"/>
      <c r="GJK2" s="556"/>
      <c r="GJL2" s="556"/>
      <c r="GJM2" s="556"/>
      <c r="GJN2" s="556"/>
      <c r="GJO2" s="556"/>
      <c r="GJP2" s="556"/>
      <c r="GJQ2" s="556"/>
      <c r="GJR2" s="556"/>
      <c r="GJS2" s="556"/>
      <c r="GJT2" s="556"/>
      <c r="GJU2" s="556"/>
      <c r="GJV2" s="556"/>
      <c r="GJW2" s="556"/>
      <c r="GJX2" s="556"/>
      <c r="GJY2" s="556"/>
      <c r="GJZ2" s="556"/>
      <c r="GKA2" s="556"/>
      <c r="GKB2" s="556"/>
      <c r="GKC2" s="556"/>
      <c r="GKD2" s="556"/>
      <c r="GKE2" s="556"/>
      <c r="GKF2" s="556"/>
      <c r="GKG2" s="556"/>
      <c r="GKH2" s="556"/>
      <c r="GKI2" s="556"/>
      <c r="GKJ2" s="556"/>
      <c r="GKK2" s="556"/>
      <c r="GKL2" s="556"/>
      <c r="GKM2" s="556"/>
      <c r="GKN2" s="556"/>
      <c r="GKO2" s="556"/>
      <c r="GKP2" s="556"/>
      <c r="GKQ2" s="556"/>
      <c r="GKR2" s="556"/>
      <c r="GKS2" s="556"/>
      <c r="GKT2" s="556"/>
      <c r="GKU2" s="556"/>
      <c r="GKV2" s="556"/>
      <c r="GKW2" s="556"/>
      <c r="GKX2" s="556"/>
      <c r="GKY2" s="556"/>
      <c r="GKZ2" s="556"/>
      <c r="GLA2" s="556"/>
      <c r="GLB2" s="556"/>
      <c r="GLC2" s="556"/>
      <c r="GLD2" s="556"/>
      <c r="GLE2" s="556"/>
      <c r="GLF2" s="556"/>
      <c r="GLG2" s="556"/>
      <c r="GLH2" s="556"/>
      <c r="GLI2" s="556"/>
      <c r="GLJ2" s="556"/>
      <c r="GLK2" s="556"/>
      <c r="GLL2" s="556"/>
      <c r="GLM2" s="556"/>
      <c r="GLN2" s="556"/>
      <c r="GLO2" s="556"/>
      <c r="GLP2" s="556"/>
      <c r="GLQ2" s="556"/>
      <c r="GLR2" s="556"/>
      <c r="GLS2" s="556"/>
      <c r="GLT2" s="556"/>
      <c r="GLU2" s="556"/>
      <c r="GLV2" s="556"/>
      <c r="GLW2" s="556"/>
      <c r="GLX2" s="556"/>
      <c r="GLY2" s="556"/>
      <c r="GLZ2" s="556"/>
      <c r="GMA2" s="556"/>
      <c r="GMB2" s="556"/>
      <c r="GMC2" s="556"/>
      <c r="GMD2" s="556"/>
      <c r="GME2" s="556"/>
      <c r="GMF2" s="556"/>
      <c r="GMG2" s="556"/>
      <c r="GMH2" s="556"/>
      <c r="GMI2" s="556"/>
      <c r="GMJ2" s="556"/>
      <c r="GMK2" s="556"/>
      <c r="GML2" s="556"/>
      <c r="GMM2" s="556"/>
      <c r="GMN2" s="556"/>
      <c r="GMO2" s="556"/>
      <c r="GMP2" s="556"/>
      <c r="GMQ2" s="556"/>
      <c r="GMR2" s="556"/>
      <c r="GMS2" s="556"/>
      <c r="GMT2" s="556"/>
      <c r="GMU2" s="556"/>
      <c r="GMV2" s="556"/>
      <c r="GMW2" s="556"/>
      <c r="GMX2" s="556"/>
      <c r="GMY2" s="556"/>
      <c r="GMZ2" s="556"/>
      <c r="GNA2" s="556"/>
      <c r="GNB2" s="556"/>
      <c r="GNC2" s="556"/>
      <c r="GND2" s="556"/>
      <c r="GNE2" s="556"/>
      <c r="GNF2" s="556"/>
      <c r="GNG2" s="556"/>
      <c r="GNH2" s="556"/>
      <c r="GNI2" s="556"/>
      <c r="GNJ2" s="556"/>
      <c r="GNK2" s="556"/>
      <c r="GNL2" s="556"/>
      <c r="GNM2" s="556"/>
      <c r="GNN2" s="556"/>
      <c r="GNO2" s="556"/>
      <c r="GNP2" s="556"/>
      <c r="GNQ2" s="556"/>
      <c r="GNR2" s="556"/>
      <c r="GNS2" s="556"/>
      <c r="GNT2" s="556"/>
      <c r="GNU2" s="556"/>
      <c r="GNV2" s="556"/>
      <c r="GNW2" s="556"/>
      <c r="GNX2" s="556"/>
      <c r="GNY2" s="556"/>
      <c r="GNZ2" s="556"/>
      <c r="GOA2" s="556"/>
      <c r="GOB2" s="556"/>
      <c r="GOC2" s="556"/>
      <c r="GOD2" s="556"/>
      <c r="GOE2" s="556"/>
      <c r="GOF2" s="556"/>
      <c r="GOG2" s="556"/>
      <c r="GOH2" s="556"/>
      <c r="GOI2" s="556"/>
      <c r="GOJ2" s="556"/>
      <c r="GOK2" s="556"/>
      <c r="GOL2" s="556"/>
      <c r="GOM2" s="556"/>
      <c r="GON2" s="556"/>
      <c r="GOO2" s="556"/>
      <c r="GOP2" s="556"/>
      <c r="GOQ2" s="556"/>
      <c r="GOR2" s="556"/>
      <c r="GOS2" s="556"/>
      <c r="GOT2" s="556"/>
      <c r="GOU2" s="556"/>
      <c r="GOV2" s="556"/>
      <c r="GOW2" s="556"/>
      <c r="GOX2" s="556"/>
      <c r="GOY2" s="556"/>
      <c r="GOZ2" s="556"/>
      <c r="GPA2" s="556"/>
      <c r="GPB2" s="556"/>
      <c r="GPC2" s="556"/>
      <c r="GPD2" s="556"/>
      <c r="GPE2" s="556"/>
      <c r="GPF2" s="556"/>
      <c r="GPG2" s="556"/>
      <c r="GPH2" s="556"/>
      <c r="GPI2" s="556"/>
      <c r="GPJ2" s="556"/>
      <c r="GPK2" s="556"/>
      <c r="GPL2" s="556"/>
      <c r="GPM2" s="556"/>
      <c r="GPN2" s="556"/>
      <c r="GPO2" s="556"/>
      <c r="GPP2" s="556"/>
      <c r="GPQ2" s="556"/>
      <c r="GPR2" s="556"/>
      <c r="GPS2" s="556"/>
      <c r="GPT2" s="556"/>
      <c r="GPU2" s="556"/>
      <c r="GPV2" s="556"/>
      <c r="GPW2" s="556"/>
      <c r="GPX2" s="556"/>
      <c r="GPY2" s="556"/>
      <c r="GPZ2" s="556"/>
      <c r="GQA2" s="556"/>
      <c r="GQB2" s="556"/>
      <c r="GQC2" s="556"/>
      <c r="GQD2" s="556"/>
      <c r="GQE2" s="556"/>
      <c r="GQF2" s="556"/>
      <c r="GQG2" s="556"/>
      <c r="GQH2" s="556"/>
      <c r="GQI2" s="556"/>
      <c r="GQJ2" s="556"/>
      <c r="GQK2" s="556"/>
      <c r="GQL2" s="556"/>
      <c r="GQM2" s="556"/>
      <c r="GQN2" s="556"/>
      <c r="GQO2" s="556"/>
      <c r="GQP2" s="556"/>
      <c r="GQQ2" s="556"/>
      <c r="GQR2" s="556"/>
      <c r="GQS2" s="556"/>
      <c r="GQT2" s="556"/>
      <c r="GQU2" s="556"/>
      <c r="GQV2" s="556"/>
      <c r="GQW2" s="556"/>
      <c r="GQX2" s="556"/>
      <c r="GQY2" s="556"/>
      <c r="GQZ2" s="556"/>
      <c r="GRA2" s="556"/>
      <c r="GRB2" s="556"/>
      <c r="GRC2" s="556"/>
      <c r="GRD2" s="556"/>
      <c r="GRE2" s="556"/>
      <c r="GRF2" s="556"/>
      <c r="GRG2" s="556"/>
      <c r="GRH2" s="556"/>
      <c r="GRI2" s="556"/>
      <c r="GRJ2" s="556"/>
      <c r="GRK2" s="556"/>
      <c r="GRL2" s="556"/>
      <c r="GRM2" s="556"/>
      <c r="GRN2" s="556"/>
      <c r="GRO2" s="556"/>
      <c r="GRP2" s="556"/>
      <c r="GRQ2" s="556"/>
      <c r="GRR2" s="556"/>
      <c r="GRS2" s="556"/>
      <c r="GRT2" s="556"/>
      <c r="GRU2" s="556"/>
      <c r="GRV2" s="556"/>
      <c r="GRW2" s="556"/>
      <c r="GRX2" s="556"/>
      <c r="GRY2" s="556"/>
      <c r="GRZ2" s="556"/>
      <c r="GSA2" s="556"/>
      <c r="GSB2" s="556"/>
      <c r="GSC2" s="556"/>
      <c r="GSD2" s="556"/>
      <c r="GSE2" s="556"/>
      <c r="GSF2" s="556"/>
      <c r="GSG2" s="556"/>
      <c r="GSH2" s="556"/>
      <c r="GSI2" s="556"/>
      <c r="GSJ2" s="556"/>
      <c r="GSK2" s="556"/>
      <c r="GSL2" s="556"/>
      <c r="GSM2" s="556"/>
      <c r="GSN2" s="556"/>
      <c r="GSO2" s="556"/>
      <c r="GSP2" s="556"/>
      <c r="GSQ2" s="556"/>
      <c r="GSR2" s="556"/>
      <c r="GSS2" s="556"/>
      <c r="GST2" s="556"/>
      <c r="GSU2" s="556"/>
      <c r="GSV2" s="556"/>
      <c r="GSW2" s="556"/>
      <c r="GSX2" s="556"/>
      <c r="GSY2" s="556"/>
      <c r="GSZ2" s="556"/>
      <c r="GTA2" s="556"/>
      <c r="GTB2" s="556"/>
      <c r="GTC2" s="556"/>
      <c r="GTD2" s="556"/>
      <c r="GTE2" s="556"/>
      <c r="GTF2" s="556"/>
      <c r="GTG2" s="556"/>
      <c r="GTH2" s="556"/>
      <c r="GTI2" s="556"/>
      <c r="GTJ2" s="556"/>
      <c r="GTK2" s="556"/>
      <c r="GTL2" s="556"/>
      <c r="GTM2" s="556"/>
      <c r="GTN2" s="556"/>
      <c r="GTO2" s="556"/>
      <c r="GTP2" s="556"/>
      <c r="GTQ2" s="556"/>
      <c r="GTR2" s="556"/>
      <c r="GTS2" s="556"/>
      <c r="GTT2" s="556"/>
      <c r="GTU2" s="556"/>
      <c r="GTV2" s="556"/>
      <c r="GTW2" s="556"/>
      <c r="GTX2" s="556"/>
      <c r="GTY2" s="556"/>
      <c r="GTZ2" s="556"/>
      <c r="GUA2" s="556"/>
      <c r="GUB2" s="556"/>
      <c r="GUC2" s="556"/>
      <c r="GUD2" s="556"/>
      <c r="GUE2" s="556"/>
      <c r="GUF2" s="556"/>
      <c r="GUG2" s="556"/>
      <c r="GUH2" s="556"/>
      <c r="GUI2" s="556"/>
      <c r="GUJ2" s="556"/>
      <c r="GUK2" s="556"/>
      <c r="GUL2" s="556"/>
      <c r="GUM2" s="556"/>
      <c r="GUN2" s="556"/>
      <c r="GUO2" s="556"/>
      <c r="GUP2" s="556"/>
      <c r="GUQ2" s="556"/>
      <c r="GUR2" s="556"/>
      <c r="GUS2" s="556"/>
      <c r="GUT2" s="556"/>
      <c r="GUU2" s="556"/>
      <c r="GUV2" s="556"/>
      <c r="GUW2" s="556"/>
      <c r="GUX2" s="556"/>
      <c r="GUY2" s="556"/>
      <c r="GUZ2" s="556"/>
      <c r="GVA2" s="556"/>
      <c r="GVB2" s="556"/>
      <c r="GVC2" s="556"/>
      <c r="GVD2" s="556"/>
      <c r="GVE2" s="556"/>
      <c r="GVF2" s="556"/>
      <c r="GVG2" s="556"/>
      <c r="GVH2" s="556"/>
      <c r="GVI2" s="556"/>
      <c r="GVJ2" s="556"/>
      <c r="GVK2" s="556"/>
      <c r="GVL2" s="556"/>
      <c r="GVM2" s="556"/>
      <c r="GVN2" s="556"/>
      <c r="GVO2" s="556"/>
      <c r="GVP2" s="556"/>
      <c r="GVQ2" s="556"/>
      <c r="GVR2" s="556"/>
      <c r="GVS2" s="556"/>
      <c r="GVT2" s="556"/>
      <c r="GVU2" s="556"/>
      <c r="GVV2" s="556"/>
      <c r="GVW2" s="556"/>
      <c r="GVX2" s="556"/>
      <c r="GVY2" s="556"/>
      <c r="GVZ2" s="556"/>
      <c r="GWA2" s="556"/>
      <c r="GWB2" s="556"/>
      <c r="GWC2" s="556"/>
      <c r="GWD2" s="556"/>
      <c r="GWE2" s="556"/>
      <c r="GWF2" s="556"/>
      <c r="GWG2" s="556"/>
      <c r="GWH2" s="556"/>
      <c r="GWI2" s="556"/>
      <c r="GWJ2" s="556"/>
      <c r="GWK2" s="556"/>
      <c r="GWL2" s="556"/>
      <c r="GWM2" s="556"/>
      <c r="GWN2" s="556"/>
      <c r="GWO2" s="556"/>
      <c r="GWP2" s="556"/>
      <c r="GWQ2" s="556"/>
      <c r="GWR2" s="556"/>
      <c r="GWS2" s="556"/>
      <c r="GWT2" s="556"/>
      <c r="GWU2" s="556"/>
      <c r="GWV2" s="556"/>
      <c r="GWW2" s="556"/>
      <c r="GWX2" s="556"/>
      <c r="GWY2" s="556"/>
      <c r="GWZ2" s="556"/>
      <c r="GXA2" s="556"/>
      <c r="GXB2" s="556"/>
      <c r="GXC2" s="556"/>
      <c r="GXD2" s="556"/>
      <c r="GXE2" s="556"/>
      <c r="GXF2" s="556"/>
      <c r="GXG2" s="556"/>
      <c r="GXH2" s="556"/>
      <c r="GXI2" s="556"/>
      <c r="GXJ2" s="556"/>
      <c r="GXK2" s="556"/>
      <c r="GXL2" s="556"/>
      <c r="GXM2" s="556"/>
      <c r="GXN2" s="556"/>
      <c r="GXO2" s="556"/>
      <c r="GXP2" s="556"/>
      <c r="GXQ2" s="556"/>
      <c r="GXR2" s="556"/>
      <c r="GXS2" s="556"/>
      <c r="GXT2" s="556"/>
      <c r="GXU2" s="556"/>
      <c r="GXV2" s="556"/>
      <c r="GXW2" s="556"/>
      <c r="GXX2" s="556"/>
      <c r="GXY2" s="556"/>
      <c r="GXZ2" s="556"/>
      <c r="GYA2" s="556"/>
      <c r="GYB2" s="556"/>
      <c r="GYC2" s="556"/>
      <c r="GYD2" s="556"/>
      <c r="GYE2" s="556"/>
      <c r="GYF2" s="556"/>
      <c r="GYG2" s="556"/>
      <c r="GYH2" s="556"/>
      <c r="GYI2" s="556"/>
      <c r="GYJ2" s="556"/>
      <c r="GYK2" s="556"/>
      <c r="GYL2" s="556"/>
      <c r="GYM2" s="556"/>
      <c r="GYN2" s="556"/>
      <c r="GYO2" s="556"/>
      <c r="GYP2" s="556"/>
      <c r="GYQ2" s="556"/>
      <c r="GYR2" s="556"/>
      <c r="GYS2" s="556"/>
      <c r="GYT2" s="556"/>
      <c r="GYU2" s="556"/>
      <c r="GYV2" s="556"/>
      <c r="GYW2" s="556"/>
      <c r="GYX2" s="556"/>
      <c r="GYY2" s="556"/>
      <c r="GYZ2" s="556"/>
      <c r="GZA2" s="556"/>
      <c r="GZB2" s="556"/>
      <c r="GZC2" s="556"/>
      <c r="GZD2" s="556"/>
      <c r="GZE2" s="556"/>
      <c r="GZF2" s="556"/>
      <c r="GZG2" s="556"/>
      <c r="GZH2" s="556"/>
      <c r="GZI2" s="556"/>
      <c r="GZJ2" s="556"/>
      <c r="GZK2" s="556"/>
      <c r="GZL2" s="556"/>
      <c r="GZM2" s="556"/>
      <c r="GZN2" s="556"/>
      <c r="GZO2" s="556"/>
      <c r="GZP2" s="556"/>
      <c r="GZQ2" s="556"/>
      <c r="GZR2" s="556"/>
      <c r="GZS2" s="556"/>
      <c r="GZT2" s="556"/>
      <c r="GZU2" s="556"/>
      <c r="GZV2" s="556"/>
      <c r="GZW2" s="556"/>
      <c r="GZX2" s="556"/>
      <c r="GZY2" s="556"/>
      <c r="GZZ2" s="556"/>
      <c r="HAA2" s="556"/>
      <c r="HAB2" s="556"/>
      <c r="HAC2" s="556"/>
      <c r="HAD2" s="556"/>
      <c r="HAE2" s="556"/>
      <c r="HAF2" s="556"/>
      <c r="HAG2" s="556"/>
      <c r="HAH2" s="556"/>
      <c r="HAI2" s="556"/>
      <c r="HAJ2" s="556"/>
      <c r="HAK2" s="556"/>
      <c r="HAL2" s="556"/>
      <c r="HAM2" s="556"/>
      <c r="HAN2" s="556"/>
      <c r="HAO2" s="556"/>
      <c r="HAP2" s="556"/>
      <c r="HAQ2" s="556"/>
      <c r="HAR2" s="556"/>
      <c r="HAS2" s="556"/>
      <c r="HAT2" s="556"/>
      <c r="HAU2" s="556"/>
      <c r="HAV2" s="556"/>
      <c r="HAW2" s="556"/>
      <c r="HAX2" s="556"/>
      <c r="HAY2" s="556"/>
      <c r="HAZ2" s="556"/>
      <c r="HBA2" s="556"/>
      <c r="HBB2" s="556"/>
      <c r="HBC2" s="556"/>
      <c r="HBD2" s="556"/>
      <c r="HBE2" s="556"/>
      <c r="HBF2" s="556"/>
      <c r="HBG2" s="556"/>
      <c r="HBH2" s="556"/>
      <c r="HBI2" s="556"/>
      <c r="HBJ2" s="556"/>
      <c r="HBK2" s="556"/>
      <c r="HBL2" s="556"/>
      <c r="HBM2" s="556"/>
      <c r="HBN2" s="556"/>
      <c r="HBO2" s="556"/>
      <c r="HBP2" s="556"/>
      <c r="HBQ2" s="556"/>
      <c r="HBR2" s="556"/>
      <c r="HBS2" s="556"/>
      <c r="HBT2" s="556"/>
      <c r="HBU2" s="556"/>
      <c r="HBV2" s="556"/>
      <c r="HBW2" s="556"/>
      <c r="HBX2" s="556"/>
      <c r="HBY2" s="556"/>
      <c r="HBZ2" s="556"/>
      <c r="HCA2" s="556"/>
      <c r="HCB2" s="556"/>
      <c r="HCC2" s="556"/>
      <c r="HCD2" s="556"/>
      <c r="HCE2" s="556"/>
      <c r="HCF2" s="556"/>
      <c r="HCG2" s="556"/>
      <c r="HCH2" s="556"/>
      <c r="HCI2" s="556"/>
      <c r="HCJ2" s="556"/>
      <c r="HCK2" s="556"/>
      <c r="HCL2" s="556"/>
      <c r="HCM2" s="556"/>
      <c r="HCN2" s="556"/>
      <c r="HCO2" s="556"/>
      <c r="HCP2" s="556"/>
      <c r="HCQ2" s="556"/>
      <c r="HCR2" s="556"/>
      <c r="HCS2" s="556"/>
      <c r="HCT2" s="556"/>
      <c r="HCU2" s="556"/>
      <c r="HCV2" s="556"/>
      <c r="HCW2" s="556"/>
      <c r="HCX2" s="556"/>
      <c r="HCY2" s="556"/>
      <c r="HCZ2" s="556"/>
      <c r="HDA2" s="556"/>
      <c r="HDB2" s="556"/>
      <c r="HDC2" s="556"/>
      <c r="HDD2" s="556"/>
      <c r="HDE2" s="556"/>
      <c r="HDF2" s="556"/>
      <c r="HDG2" s="556"/>
      <c r="HDH2" s="556"/>
      <c r="HDI2" s="556"/>
      <c r="HDJ2" s="556"/>
      <c r="HDK2" s="556"/>
      <c r="HDL2" s="556"/>
      <c r="HDM2" s="556"/>
      <c r="HDN2" s="556"/>
      <c r="HDO2" s="556"/>
      <c r="HDP2" s="556"/>
      <c r="HDQ2" s="556"/>
      <c r="HDR2" s="556"/>
      <c r="HDS2" s="556"/>
      <c r="HDT2" s="556"/>
      <c r="HDU2" s="556"/>
      <c r="HDV2" s="556"/>
      <c r="HDW2" s="556"/>
      <c r="HDX2" s="556"/>
      <c r="HDY2" s="556"/>
      <c r="HDZ2" s="556"/>
      <c r="HEA2" s="556"/>
      <c r="HEB2" s="556"/>
      <c r="HEC2" s="556"/>
      <c r="HED2" s="556"/>
      <c r="HEE2" s="556"/>
      <c r="HEF2" s="556"/>
      <c r="HEG2" s="556"/>
      <c r="HEH2" s="556"/>
      <c r="HEI2" s="556"/>
      <c r="HEJ2" s="556"/>
      <c r="HEK2" s="556"/>
      <c r="HEL2" s="556"/>
      <c r="HEM2" s="556"/>
      <c r="HEN2" s="556"/>
      <c r="HEO2" s="556"/>
      <c r="HEP2" s="556"/>
      <c r="HEQ2" s="556"/>
      <c r="HER2" s="556"/>
      <c r="HES2" s="556"/>
      <c r="HET2" s="556"/>
      <c r="HEU2" s="556"/>
      <c r="HEV2" s="556"/>
      <c r="HEW2" s="556"/>
      <c r="HEX2" s="556"/>
      <c r="HEY2" s="556"/>
      <c r="HEZ2" s="556"/>
      <c r="HFA2" s="556"/>
      <c r="HFB2" s="556"/>
      <c r="HFC2" s="556"/>
      <c r="HFD2" s="556"/>
      <c r="HFE2" s="556"/>
      <c r="HFF2" s="556"/>
      <c r="HFG2" s="556"/>
      <c r="HFH2" s="556"/>
      <c r="HFI2" s="556"/>
      <c r="HFJ2" s="556"/>
      <c r="HFK2" s="556"/>
      <c r="HFL2" s="556"/>
      <c r="HFM2" s="556"/>
      <c r="HFN2" s="556"/>
      <c r="HFO2" s="556"/>
      <c r="HFP2" s="556"/>
      <c r="HFQ2" s="556"/>
      <c r="HFR2" s="556"/>
      <c r="HFS2" s="556"/>
      <c r="HFT2" s="556"/>
      <c r="HFU2" s="556"/>
      <c r="HFV2" s="556"/>
      <c r="HFW2" s="556"/>
      <c r="HFX2" s="556"/>
      <c r="HFY2" s="556"/>
      <c r="HFZ2" s="556"/>
      <c r="HGA2" s="556"/>
      <c r="HGB2" s="556"/>
      <c r="HGC2" s="556"/>
      <c r="HGD2" s="556"/>
      <c r="HGE2" s="556"/>
      <c r="HGF2" s="556"/>
      <c r="HGG2" s="556"/>
      <c r="HGH2" s="556"/>
      <c r="HGI2" s="556"/>
      <c r="HGJ2" s="556"/>
      <c r="HGK2" s="556"/>
      <c r="HGL2" s="556"/>
      <c r="HGM2" s="556"/>
      <c r="HGN2" s="556"/>
      <c r="HGO2" s="556"/>
      <c r="HGP2" s="556"/>
      <c r="HGQ2" s="556"/>
      <c r="HGR2" s="556"/>
      <c r="HGS2" s="556"/>
      <c r="HGT2" s="556"/>
      <c r="HGU2" s="556"/>
      <c r="HGV2" s="556"/>
      <c r="HGW2" s="556"/>
      <c r="HGX2" s="556"/>
      <c r="HGY2" s="556"/>
      <c r="HGZ2" s="556"/>
      <c r="HHA2" s="556"/>
      <c r="HHB2" s="556"/>
      <c r="HHC2" s="556"/>
      <c r="HHD2" s="556"/>
      <c r="HHE2" s="556"/>
      <c r="HHF2" s="556"/>
      <c r="HHG2" s="556"/>
      <c r="HHH2" s="556"/>
      <c r="HHI2" s="556"/>
      <c r="HHJ2" s="556"/>
      <c r="HHK2" s="556"/>
      <c r="HHL2" s="556"/>
      <c r="HHM2" s="556"/>
      <c r="HHN2" s="556"/>
      <c r="HHO2" s="556"/>
      <c r="HHP2" s="556"/>
      <c r="HHQ2" s="556"/>
      <c r="HHR2" s="556"/>
      <c r="HHS2" s="556"/>
      <c r="HHT2" s="556"/>
      <c r="HHU2" s="556"/>
      <c r="HHV2" s="556"/>
      <c r="HHW2" s="556"/>
      <c r="HHX2" s="556"/>
      <c r="HHY2" s="556"/>
      <c r="HHZ2" s="556"/>
      <c r="HIA2" s="556"/>
      <c r="HIB2" s="556"/>
      <c r="HIC2" s="556"/>
      <c r="HID2" s="556"/>
      <c r="HIE2" s="556"/>
      <c r="HIF2" s="556"/>
      <c r="HIG2" s="556"/>
      <c r="HIH2" s="556"/>
      <c r="HII2" s="556"/>
      <c r="HIJ2" s="556"/>
      <c r="HIK2" s="556"/>
      <c r="HIL2" s="556"/>
      <c r="HIM2" s="556"/>
      <c r="HIN2" s="556"/>
      <c r="HIO2" s="556"/>
      <c r="HIP2" s="556"/>
      <c r="HIQ2" s="556"/>
      <c r="HIR2" s="556"/>
      <c r="HIS2" s="556"/>
      <c r="HIT2" s="556"/>
      <c r="HIU2" s="556"/>
      <c r="HIV2" s="556"/>
      <c r="HIW2" s="556"/>
      <c r="HIX2" s="556"/>
      <c r="HIY2" s="556"/>
      <c r="HIZ2" s="556"/>
      <c r="HJA2" s="556"/>
      <c r="HJB2" s="556"/>
      <c r="HJC2" s="556"/>
      <c r="HJD2" s="556"/>
      <c r="HJE2" s="556"/>
      <c r="HJF2" s="556"/>
      <c r="HJG2" s="556"/>
      <c r="HJH2" s="556"/>
      <c r="HJI2" s="556"/>
      <c r="HJJ2" s="556"/>
      <c r="HJK2" s="556"/>
      <c r="HJL2" s="556"/>
      <c r="HJM2" s="556"/>
      <c r="HJN2" s="556"/>
      <c r="HJO2" s="556"/>
      <c r="HJP2" s="556"/>
      <c r="HJQ2" s="556"/>
      <c r="HJR2" s="556"/>
      <c r="HJS2" s="556"/>
      <c r="HJT2" s="556"/>
      <c r="HJU2" s="556"/>
      <c r="HJV2" s="556"/>
      <c r="HJW2" s="556"/>
      <c r="HJX2" s="556"/>
      <c r="HJY2" s="556"/>
      <c r="HJZ2" s="556"/>
      <c r="HKA2" s="556"/>
      <c r="HKB2" s="556"/>
      <c r="HKC2" s="556"/>
      <c r="HKD2" s="556"/>
      <c r="HKE2" s="556"/>
      <c r="HKF2" s="556"/>
      <c r="HKG2" s="556"/>
      <c r="HKH2" s="556"/>
      <c r="HKI2" s="556"/>
      <c r="HKJ2" s="556"/>
      <c r="HKK2" s="556"/>
      <c r="HKL2" s="556"/>
      <c r="HKM2" s="556"/>
      <c r="HKN2" s="556"/>
      <c r="HKO2" s="556"/>
      <c r="HKP2" s="556"/>
      <c r="HKQ2" s="556"/>
      <c r="HKR2" s="556"/>
      <c r="HKS2" s="556"/>
      <c r="HKT2" s="556"/>
      <c r="HKU2" s="556"/>
      <c r="HKV2" s="556"/>
      <c r="HKW2" s="556"/>
      <c r="HKX2" s="556"/>
      <c r="HKY2" s="556"/>
      <c r="HKZ2" s="556"/>
      <c r="HLA2" s="556"/>
      <c r="HLB2" s="556"/>
      <c r="HLC2" s="556"/>
      <c r="HLD2" s="556"/>
      <c r="HLE2" s="556"/>
      <c r="HLF2" s="556"/>
      <c r="HLG2" s="556"/>
      <c r="HLH2" s="556"/>
      <c r="HLI2" s="556"/>
      <c r="HLJ2" s="556"/>
      <c r="HLK2" s="556"/>
      <c r="HLL2" s="556"/>
      <c r="HLM2" s="556"/>
      <c r="HLN2" s="556"/>
      <c r="HLO2" s="556"/>
      <c r="HLP2" s="556"/>
      <c r="HLQ2" s="556"/>
      <c r="HLR2" s="556"/>
      <c r="HLS2" s="556"/>
      <c r="HLT2" s="556"/>
      <c r="HLU2" s="556"/>
      <c r="HLV2" s="556"/>
      <c r="HLW2" s="556"/>
      <c r="HLX2" s="556"/>
      <c r="HLY2" s="556"/>
      <c r="HLZ2" s="556"/>
      <c r="HMA2" s="556"/>
      <c r="HMB2" s="556"/>
      <c r="HMC2" s="556"/>
      <c r="HMD2" s="556"/>
      <c r="HME2" s="556"/>
      <c r="HMF2" s="556"/>
      <c r="HMG2" s="556"/>
      <c r="HMH2" s="556"/>
      <c r="HMI2" s="556"/>
      <c r="HMJ2" s="556"/>
      <c r="HMK2" s="556"/>
      <c r="HML2" s="556"/>
      <c r="HMM2" s="556"/>
      <c r="HMN2" s="556"/>
      <c r="HMO2" s="556"/>
      <c r="HMP2" s="556"/>
      <c r="HMQ2" s="556"/>
      <c r="HMR2" s="556"/>
      <c r="HMS2" s="556"/>
      <c r="HMT2" s="556"/>
      <c r="HMU2" s="556"/>
      <c r="HMV2" s="556"/>
      <c r="HMW2" s="556"/>
      <c r="HMX2" s="556"/>
      <c r="HMY2" s="556"/>
      <c r="HMZ2" s="556"/>
      <c r="HNA2" s="556"/>
      <c r="HNB2" s="556"/>
      <c r="HNC2" s="556"/>
      <c r="HND2" s="556"/>
      <c r="HNE2" s="556"/>
      <c r="HNF2" s="556"/>
      <c r="HNG2" s="556"/>
      <c r="HNH2" s="556"/>
      <c r="HNI2" s="556"/>
      <c r="HNJ2" s="556"/>
      <c r="HNK2" s="556"/>
      <c r="HNL2" s="556"/>
      <c r="HNM2" s="556"/>
      <c r="HNN2" s="556"/>
      <c r="HNO2" s="556"/>
      <c r="HNP2" s="556"/>
      <c r="HNQ2" s="556"/>
      <c r="HNR2" s="556"/>
      <c r="HNS2" s="556"/>
      <c r="HNT2" s="556"/>
      <c r="HNU2" s="556"/>
      <c r="HNV2" s="556"/>
      <c r="HNW2" s="556"/>
      <c r="HNX2" s="556"/>
      <c r="HNY2" s="556"/>
      <c r="HNZ2" s="556"/>
      <c r="HOA2" s="556"/>
      <c r="HOB2" s="556"/>
      <c r="HOC2" s="556"/>
      <c r="HOD2" s="556"/>
      <c r="HOE2" s="556"/>
      <c r="HOF2" s="556"/>
      <c r="HOG2" s="556"/>
      <c r="HOH2" s="556"/>
      <c r="HOI2" s="556"/>
      <c r="HOJ2" s="556"/>
      <c r="HOK2" s="556"/>
      <c r="HOL2" s="556"/>
      <c r="HOM2" s="556"/>
      <c r="HON2" s="556"/>
      <c r="HOO2" s="556"/>
      <c r="HOP2" s="556"/>
      <c r="HOQ2" s="556"/>
      <c r="HOR2" s="556"/>
      <c r="HOS2" s="556"/>
      <c r="HOT2" s="556"/>
      <c r="HOU2" s="556"/>
      <c r="HOV2" s="556"/>
      <c r="HOW2" s="556"/>
      <c r="HOX2" s="556"/>
      <c r="HOY2" s="556"/>
      <c r="HOZ2" s="556"/>
      <c r="HPA2" s="556"/>
      <c r="HPB2" s="556"/>
      <c r="HPC2" s="556"/>
      <c r="HPD2" s="556"/>
      <c r="HPE2" s="556"/>
      <c r="HPF2" s="556"/>
      <c r="HPG2" s="556"/>
      <c r="HPH2" s="556"/>
      <c r="HPI2" s="556"/>
      <c r="HPJ2" s="556"/>
      <c r="HPK2" s="556"/>
      <c r="HPL2" s="556"/>
      <c r="HPM2" s="556"/>
      <c r="HPN2" s="556"/>
      <c r="HPO2" s="556"/>
      <c r="HPP2" s="556"/>
      <c r="HPQ2" s="556"/>
      <c r="HPR2" s="556"/>
      <c r="HPS2" s="556"/>
      <c r="HPT2" s="556"/>
      <c r="HPU2" s="556"/>
      <c r="HPV2" s="556"/>
      <c r="HPW2" s="556"/>
      <c r="HPX2" s="556"/>
      <c r="HPY2" s="556"/>
      <c r="HPZ2" s="556"/>
      <c r="HQA2" s="556"/>
      <c r="HQB2" s="556"/>
      <c r="HQC2" s="556"/>
      <c r="HQD2" s="556"/>
      <c r="HQE2" s="556"/>
      <c r="HQF2" s="556"/>
      <c r="HQG2" s="556"/>
      <c r="HQH2" s="556"/>
      <c r="HQI2" s="556"/>
      <c r="HQJ2" s="556"/>
      <c r="HQK2" s="556"/>
      <c r="HQL2" s="556"/>
      <c r="HQM2" s="556"/>
      <c r="HQN2" s="556"/>
      <c r="HQO2" s="556"/>
      <c r="HQP2" s="556"/>
      <c r="HQQ2" s="556"/>
      <c r="HQR2" s="556"/>
      <c r="HQS2" s="556"/>
      <c r="HQT2" s="556"/>
      <c r="HQU2" s="556"/>
      <c r="HQV2" s="556"/>
      <c r="HQW2" s="556"/>
      <c r="HQX2" s="556"/>
      <c r="HQY2" s="556"/>
      <c r="HQZ2" s="556"/>
      <c r="HRA2" s="556"/>
      <c r="HRB2" s="556"/>
      <c r="HRC2" s="556"/>
      <c r="HRD2" s="556"/>
      <c r="HRE2" s="556"/>
      <c r="HRF2" s="556"/>
      <c r="HRG2" s="556"/>
      <c r="HRH2" s="556"/>
      <c r="HRI2" s="556"/>
      <c r="HRJ2" s="556"/>
      <c r="HRK2" s="556"/>
      <c r="HRL2" s="556"/>
      <c r="HRM2" s="556"/>
      <c r="HRN2" s="556"/>
      <c r="HRO2" s="556"/>
      <c r="HRP2" s="556"/>
      <c r="HRQ2" s="556"/>
      <c r="HRR2" s="556"/>
      <c r="HRS2" s="556"/>
      <c r="HRT2" s="556"/>
      <c r="HRU2" s="556"/>
      <c r="HRV2" s="556"/>
      <c r="HRW2" s="556"/>
      <c r="HRX2" s="556"/>
      <c r="HRY2" s="556"/>
      <c r="HRZ2" s="556"/>
      <c r="HSA2" s="556"/>
      <c r="HSB2" s="556"/>
      <c r="HSC2" s="556"/>
      <c r="HSD2" s="556"/>
      <c r="HSE2" s="556"/>
      <c r="HSF2" s="556"/>
      <c r="HSG2" s="556"/>
      <c r="HSH2" s="556"/>
      <c r="HSI2" s="556"/>
      <c r="HSJ2" s="556"/>
      <c r="HSK2" s="556"/>
      <c r="HSL2" s="556"/>
      <c r="HSM2" s="556"/>
      <c r="HSN2" s="556"/>
      <c r="HSO2" s="556"/>
      <c r="HSP2" s="556"/>
      <c r="HSQ2" s="556"/>
      <c r="HSR2" s="556"/>
      <c r="HSS2" s="556"/>
      <c r="HST2" s="556"/>
      <c r="HSU2" s="556"/>
      <c r="HSV2" s="556"/>
      <c r="HSW2" s="556"/>
      <c r="HSX2" s="556"/>
      <c r="HSY2" s="556"/>
      <c r="HSZ2" s="556"/>
      <c r="HTA2" s="556"/>
      <c r="HTB2" s="556"/>
      <c r="HTC2" s="556"/>
      <c r="HTD2" s="556"/>
      <c r="HTE2" s="556"/>
      <c r="HTF2" s="556"/>
      <c r="HTG2" s="556"/>
      <c r="HTH2" s="556"/>
      <c r="HTI2" s="556"/>
      <c r="HTJ2" s="556"/>
      <c r="HTK2" s="556"/>
      <c r="HTL2" s="556"/>
      <c r="HTM2" s="556"/>
      <c r="HTN2" s="556"/>
      <c r="HTO2" s="556"/>
      <c r="HTP2" s="556"/>
      <c r="HTQ2" s="556"/>
      <c r="HTR2" s="556"/>
      <c r="HTS2" s="556"/>
      <c r="HTT2" s="556"/>
      <c r="HTU2" s="556"/>
      <c r="HTV2" s="556"/>
      <c r="HTW2" s="556"/>
      <c r="HTX2" s="556"/>
      <c r="HTY2" s="556"/>
      <c r="HTZ2" s="556"/>
      <c r="HUA2" s="556"/>
      <c r="HUB2" s="556"/>
      <c r="HUC2" s="556"/>
      <c r="HUD2" s="556"/>
      <c r="HUE2" s="556"/>
      <c r="HUF2" s="556"/>
      <c r="HUG2" s="556"/>
      <c r="HUH2" s="556"/>
      <c r="HUI2" s="556"/>
      <c r="HUJ2" s="556"/>
      <c r="HUK2" s="556"/>
      <c r="HUL2" s="556"/>
      <c r="HUM2" s="556"/>
      <c r="HUN2" s="556"/>
      <c r="HUO2" s="556"/>
      <c r="HUP2" s="556"/>
      <c r="HUQ2" s="556"/>
      <c r="HUR2" s="556"/>
      <c r="HUS2" s="556"/>
      <c r="HUT2" s="556"/>
      <c r="HUU2" s="556"/>
      <c r="HUV2" s="556"/>
      <c r="HUW2" s="556"/>
      <c r="HUX2" s="556"/>
      <c r="HUY2" s="556"/>
      <c r="HUZ2" s="556"/>
      <c r="HVA2" s="556"/>
      <c r="HVB2" s="556"/>
      <c r="HVC2" s="556"/>
      <c r="HVD2" s="556"/>
      <c r="HVE2" s="556"/>
      <c r="HVF2" s="556"/>
      <c r="HVG2" s="556"/>
      <c r="HVH2" s="556"/>
      <c r="HVI2" s="556"/>
      <c r="HVJ2" s="556"/>
      <c r="HVK2" s="556"/>
      <c r="HVL2" s="556"/>
      <c r="HVM2" s="556"/>
      <c r="HVN2" s="556"/>
      <c r="HVO2" s="556"/>
      <c r="HVP2" s="556"/>
      <c r="HVQ2" s="556"/>
      <c r="HVR2" s="556"/>
      <c r="HVS2" s="556"/>
      <c r="HVT2" s="556"/>
      <c r="HVU2" s="556"/>
      <c r="HVV2" s="556"/>
      <c r="HVW2" s="556"/>
      <c r="HVX2" s="556"/>
      <c r="HVY2" s="556"/>
      <c r="HVZ2" s="556"/>
      <c r="HWA2" s="556"/>
      <c r="HWB2" s="556"/>
      <c r="HWC2" s="556"/>
      <c r="HWD2" s="556"/>
      <c r="HWE2" s="556"/>
      <c r="HWF2" s="556"/>
      <c r="HWG2" s="556"/>
      <c r="HWH2" s="556"/>
      <c r="HWI2" s="556"/>
      <c r="HWJ2" s="556"/>
      <c r="HWK2" s="556"/>
      <c r="HWL2" s="556"/>
      <c r="HWM2" s="556"/>
      <c r="HWN2" s="556"/>
      <c r="HWO2" s="556"/>
      <c r="HWP2" s="556"/>
      <c r="HWQ2" s="556"/>
      <c r="HWR2" s="556"/>
      <c r="HWS2" s="556"/>
      <c r="HWT2" s="556"/>
      <c r="HWU2" s="556"/>
      <c r="HWV2" s="556"/>
      <c r="HWW2" s="556"/>
      <c r="HWX2" s="556"/>
      <c r="HWY2" s="556"/>
      <c r="HWZ2" s="556"/>
      <c r="HXA2" s="556"/>
      <c r="HXB2" s="556"/>
      <c r="HXC2" s="556"/>
      <c r="HXD2" s="556"/>
      <c r="HXE2" s="556"/>
      <c r="HXF2" s="556"/>
      <c r="HXG2" s="556"/>
      <c r="HXH2" s="556"/>
      <c r="HXI2" s="556"/>
      <c r="HXJ2" s="556"/>
      <c r="HXK2" s="556"/>
      <c r="HXL2" s="556"/>
      <c r="HXM2" s="556"/>
      <c r="HXN2" s="556"/>
      <c r="HXO2" s="556"/>
      <c r="HXP2" s="556"/>
      <c r="HXQ2" s="556"/>
      <c r="HXR2" s="556"/>
      <c r="HXS2" s="556"/>
      <c r="HXT2" s="556"/>
      <c r="HXU2" s="556"/>
      <c r="HXV2" s="556"/>
      <c r="HXW2" s="556"/>
      <c r="HXX2" s="556"/>
      <c r="HXY2" s="556"/>
      <c r="HXZ2" s="556"/>
      <c r="HYA2" s="556"/>
      <c r="HYB2" s="556"/>
      <c r="HYC2" s="556"/>
      <c r="HYD2" s="556"/>
      <c r="HYE2" s="556"/>
      <c r="HYF2" s="556"/>
      <c r="HYG2" s="556"/>
      <c r="HYH2" s="556"/>
      <c r="HYI2" s="556"/>
      <c r="HYJ2" s="556"/>
      <c r="HYK2" s="556"/>
      <c r="HYL2" s="556"/>
      <c r="HYM2" s="556"/>
      <c r="HYN2" s="556"/>
      <c r="HYO2" s="556"/>
      <c r="HYP2" s="556"/>
      <c r="HYQ2" s="556"/>
      <c r="HYR2" s="556"/>
      <c r="HYS2" s="556"/>
      <c r="HYT2" s="556"/>
      <c r="HYU2" s="556"/>
      <c r="HYV2" s="556"/>
      <c r="HYW2" s="556"/>
      <c r="HYX2" s="556"/>
      <c r="HYY2" s="556"/>
      <c r="HYZ2" s="556"/>
      <c r="HZA2" s="556"/>
      <c r="HZB2" s="556"/>
      <c r="HZC2" s="556"/>
      <c r="HZD2" s="556"/>
      <c r="HZE2" s="556"/>
      <c r="HZF2" s="556"/>
      <c r="HZG2" s="556"/>
      <c r="HZH2" s="556"/>
      <c r="HZI2" s="556"/>
      <c r="HZJ2" s="556"/>
      <c r="HZK2" s="556"/>
      <c r="HZL2" s="556"/>
      <c r="HZM2" s="556"/>
      <c r="HZN2" s="556"/>
      <c r="HZO2" s="556"/>
      <c r="HZP2" s="556"/>
      <c r="HZQ2" s="556"/>
      <c r="HZR2" s="556"/>
      <c r="HZS2" s="556"/>
      <c r="HZT2" s="556"/>
      <c r="HZU2" s="556"/>
      <c r="HZV2" s="556"/>
      <c r="HZW2" s="556"/>
      <c r="HZX2" s="556"/>
      <c r="HZY2" s="556"/>
      <c r="HZZ2" s="556"/>
      <c r="IAA2" s="556"/>
      <c r="IAB2" s="556"/>
      <c r="IAC2" s="556"/>
      <c r="IAD2" s="556"/>
      <c r="IAE2" s="556"/>
      <c r="IAF2" s="556"/>
      <c r="IAG2" s="556"/>
      <c r="IAH2" s="556"/>
      <c r="IAI2" s="556"/>
      <c r="IAJ2" s="556"/>
      <c r="IAK2" s="556"/>
      <c r="IAL2" s="556"/>
      <c r="IAM2" s="556"/>
      <c r="IAN2" s="556"/>
      <c r="IAO2" s="556"/>
      <c r="IAP2" s="556"/>
      <c r="IAQ2" s="556"/>
      <c r="IAR2" s="556"/>
      <c r="IAS2" s="556"/>
      <c r="IAT2" s="556"/>
      <c r="IAU2" s="556"/>
      <c r="IAV2" s="556"/>
      <c r="IAW2" s="556"/>
      <c r="IAX2" s="556"/>
      <c r="IAY2" s="556"/>
      <c r="IAZ2" s="556"/>
      <c r="IBA2" s="556"/>
      <c r="IBB2" s="556"/>
      <c r="IBC2" s="556"/>
      <c r="IBD2" s="556"/>
      <c r="IBE2" s="556"/>
      <c r="IBF2" s="556"/>
      <c r="IBG2" s="556"/>
      <c r="IBH2" s="556"/>
      <c r="IBI2" s="556"/>
      <c r="IBJ2" s="556"/>
      <c r="IBK2" s="556"/>
      <c r="IBL2" s="556"/>
      <c r="IBM2" s="556"/>
      <c r="IBN2" s="556"/>
      <c r="IBO2" s="556"/>
      <c r="IBP2" s="556"/>
      <c r="IBQ2" s="556"/>
      <c r="IBR2" s="556"/>
      <c r="IBS2" s="556"/>
      <c r="IBT2" s="556"/>
      <c r="IBU2" s="556"/>
      <c r="IBV2" s="556"/>
      <c r="IBW2" s="556"/>
      <c r="IBX2" s="556"/>
      <c r="IBY2" s="556"/>
      <c r="IBZ2" s="556"/>
      <c r="ICA2" s="556"/>
      <c r="ICB2" s="556"/>
      <c r="ICC2" s="556"/>
      <c r="ICD2" s="556"/>
      <c r="ICE2" s="556"/>
      <c r="ICF2" s="556"/>
      <c r="ICG2" s="556"/>
      <c r="ICH2" s="556"/>
      <c r="ICI2" s="556"/>
      <c r="ICJ2" s="556"/>
      <c r="ICK2" s="556"/>
      <c r="ICL2" s="556"/>
      <c r="ICM2" s="556"/>
      <c r="ICN2" s="556"/>
      <c r="ICO2" s="556"/>
      <c r="ICP2" s="556"/>
      <c r="ICQ2" s="556"/>
      <c r="ICR2" s="556"/>
      <c r="ICS2" s="556"/>
      <c r="ICT2" s="556"/>
      <c r="ICU2" s="556"/>
      <c r="ICV2" s="556"/>
      <c r="ICW2" s="556"/>
      <c r="ICX2" s="556"/>
      <c r="ICY2" s="556"/>
      <c r="ICZ2" s="556"/>
      <c r="IDA2" s="556"/>
      <c r="IDB2" s="556"/>
      <c r="IDC2" s="556"/>
      <c r="IDD2" s="556"/>
      <c r="IDE2" s="556"/>
      <c r="IDF2" s="556"/>
      <c r="IDG2" s="556"/>
      <c r="IDH2" s="556"/>
      <c r="IDI2" s="556"/>
      <c r="IDJ2" s="556"/>
      <c r="IDK2" s="556"/>
      <c r="IDL2" s="556"/>
      <c r="IDM2" s="556"/>
      <c r="IDN2" s="556"/>
      <c r="IDO2" s="556"/>
      <c r="IDP2" s="556"/>
      <c r="IDQ2" s="556"/>
      <c r="IDR2" s="556"/>
      <c r="IDS2" s="556"/>
      <c r="IDT2" s="556"/>
      <c r="IDU2" s="556"/>
      <c r="IDV2" s="556"/>
      <c r="IDW2" s="556"/>
      <c r="IDX2" s="556"/>
      <c r="IDY2" s="556"/>
      <c r="IDZ2" s="556"/>
      <c r="IEA2" s="556"/>
      <c r="IEB2" s="556"/>
      <c r="IEC2" s="556"/>
      <c r="IED2" s="556"/>
      <c r="IEE2" s="556"/>
      <c r="IEF2" s="556"/>
      <c r="IEG2" s="556"/>
      <c r="IEH2" s="556"/>
      <c r="IEI2" s="556"/>
      <c r="IEJ2" s="556"/>
      <c r="IEK2" s="556"/>
      <c r="IEL2" s="556"/>
      <c r="IEM2" s="556"/>
      <c r="IEN2" s="556"/>
      <c r="IEO2" s="556"/>
      <c r="IEP2" s="556"/>
      <c r="IEQ2" s="556"/>
      <c r="IER2" s="556"/>
      <c r="IES2" s="556"/>
      <c r="IET2" s="556"/>
      <c r="IEU2" s="556"/>
      <c r="IEV2" s="556"/>
      <c r="IEW2" s="556"/>
      <c r="IEX2" s="556"/>
      <c r="IEY2" s="556"/>
      <c r="IEZ2" s="556"/>
      <c r="IFA2" s="556"/>
      <c r="IFB2" s="556"/>
      <c r="IFC2" s="556"/>
      <c r="IFD2" s="556"/>
      <c r="IFE2" s="556"/>
      <c r="IFF2" s="556"/>
      <c r="IFG2" s="556"/>
      <c r="IFH2" s="556"/>
      <c r="IFI2" s="556"/>
      <c r="IFJ2" s="556"/>
      <c r="IFK2" s="556"/>
      <c r="IFL2" s="556"/>
      <c r="IFM2" s="556"/>
      <c r="IFN2" s="556"/>
      <c r="IFO2" s="556"/>
      <c r="IFP2" s="556"/>
      <c r="IFQ2" s="556"/>
      <c r="IFR2" s="556"/>
      <c r="IFS2" s="556"/>
      <c r="IFT2" s="556"/>
      <c r="IFU2" s="556"/>
      <c r="IFV2" s="556"/>
      <c r="IFW2" s="556"/>
      <c r="IFX2" s="556"/>
      <c r="IFY2" s="556"/>
      <c r="IFZ2" s="556"/>
      <c r="IGA2" s="556"/>
      <c r="IGB2" s="556"/>
      <c r="IGC2" s="556"/>
      <c r="IGD2" s="556"/>
      <c r="IGE2" s="556"/>
      <c r="IGF2" s="556"/>
      <c r="IGG2" s="556"/>
      <c r="IGH2" s="556"/>
      <c r="IGI2" s="556"/>
      <c r="IGJ2" s="556"/>
      <c r="IGK2" s="556"/>
      <c r="IGL2" s="556"/>
      <c r="IGM2" s="556"/>
      <c r="IGN2" s="556"/>
      <c r="IGO2" s="556"/>
      <c r="IGP2" s="556"/>
      <c r="IGQ2" s="556"/>
      <c r="IGR2" s="556"/>
      <c r="IGS2" s="556"/>
      <c r="IGT2" s="556"/>
      <c r="IGU2" s="556"/>
      <c r="IGV2" s="556"/>
      <c r="IGW2" s="556"/>
      <c r="IGX2" s="556"/>
      <c r="IGY2" s="556"/>
      <c r="IGZ2" s="556"/>
      <c r="IHA2" s="556"/>
      <c r="IHB2" s="556"/>
      <c r="IHC2" s="556"/>
      <c r="IHD2" s="556"/>
      <c r="IHE2" s="556"/>
      <c r="IHF2" s="556"/>
      <c r="IHG2" s="556"/>
      <c r="IHH2" s="556"/>
      <c r="IHI2" s="556"/>
      <c r="IHJ2" s="556"/>
      <c r="IHK2" s="556"/>
      <c r="IHL2" s="556"/>
      <c r="IHM2" s="556"/>
      <c r="IHN2" s="556"/>
      <c r="IHO2" s="556"/>
      <c r="IHP2" s="556"/>
      <c r="IHQ2" s="556"/>
      <c r="IHR2" s="556"/>
      <c r="IHS2" s="556"/>
      <c r="IHT2" s="556"/>
      <c r="IHU2" s="556"/>
      <c r="IHV2" s="556"/>
      <c r="IHW2" s="556"/>
      <c r="IHX2" s="556"/>
      <c r="IHY2" s="556"/>
      <c r="IHZ2" s="556"/>
      <c r="IIA2" s="556"/>
      <c r="IIB2" s="556"/>
      <c r="IIC2" s="556"/>
      <c r="IID2" s="556"/>
      <c r="IIE2" s="556"/>
      <c r="IIF2" s="556"/>
      <c r="IIG2" s="556"/>
      <c r="IIH2" s="556"/>
      <c r="III2" s="556"/>
      <c r="IIJ2" s="556"/>
      <c r="IIK2" s="556"/>
      <c r="IIL2" s="556"/>
      <c r="IIM2" s="556"/>
      <c r="IIN2" s="556"/>
      <c r="IIO2" s="556"/>
      <c r="IIP2" s="556"/>
      <c r="IIQ2" s="556"/>
      <c r="IIR2" s="556"/>
      <c r="IIS2" s="556"/>
      <c r="IIT2" s="556"/>
      <c r="IIU2" s="556"/>
      <c r="IIV2" s="556"/>
      <c r="IIW2" s="556"/>
      <c r="IIX2" s="556"/>
      <c r="IIY2" s="556"/>
      <c r="IIZ2" s="556"/>
      <c r="IJA2" s="556"/>
      <c r="IJB2" s="556"/>
      <c r="IJC2" s="556"/>
      <c r="IJD2" s="556"/>
      <c r="IJE2" s="556"/>
      <c r="IJF2" s="556"/>
      <c r="IJG2" s="556"/>
      <c r="IJH2" s="556"/>
      <c r="IJI2" s="556"/>
      <c r="IJJ2" s="556"/>
      <c r="IJK2" s="556"/>
      <c r="IJL2" s="556"/>
      <c r="IJM2" s="556"/>
      <c r="IJN2" s="556"/>
      <c r="IJO2" s="556"/>
      <c r="IJP2" s="556"/>
      <c r="IJQ2" s="556"/>
      <c r="IJR2" s="556"/>
      <c r="IJS2" s="556"/>
      <c r="IJT2" s="556"/>
      <c r="IJU2" s="556"/>
      <c r="IJV2" s="556"/>
      <c r="IJW2" s="556"/>
      <c r="IJX2" s="556"/>
      <c r="IJY2" s="556"/>
      <c r="IJZ2" s="556"/>
      <c r="IKA2" s="556"/>
      <c r="IKB2" s="556"/>
      <c r="IKC2" s="556"/>
      <c r="IKD2" s="556"/>
      <c r="IKE2" s="556"/>
      <c r="IKF2" s="556"/>
      <c r="IKG2" s="556"/>
      <c r="IKH2" s="556"/>
      <c r="IKI2" s="556"/>
      <c r="IKJ2" s="556"/>
      <c r="IKK2" s="556"/>
      <c r="IKL2" s="556"/>
      <c r="IKM2" s="556"/>
      <c r="IKN2" s="556"/>
      <c r="IKO2" s="556"/>
      <c r="IKP2" s="556"/>
      <c r="IKQ2" s="556"/>
      <c r="IKR2" s="556"/>
      <c r="IKS2" s="556"/>
      <c r="IKT2" s="556"/>
      <c r="IKU2" s="556"/>
      <c r="IKV2" s="556"/>
      <c r="IKW2" s="556"/>
      <c r="IKX2" s="556"/>
      <c r="IKY2" s="556"/>
      <c r="IKZ2" s="556"/>
      <c r="ILA2" s="556"/>
      <c r="ILB2" s="556"/>
      <c r="ILC2" s="556"/>
      <c r="ILD2" s="556"/>
      <c r="ILE2" s="556"/>
      <c r="ILF2" s="556"/>
      <c r="ILG2" s="556"/>
      <c r="ILH2" s="556"/>
      <c r="ILI2" s="556"/>
      <c r="ILJ2" s="556"/>
      <c r="ILK2" s="556"/>
      <c r="ILL2" s="556"/>
      <c r="ILM2" s="556"/>
      <c r="ILN2" s="556"/>
      <c r="ILO2" s="556"/>
      <c r="ILP2" s="556"/>
      <c r="ILQ2" s="556"/>
      <c r="ILR2" s="556"/>
      <c r="ILS2" s="556"/>
      <c r="ILT2" s="556"/>
      <c r="ILU2" s="556"/>
      <c r="ILV2" s="556"/>
      <c r="ILW2" s="556"/>
      <c r="ILX2" s="556"/>
      <c r="ILY2" s="556"/>
      <c r="ILZ2" s="556"/>
      <c r="IMA2" s="556"/>
      <c r="IMB2" s="556"/>
      <c r="IMC2" s="556"/>
      <c r="IMD2" s="556"/>
      <c r="IME2" s="556"/>
      <c r="IMF2" s="556"/>
      <c r="IMG2" s="556"/>
      <c r="IMH2" s="556"/>
      <c r="IMI2" s="556"/>
      <c r="IMJ2" s="556"/>
      <c r="IMK2" s="556"/>
      <c r="IML2" s="556"/>
      <c r="IMM2" s="556"/>
      <c r="IMN2" s="556"/>
      <c r="IMO2" s="556"/>
      <c r="IMP2" s="556"/>
      <c r="IMQ2" s="556"/>
      <c r="IMR2" s="556"/>
      <c r="IMS2" s="556"/>
      <c r="IMT2" s="556"/>
      <c r="IMU2" s="556"/>
      <c r="IMV2" s="556"/>
      <c r="IMW2" s="556"/>
      <c r="IMX2" s="556"/>
      <c r="IMY2" s="556"/>
      <c r="IMZ2" s="556"/>
      <c r="INA2" s="556"/>
      <c r="INB2" s="556"/>
      <c r="INC2" s="556"/>
      <c r="IND2" s="556"/>
      <c r="INE2" s="556"/>
      <c r="INF2" s="556"/>
      <c r="ING2" s="556"/>
      <c r="INH2" s="556"/>
      <c r="INI2" s="556"/>
      <c r="INJ2" s="556"/>
      <c r="INK2" s="556"/>
      <c r="INL2" s="556"/>
      <c r="INM2" s="556"/>
      <c r="INN2" s="556"/>
      <c r="INO2" s="556"/>
      <c r="INP2" s="556"/>
      <c r="INQ2" s="556"/>
      <c r="INR2" s="556"/>
      <c r="INS2" s="556"/>
      <c r="INT2" s="556"/>
      <c r="INU2" s="556"/>
      <c r="INV2" s="556"/>
      <c r="INW2" s="556"/>
      <c r="INX2" s="556"/>
      <c r="INY2" s="556"/>
      <c r="INZ2" s="556"/>
      <c r="IOA2" s="556"/>
      <c r="IOB2" s="556"/>
      <c r="IOC2" s="556"/>
      <c r="IOD2" s="556"/>
      <c r="IOE2" s="556"/>
      <c r="IOF2" s="556"/>
      <c r="IOG2" s="556"/>
      <c r="IOH2" s="556"/>
      <c r="IOI2" s="556"/>
      <c r="IOJ2" s="556"/>
      <c r="IOK2" s="556"/>
      <c r="IOL2" s="556"/>
      <c r="IOM2" s="556"/>
      <c r="ION2" s="556"/>
      <c r="IOO2" s="556"/>
      <c r="IOP2" s="556"/>
      <c r="IOQ2" s="556"/>
      <c r="IOR2" s="556"/>
      <c r="IOS2" s="556"/>
      <c r="IOT2" s="556"/>
      <c r="IOU2" s="556"/>
      <c r="IOV2" s="556"/>
      <c r="IOW2" s="556"/>
      <c r="IOX2" s="556"/>
      <c r="IOY2" s="556"/>
      <c r="IOZ2" s="556"/>
      <c r="IPA2" s="556"/>
      <c r="IPB2" s="556"/>
      <c r="IPC2" s="556"/>
      <c r="IPD2" s="556"/>
      <c r="IPE2" s="556"/>
      <c r="IPF2" s="556"/>
      <c r="IPG2" s="556"/>
      <c r="IPH2" s="556"/>
      <c r="IPI2" s="556"/>
      <c r="IPJ2" s="556"/>
      <c r="IPK2" s="556"/>
      <c r="IPL2" s="556"/>
      <c r="IPM2" s="556"/>
      <c r="IPN2" s="556"/>
      <c r="IPO2" s="556"/>
      <c r="IPP2" s="556"/>
      <c r="IPQ2" s="556"/>
      <c r="IPR2" s="556"/>
      <c r="IPS2" s="556"/>
      <c r="IPT2" s="556"/>
      <c r="IPU2" s="556"/>
      <c r="IPV2" s="556"/>
      <c r="IPW2" s="556"/>
      <c r="IPX2" s="556"/>
      <c r="IPY2" s="556"/>
      <c r="IPZ2" s="556"/>
      <c r="IQA2" s="556"/>
      <c r="IQB2" s="556"/>
      <c r="IQC2" s="556"/>
      <c r="IQD2" s="556"/>
      <c r="IQE2" s="556"/>
      <c r="IQF2" s="556"/>
      <c r="IQG2" s="556"/>
      <c r="IQH2" s="556"/>
      <c r="IQI2" s="556"/>
      <c r="IQJ2" s="556"/>
      <c r="IQK2" s="556"/>
      <c r="IQL2" s="556"/>
      <c r="IQM2" s="556"/>
      <c r="IQN2" s="556"/>
      <c r="IQO2" s="556"/>
      <c r="IQP2" s="556"/>
      <c r="IQQ2" s="556"/>
      <c r="IQR2" s="556"/>
      <c r="IQS2" s="556"/>
      <c r="IQT2" s="556"/>
      <c r="IQU2" s="556"/>
      <c r="IQV2" s="556"/>
      <c r="IQW2" s="556"/>
      <c r="IQX2" s="556"/>
      <c r="IQY2" s="556"/>
      <c r="IQZ2" s="556"/>
      <c r="IRA2" s="556"/>
      <c r="IRB2" s="556"/>
      <c r="IRC2" s="556"/>
      <c r="IRD2" s="556"/>
      <c r="IRE2" s="556"/>
      <c r="IRF2" s="556"/>
      <c r="IRG2" s="556"/>
      <c r="IRH2" s="556"/>
      <c r="IRI2" s="556"/>
      <c r="IRJ2" s="556"/>
      <c r="IRK2" s="556"/>
      <c r="IRL2" s="556"/>
      <c r="IRM2" s="556"/>
      <c r="IRN2" s="556"/>
      <c r="IRO2" s="556"/>
      <c r="IRP2" s="556"/>
      <c r="IRQ2" s="556"/>
      <c r="IRR2" s="556"/>
      <c r="IRS2" s="556"/>
      <c r="IRT2" s="556"/>
      <c r="IRU2" s="556"/>
      <c r="IRV2" s="556"/>
      <c r="IRW2" s="556"/>
      <c r="IRX2" s="556"/>
      <c r="IRY2" s="556"/>
      <c r="IRZ2" s="556"/>
      <c r="ISA2" s="556"/>
      <c r="ISB2" s="556"/>
      <c r="ISC2" s="556"/>
      <c r="ISD2" s="556"/>
      <c r="ISE2" s="556"/>
      <c r="ISF2" s="556"/>
      <c r="ISG2" s="556"/>
      <c r="ISH2" s="556"/>
      <c r="ISI2" s="556"/>
      <c r="ISJ2" s="556"/>
      <c r="ISK2" s="556"/>
      <c r="ISL2" s="556"/>
      <c r="ISM2" s="556"/>
      <c r="ISN2" s="556"/>
      <c r="ISO2" s="556"/>
      <c r="ISP2" s="556"/>
      <c r="ISQ2" s="556"/>
      <c r="ISR2" s="556"/>
      <c r="ISS2" s="556"/>
      <c r="IST2" s="556"/>
      <c r="ISU2" s="556"/>
      <c r="ISV2" s="556"/>
      <c r="ISW2" s="556"/>
      <c r="ISX2" s="556"/>
      <c r="ISY2" s="556"/>
      <c r="ISZ2" s="556"/>
      <c r="ITA2" s="556"/>
      <c r="ITB2" s="556"/>
      <c r="ITC2" s="556"/>
      <c r="ITD2" s="556"/>
      <c r="ITE2" s="556"/>
      <c r="ITF2" s="556"/>
      <c r="ITG2" s="556"/>
      <c r="ITH2" s="556"/>
      <c r="ITI2" s="556"/>
      <c r="ITJ2" s="556"/>
      <c r="ITK2" s="556"/>
      <c r="ITL2" s="556"/>
      <c r="ITM2" s="556"/>
      <c r="ITN2" s="556"/>
      <c r="ITO2" s="556"/>
      <c r="ITP2" s="556"/>
      <c r="ITQ2" s="556"/>
      <c r="ITR2" s="556"/>
      <c r="ITS2" s="556"/>
      <c r="ITT2" s="556"/>
      <c r="ITU2" s="556"/>
      <c r="ITV2" s="556"/>
      <c r="ITW2" s="556"/>
      <c r="ITX2" s="556"/>
      <c r="ITY2" s="556"/>
      <c r="ITZ2" s="556"/>
      <c r="IUA2" s="556"/>
      <c r="IUB2" s="556"/>
      <c r="IUC2" s="556"/>
      <c r="IUD2" s="556"/>
      <c r="IUE2" s="556"/>
      <c r="IUF2" s="556"/>
      <c r="IUG2" s="556"/>
      <c r="IUH2" s="556"/>
      <c r="IUI2" s="556"/>
      <c r="IUJ2" s="556"/>
      <c r="IUK2" s="556"/>
      <c r="IUL2" s="556"/>
      <c r="IUM2" s="556"/>
      <c r="IUN2" s="556"/>
      <c r="IUO2" s="556"/>
      <c r="IUP2" s="556"/>
      <c r="IUQ2" s="556"/>
      <c r="IUR2" s="556"/>
      <c r="IUS2" s="556"/>
      <c r="IUT2" s="556"/>
      <c r="IUU2" s="556"/>
      <c r="IUV2" s="556"/>
      <c r="IUW2" s="556"/>
      <c r="IUX2" s="556"/>
      <c r="IUY2" s="556"/>
      <c r="IUZ2" s="556"/>
      <c r="IVA2" s="556"/>
      <c r="IVB2" s="556"/>
      <c r="IVC2" s="556"/>
      <c r="IVD2" s="556"/>
      <c r="IVE2" s="556"/>
      <c r="IVF2" s="556"/>
      <c r="IVG2" s="556"/>
      <c r="IVH2" s="556"/>
      <c r="IVI2" s="556"/>
      <c r="IVJ2" s="556"/>
      <c r="IVK2" s="556"/>
      <c r="IVL2" s="556"/>
      <c r="IVM2" s="556"/>
      <c r="IVN2" s="556"/>
      <c r="IVO2" s="556"/>
      <c r="IVP2" s="556"/>
      <c r="IVQ2" s="556"/>
      <c r="IVR2" s="556"/>
      <c r="IVS2" s="556"/>
      <c r="IVT2" s="556"/>
      <c r="IVU2" s="556"/>
      <c r="IVV2" s="556"/>
      <c r="IVW2" s="556"/>
      <c r="IVX2" s="556"/>
      <c r="IVY2" s="556"/>
      <c r="IVZ2" s="556"/>
      <c r="IWA2" s="556"/>
      <c r="IWB2" s="556"/>
      <c r="IWC2" s="556"/>
      <c r="IWD2" s="556"/>
      <c r="IWE2" s="556"/>
      <c r="IWF2" s="556"/>
      <c r="IWG2" s="556"/>
      <c r="IWH2" s="556"/>
      <c r="IWI2" s="556"/>
      <c r="IWJ2" s="556"/>
      <c r="IWK2" s="556"/>
      <c r="IWL2" s="556"/>
      <c r="IWM2" s="556"/>
      <c r="IWN2" s="556"/>
      <c r="IWO2" s="556"/>
      <c r="IWP2" s="556"/>
      <c r="IWQ2" s="556"/>
      <c r="IWR2" s="556"/>
      <c r="IWS2" s="556"/>
      <c r="IWT2" s="556"/>
      <c r="IWU2" s="556"/>
      <c r="IWV2" s="556"/>
      <c r="IWW2" s="556"/>
      <c r="IWX2" s="556"/>
      <c r="IWY2" s="556"/>
      <c r="IWZ2" s="556"/>
      <c r="IXA2" s="556"/>
      <c r="IXB2" s="556"/>
      <c r="IXC2" s="556"/>
      <c r="IXD2" s="556"/>
      <c r="IXE2" s="556"/>
      <c r="IXF2" s="556"/>
      <c r="IXG2" s="556"/>
      <c r="IXH2" s="556"/>
      <c r="IXI2" s="556"/>
      <c r="IXJ2" s="556"/>
      <c r="IXK2" s="556"/>
      <c r="IXL2" s="556"/>
      <c r="IXM2" s="556"/>
      <c r="IXN2" s="556"/>
      <c r="IXO2" s="556"/>
      <c r="IXP2" s="556"/>
      <c r="IXQ2" s="556"/>
      <c r="IXR2" s="556"/>
      <c r="IXS2" s="556"/>
      <c r="IXT2" s="556"/>
      <c r="IXU2" s="556"/>
      <c r="IXV2" s="556"/>
      <c r="IXW2" s="556"/>
      <c r="IXX2" s="556"/>
      <c r="IXY2" s="556"/>
      <c r="IXZ2" s="556"/>
      <c r="IYA2" s="556"/>
      <c r="IYB2" s="556"/>
      <c r="IYC2" s="556"/>
      <c r="IYD2" s="556"/>
      <c r="IYE2" s="556"/>
      <c r="IYF2" s="556"/>
      <c r="IYG2" s="556"/>
      <c r="IYH2" s="556"/>
      <c r="IYI2" s="556"/>
      <c r="IYJ2" s="556"/>
      <c r="IYK2" s="556"/>
      <c r="IYL2" s="556"/>
      <c r="IYM2" s="556"/>
      <c r="IYN2" s="556"/>
      <c r="IYO2" s="556"/>
      <c r="IYP2" s="556"/>
      <c r="IYQ2" s="556"/>
      <c r="IYR2" s="556"/>
      <c r="IYS2" s="556"/>
      <c r="IYT2" s="556"/>
      <c r="IYU2" s="556"/>
      <c r="IYV2" s="556"/>
      <c r="IYW2" s="556"/>
      <c r="IYX2" s="556"/>
      <c r="IYY2" s="556"/>
      <c r="IYZ2" s="556"/>
      <c r="IZA2" s="556"/>
      <c r="IZB2" s="556"/>
      <c r="IZC2" s="556"/>
      <c r="IZD2" s="556"/>
      <c r="IZE2" s="556"/>
      <c r="IZF2" s="556"/>
      <c r="IZG2" s="556"/>
      <c r="IZH2" s="556"/>
      <c r="IZI2" s="556"/>
      <c r="IZJ2" s="556"/>
      <c r="IZK2" s="556"/>
      <c r="IZL2" s="556"/>
      <c r="IZM2" s="556"/>
      <c r="IZN2" s="556"/>
      <c r="IZO2" s="556"/>
      <c r="IZP2" s="556"/>
      <c r="IZQ2" s="556"/>
      <c r="IZR2" s="556"/>
      <c r="IZS2" s="556"/>
      <c r="IZT2" s="556"/>
      <c r="IZU2" s="556"/>
      <c r="IZV2" s="556"/>
      <c r="IZW2" s="556"/>
      <c r="IZX2" s="556"/>
      <c r="IZY2" s="556"/>
      <c r="IZZ2" s="556"/>
      <c r="JAA2" s="556"/>
      <c r="JAB2" s="556"/>
      <c r="JAC2" s="556"/>
      <c r="JAD2" s="556"/>
      <c r="JAE2" s="556"/>
      <c r="JAF2" s="556"/>
      <c r="JAG2" s="556"/>
      <c r="JAH2" s="556"/>
      <c r="JAI2" s="556"/>
      <c r="JAJ2" s="556"/>
      <c r="JAK2" s="556"/>
      <c r="JAL2" s="556"/>
      <c r="JAM2" s="556"/>
      <c r="JAN2" s="556"/>
      <c r="JAO2" s="556"/>
      <c r="JAP2" s="556"/>
      <c r="JAQ2" s="556"/>
      <c r="JAR2" s="556"/>
      <c r="JAS2" s="556"/>
      <c r="JAT2" s="556"/>
      <c r="JAU2" s="556"/>
      <c r="JAV2" s="556"/>
      <c r="JAW2" s="556"/>
      <c r="JAX2" s="556"/>
      <c r="JAY2" s="556"/>
      <c r="JAZ2" s="556"/>
      <c r="JBA2" s="556"/>
      <c r="JBB2" s="556"/>
      <c r="JBC2" s="556"/>
      <c r="JBD2" s="556"/>
      <c r="JBE2" s="556"/>
      <c r="JBF2" s="556"/>
      <c r="JBG2" s="556"/>
      <c r="JBH2" s="556"/>
      <c r="JBI2" s="556"/>
      <c r="JBJ2" s="556"/>
      <c r="JBK2" s="556"/>
      <c r="JBL2" s="556"/>
      <c r="JBM2" s="556"/>
      <c r="JBN2" s="556"/>
      <c r="JBO2" s="556"/>
      <c r="JBP2" s="556"/>
      <c r="JBQ2" s="556"/>
      <c r="JBR2" s="556"/>
      <c r="JBS2" s="556"/>
      <c r="JBT2" s="556"/>
      <c r="JBU2" s="556"/>
      <c r="JBV2" s="556"/>
      <c r="JBW2" s="556"/>
      <c r="JBX2" s="556"/>
      <c r="JBY2" s="556"/>
      <c r="JBZ2" s="556"/>
      <c r="JCA2" s="556"/>
      <c r="JCB2" s="556"/>
      <c r="JCC2" s="556"/>
      <c r="JCD2" s="556"/>
      <c r="JCE2" s="556"/>
      <c r="JCF2" s="556"/>
      <c r="JCG2" s="556"/>
      <c r="JCH2" s="556"/>
      <c r="JCI2" s="556"/>
      <c r="JCJ2" s="556"/>
      <c r="JCK2" s="556"/>
      <c r="JCL2" s="556"/>
      <c r="JCM2" s="556"/>
      <c r="JCN2" s="556"/>
      <c r="JCO2" s="556"/>
      <c r="JCP2" s="556"/>
      <c r="JCQ2" s="556"/>
      <c r="JCR2" s="556"/>
      <c r="JCS2" s="556"/>
      <c r="JCT2" s="556"/>
      <c r="JCU2" s="556"/>
      <c r="JCV2" s="556"/>
      <c r="JCW2" s="556"/>
      <c r="JCX2" s="556"/>
      <c r="JCY2" s="556"/>
      <c r="JCZ2" s="556"/>
      <c r="JDA2" s="556"/>
      <c r="JDB2" s="556"/>
      <c r="JDC2" s="556"/>
      <c r="JDD2" s="556"/>
      <c r="JDE2" s="556"/>
      <c r="JDF2" s="556"/>
      <c r="JDG2" s="556"/>
      <c r="JDH2" s="556"/>
      <c r="JDI2" s="556"/>
      <c r="JDJ2" s="556"/>
      <c r="JDK2" s="556"/>
      <c r="JDL2" s="556"/>
      <c r="JDM2" s="556"/>
      <c r="JDN2" s="556"/>
      <c r="JDO2" s="556"/>
      <c r="JDP2" s="556"/>
      <c r="JDQ2" s="556"/>
      <c r="JDR2" s="556"/>
      <c r="JDS2" s="556"/>
      <c r="JDT2" s="556"/>
      <c r="JDU2" s="556"/>
      <c r="JDV2" s="556"/>
      <c r="JDW2" s="556"/>
      <c r="JDX2" s="556"/>
      <c r="JDY2" s="556"/>
      <c r="JDZ2" s="556"/>
      <c r="JEA2" s="556"/>
      <c r="JEB2" s="556"/>
      <c r="JEC2" s="556"/>
      <c r="JED2" s="556"/>
      <c r="JEE2" s="556"/>
      <c r="JEF2" s="556"/>
      <c r="JEG2" s="556"/>
      <c r="JEH2" s="556"/>
      <c r="JEI2" s="556"/>
      <c r="JEJ2" s="556"/>
      <c r="JEK2" s="556"/>
      <c r="JEL2" s="556"/>
      <c r="JEM2" s="556"/>
      <c r="JEN2" s="556"/>
      <c r="JEO2" s="556"/>
      <c r="JEP2" s="556"/>
      <c r="JEQ2" s="556"/>
      <c r="JER2" s="556"/>
      <c r="JES2" s="556"/>
      <c r="JET2" s="556"/>
      <c r="JEU2" s="556"/>
      <c r="JEV2" s="556"/>
      <c r="JEW2" s="556"/>
      <c r="JEX2" s="556"/>
      <c r="JEY2" s="556"/>
      <c r="JEZ2" s="556"/>
      <c r="JFA2" s="556"/>
      <c r="JFB2" s="556"/>
      <c r="JFC2" s="556"/>
      <c r="JFD2" s="556"/>
      <c r="JFE2" s="556"/>
      <c r="JFF2" s="556"/>
      <c r="JFG2" s="556"/>
      <c r="JFH2" s="556"/>
      <c r="JFI2" s="556"/>
      <c r="JFJ2" s="556"/>
      <c r="JFK2" s="556"/>
      <c r="JFL2" s="556"/>
      <c r="JFM2" s="556"/>
      <c r="JFN2" s="556"/>
      <c r="JFO2" s="556"/>
      <c r="JFP2" s="556"/>
      <c r="JFQ2" s="556"/>
      <c r="JFR2" s="556"/>
      <c r="JFS2" s="556"/>
      <c r="JFT2" s="556"/>
      <c r="JFU2" s="556"/>
      <c r="JFV2" s="556"/>
      <c r="JFW2" s="556"/>
      <c r="JFX2" s="556"/>
      <c r="JFY2" s="556"/>
      <c r="JFZ2" s="556"/>
      <c r="JGA2" s="556"/>
      <c r="JGB2" s="556"/>
      <c r="JGC2" s="556"/>
      <c r="JGD2" s="556"/>
      <c r="JGE2" s="556"/>
      <c r="JGF2" s="556"/>
      <c r="JGG2" s="556"/>
      <c r="JGH2" s="556"/>
      <c r="JGI2" s="556"/>
      <c r="JGJ2" s="556"/>
      <c r="JGK2" s="556"/>
      <c r="JGL2" s="556"/>
      <c r="JGM2" s="556"/>
      <c r="JGN2" s="556"/>
      <c r="JGO2" s="556"/>
      <c r="JGP2" s="556"/>
      <c r="JGQ2" s="556"/>
      <c r="JGR2" s="556"/>
      <c r="JGS2" s="556"/>
      <c r="JGT2" s="556"/>
      <c r="JGU2" s="556"/>
      <c r="JGV2" s="556"/>
      <c r="JGW2" s="556"/>
      <c r="JGX2" s="556"/>
      <c r="JGY2" s="556"/>
      <c r="JGZ2" s="556"/>
      <c r="JHA2" s="556"/>
      <c r="JHB2" s="556"/>
      <c r="JHC2" s="556"/>
      <c r="JHD2" s="556"/>
      <c r="JHE2" s="556"/>
      <c r="JHF2" s="556"/>
      <c r="JHG2" s="556"/>
      <c r="JHH2" s="556"/>
      <c r="JHI2" s="556"/>
      <c r="JHJ2" s="556"/>
      <c r="JHK2" s="556"/>
      <c r="JHL2" s="556"/>
      <c r="JHM2" s="556"/>
      <c r="JHN2" s="556"/>
      <c r="JHO2" s="556"/>
      <c r="JHP2" s="556"/>
      <c r="JHQ2" s="556"/>
      <c r="JHR2" s="556"/>
      <c r="JHS2" s="556"/>
      <c r="JHT2" s="556"/>
      <c r="JHU2" s="556"/>
      <c r="JHV2" s="556"/>
      <c r="JHW2" s="556"/>
      <c r="JHX2" s="556"/>
      <c r="JHY2" s="556"/>
      <c r="JHZ2" s="556"/>
      <c r="JIA2" s="556"/>
      <c r="JIB2" s="556"/>
      <c r="JIC2" s="556"/>
      <c r="JID2" s="556"/>
      <c r="JIE2" s="556"/>
      <c r="JIF2" s="556"/>
      <c r="JIG2" s="556"/>
      <c r="JIH2" s="556"/>
      <c r="JII2" s="556"/>
      <c r="JIJ2" s="556"/>
      <c r="JIK2" s="556"/>
      <c r="JIL2" s="556"/>
      <c r="JIM2" s="556"/>
      <c r="JIN2" s="556"/>
      <c r="JIO2" s="556"/>
      <c r="JIP2" s="556"/>
      <c r="JIQ2" s="556"/>
      <c r="JIR2" s="556"/>
      <c r="JIS2" s="556"/>
      <c r="JIT2" s="556"/>
      <c r="JIU2" s="556"/>
      <c r="JIV2" s="556"/>
      <c r="JIW2" s="556"/>
      <c r="JIX2" s="556"/>
      <c r="JIY2" s="556"/>
      <c r="JIZ2" s="556"/>
      <c r="JJA2" s="556"/>
      <c r="JJB2" s="556"/>
      <c r="JJC2" s="556"/>
      <c r="JJD2" s="556"/>
      <c r="JJE2" s="556"/>
      <c r="JJF2" s="556"/>
      <c r="JJG2" s="556"/>
      <c r="JJH2" s="556"/>
      <c r="JJI2" s="556"/>
      <c r="JJJ2" s="556"/>
      <c r="JJK2" s="556"/>
      <c r="JJL2" s="556"/>
      <c r="JJM2" s="556"/>
      <c r="JJN2" s="556"/>
      <c r="JJO2" s="556"/>
      <c r="JJP2" s="556"/>
      <c r="JJQ2" s="556"/>
      <c r="JJR2" s="556"/>
      <c r="JJS2" s="556"/>
      <c r="JJT2" s="556"/>
      <c r="JJU2" s="556"/>
      <c r="JJV2" s="556"/>
      <c r="JJW2" s="556"/>
      <c r="JJX2" s="556"/>
      <c r="JJY2" s="556"/>
      <c r="JJZ2" s="556"/>
      <c r="JKA2" s="556"/>
      <c r="JKB2" s="556"/>
      <c r="JKC2" s="556"/>
      <c r="JKD2" s="556"/>
      <c r="JKE2" s="556"/>
      <c r="JKF2" s="556"/>
      <c r="JKG2" s="556"/>
      <c r="JKH2" s="556"/>
      <c r="JKI2" s="556"/>
      <c r="JKJ2" s="556"/>
      <c r="JKK2" s="556"/>
      <c r="JKL2" s="556"/>
      <c r="JKM2" s="556"/>
      <c r="JKN2" s="556"/>
      <c r="JKO2" s="556"/>
      <c r="JKP2" s="556"/>
      <c r="JKQ2" s="556"/>
      <c r="JKR2" s="556"/>
      <c r="JKS2" s="556"/>
      <c r="JKT2" s="556"/>
      <c r="JKU2" s="556"/>
      <c r="JKV2" s="556"/>
      <c r="JKW2" s="556"/>
      <c r="JKX2" s="556"/>
      <c r="JKY2" s="556"/>
      <c r="JKZ2" s="556"/>
      <c r="JLA2" s="556"/>
      <c r="JLB2" s="556"/>
      <c r="JLC2" s="556"/>
      <c r="JLD2" s="556"/>
      <c r="JLE2" s="556"/>
      <c r="JLF2" s="556"/>
      <c r="JLG2" s="556"/>
      <c r="JLH2" s="556"/>
      <c r="JLI2" s="556"/>
      <c r="JLJ2" s="556"/>
      <c r="JLK2" s="556"/>
      <c r="JLL2" s="556"/>
      <c r="JLM2" s="556"/>
      <c r="JLN2" s="556"/>
      <c r="JLO2" s="556"/>
      <c r="JLP2" s="556"/>
      <c r="JLQ2" s="556"/>
      <c r="JLR2" s="556"/>
      <c r="JLS2" s="556"/>
      <c r="JLT2" s="556"/>
      <c r="JLU2" s="556"/>
      <c r="JLV2" s="556"/>
      <c r="JLW2" s="556"/>
      <c r="JLX2" s="556"/>
      <c r="JLY2" s="556"/>
      <c r="JLZ2" s="556"/>
      <c r="JMA2" s="556"/>
      <c r="JMB2" s="556"/>
      <c r="JMC2" s="556"/>
      <c r="JMD2" s="556"/>
      <c r="JME2" s="556"/>
      <c r="JMF2" s="556"/>
      <c r="JMG2" s="556"/>
      <c r="JMH2" s="556"/>
      <c r="JMI2" s="556"/>
      <c r="JMJ2" s="556"/>
      <c r="JMK2" s="556"/>
      <c r="JML2" s="556"/>
      <c r="JMM2" s="556"/>
      <c r="JMN2" s="556"/>
      <c r="JMO2" s="556"/>
      <c r="JMP2" s="556"/>
      <c r="JMQ2" s="556"/>
      <c r="JMR2" s="556"/>
      <c r="JMS2" s="556"/>
      <c r="JMT2" s="556"/>
      <c r="JMU2" s="556"/>
      <c r="JMV2" s="556"/>
      <c r="JMW2" s="556"/>
      <c r="JMX2" s="556"/>
      <c r="JMY2" s="556"/>
      <c r="JMZ2" s="556"/>
      <c r="JNA2" s="556"/>
      <c r="JNB2" s="556"/>
      <c r="JNC2" s="556"/>
      <c r="JND2" s="556"/>
      <c r="JNE2" s="556"/>
      <c r="JNF2" s="556"/>
      <c r="JNG2" s="556"/>
      <c r="JNH2" s="556"/>
      <c r="JNI2" s="556"/>
      <c r="JNJ2" s="556"/>
      <c r="JNK2" s="556"/>
      <c r="JNL2" s="556"/>
      <c r="JNM2" s="556"/>
      <c r="JNN2" s="556"/>
      <c r="JNO2" s="556"/>
      <c r="JNP2" s="556"/>
      <c r="JNQ2" s="556"/>
      <c r="JNR2" s="556"/>
      <c r="JNS2" s="556"/>
      <c r="JNT2" s="556"/>
      <c r="JNU2" s="556"/>
      <c r="JNV2" s="556"/>
      <c r="JNW2" s="556"/>
      <c r="JNX2" s="556"/>
      <c r="JNY2" s="556"/>
      <c r="JNZ2" s="556"/>
      <c r="JOA2" s="556"/>
      <c r="JOB2" s="556"/>
      <c r="JOC2" s="556"/>
      <c r="JOD2" s="556"/>
      <c r="JOE2" s="556"/>
      <c r="JOF2" s="556"/>
      <c r="JOG2" s="556"/>
      <c r="JOH2" s="556"/>
      <c r="JOI2" s="556"/>
      <c r="JOJ2" s="556"/>
      <c r="JOK2" s="556"/>
      <c r="JOL2" s="556"/>
      <c r="JOM2" s="556"/>
      <c r="JON2" s="556"/>
      <c r="JOO2" s="556"/>
      <c r="JOP2" s="556"/>
      <c r="JOQ2" s="556"/>
      <c r="JOR2" s="556"/>
      <c r="JOS2" s="556"/>
      <c r="JOT2" s="556"/>
      <c r="JOU2" s="556"/>
      <c r="JOV2" s="556"/>
      <c r="JOW2" s="556"/>
      <c r="JOX2" s="556"/>
      <c r="JOY2" s="556"/>
      <c r="JOZ2" s="556"/>
      <c r="JPA2" s="556"/>
      <c r="JPB2" s="556"/>
      <c r="JPC2" s="556"/>
      <c r="JPD2" s="556"/>
      <c r="JPE2" s="556"/>
      <c r="JPF2" s="556"/>
      <c r="JPG2" s="556"/>
      <c r="JPH2" s="556"/>
      <c r="JPI2" s="556"/>
      <c r="JPJ2" s="556"/>
      <c r="JPK2" s="556"/>
      <c r="JPL2" s="556"/>
      <c r="JPM2" s="556"/>
      <c r="JPN2" s="556"/>
      <c r="JPO2" s="556"/>
      <c r="JPP2" s="556"/>
      <c r="JPQ2" s="556"/>
      <c r="JPR2" s="556"/>
      <c r="JPS2" s="556"/>
      <c r="JPT2" s="556"/>
      <c r="JPU2" s="556"/>
      <c r="JPV2" s="556"/>
      <c r="JPW2" s="556"/>
      <c r="JPX2" s="556"/>
      <c r="JPY2" s="556"/>
      <c r="JPZ2" s="556"/>
      <c r="JQA2" s="556"/>
      <c r="JQB2" s="556"/>
      <c r="JQC2" s="556"/>
      <c r="JQD2" s="556"/>
      <c r="JQE2" s="556"/>
      <c r="JQF2" s="556"/>
      <c r="JQG2" s="556"/>
      <c r="JQH2" s="556"/>
      <c r="JQI2" s="556"/>
      <c r="JQJ2" s="556"/>
      <c r="JQK2" s="556"/>
      <c r="JQL2" s="556"/>
      <c r="JQM2" s="556"/>
      <c r="JQN2" s="556"/>
      <c r="JQO2" s="556"/>
      <c r="JQP2" s="556"/>
      <c r="JQQ2" s="556"/>
      <c r="JQR2" s="556"/>
      <c r="JQS2" s="556"/>
      <c r="JQT2" s="556"/>
      <c r="JQU2" s="556"/>
      <c r="JQV2" s="556"/>
      <c r="JQW2" s="556"/>
      <c r="JQX2" s="556"/>
      <c r="JQY2" s="556"/>
      <c r="JQZ2" s="556"/>
      <c r="JRA2" s="556"/>
      <c r="JRB2" s="556"/>
      <c r="JRC2" s="556"/>
      <c r="JRD2" s="556"/>
      <c r="JRE2" s="556"/>
      <c r="JRF2" s="556"/>
      <c r="JRG2" s="556"/>
      <c r="JRH2" s="556"/>
      <c r="JRI2" s="556"/>
      <c r="JRJ2" s="556"/>
      <c r="JRK2" s="556"/>
      <c r="JRL2" s="556"/>
      <c r="JRM2" s="556"/>
      <c r="JRN2" s="556"/>
      <c r="JRO2" s="556"/>
      <c r="JRP2" s="556"/>
      <c r="JRQ2" s="556"/>
      <c r="JRR2" s="556"/>
      <c r="JRS2" s="556"/>
      <c r="JRT2" s="556"/>
      <c r="JRU2" s="556"/>
      <c r="JRV2" s="556"/>
      <c r="JRW2" s="556"/>
      <c r="JRX2" s="556"/>
      <c r="JRY2" s="556"/>
      <c r="JRZ2" s="556"/>
      <c r="JSA2" s="556"/>
      <c r="JSB2" s="556"/>
      <c r="JSC2" s="556"/>
      <c r="JSD2" s="556"/>
      <c r="JSE2" s="556"/>
      <c r="JSF2" s="556"/>
      <c r="JSG2" s="556"/>
      <c r="JSH2" s="556"/>
      <c r="JSI2" s="556"/>
      <c r="JSJ2" s="556"/>
      <c r="JSK2" s="556"/>
      <c r="JSL2" s="556"/>
      <c r="JSM2" s="556"/>
      <c r="JSN2" s="556"/>
      <c r="JSO2" s="556"/>
      <c r="JSP2" s="556"/>
      <c r="JSQ2" s="556"/>
      <c r="JSR2" s="556"/>
      <c r="JSS2" s="556"/>
      <c r="JST2" s="556"/>
      <c r="JSU2" s="556"/>
      <c r="JSV2" s="556"/>
      <c r="JSW2" s="556"/>
      <c r="JSX2" s="556"/>
      <c r="JSY2" s="556"/>
      <c r="JSZ2" s="556"/>
      <c r="JTA2" s="556"/>
      <c r="JTB2" s="556"/>
      <c r="JTC2" s="556"/>
      <c r="JTD2" s="556"/>
      <c r="JTE2" s="556"/>
      <c r="JTF2" s="556"/>
      <c r="JTG2" s="556"/>
      <c r="JTH2" s="556"/>
      <c r="JTI2" s="556"/>
      <c r="JTJ2" s="556"/>
      <c r="JTK2" s="556"/>
      <c r="JTL2" s="556"/>
      <c r="JTM2" s="556"/>
      <c r="JTN2" s="556"/>
      <c r="JTO2" s="556"/>
      <c r="JTP2" s="556"/>
      <c r="JTQ2" s="556"/>
      <c r="JTR2" s="556"/>
      <c r="JTS2" s="556"/>
      <c r="JTT2" s="556"/>
      <c r="JTU2" s="556"/>
      <c r="JTV2" s="556"/>
      <c r="JTW2" s="556"/>
      <c r="JTX2" s="556"/>
      <c r="JTY2" s="556"/>
      <c r="JTZ2" s="556"/>
      <c r="JUA2" s="556"/>
      <c r="JUB2" s="556"/>
      <c r="JUC2" s="556"/>
      <c r="JUD2" s="556"/>
      <c r="JUE2" s="556"/>
      <c r="JUF2" s="556"/>
      <c r="JUG2" s="556"/>
      <c r="JUH2" s="556"/>
      <c r="JUI2" s="556"/>
      <c r="JUJ2" s="556"/>
      <c r="JUK2" s="556"/>
      <c r="JUL2" s="556"/>
      <c r="JUM2" s="556"/>
      <c r="JUN2" s="556"/>
      <c r="JUO2" s="556"/>
      <c r="JUP2" s="556"/>
      <c r="JUQ2" s="556"/>
      <c r="JUR2" s="556"/>
      <c r="JUS2" s="556"/>
      <c r="JUT2" s="556"/>
      <c r="JUU2" s="556"/>
      <c r="JUV2" s="556"/>
      <c r="JUW2" s="556"/>
      <c r="JUX2" s="556"/>
      <c r="JUY2" s="556"/>
      <c r="JUZ2" s="556"/>
      <c r="JVA2" s="556"/>
      <c r="JVB2" s="556"/>
      <c r="JVC2" s="556"/>
      <c r="JVD2" s="556"/>
      <c r="JVE2" s="556"/>
      <c r="JVF2" s="556"/>
      <c r="JVG2" s="556"/>
      <c r="JVH2" s="556"/>
      <c r="JVI2" s="556"/>
      <c r="JVJ2" s="556"/>
      <c r="JVK2" s="556"/>
      <c r="JVL2" s="556"/>
      <c r="JVM2" s="556"/>
      <c r="JVN2" s="556"/>
      <c r="JVO2" s="556"/>
      <c r="JVP2" s="556"/>
      <c r="JVQ2" s="556"/>
      <c r="JVR2" s="556"/>
      <c r="JVS2" s="556"/>
      <c r="JVT2" s="556"/>
      <c r="JVU2" s="556"/>
      <c r="JVV2" s="556"/>
      <c r="JVW2" s="556"/>
      <c r="JVX2" s="556"/>
      <c r="JVY2" s="556"/>
      <c r="JVZ2" s="556"/>
      <c r="JWA2" s="556"/>
      <c r="JWB2" s="556"/>
      <c r="JWC2" s="556"/>
      <c r="JWD2" s="556"/>
      <c r="JWE2" s="556"/>
      <c r="JWF2" s="556"/>
      <c r="JWG2" s="556"/>
      <c r="JWH2" s="556"/>
      <c r="JWI2" s="556"/>
      <c r="JWJ2" s="556"/>
      <c r="JWK2" s="556"/>
      <c r="JWL2" s="556"/>
      <c r="JWM2" s="556"/>
      <c r="JWN2" s="556"/>
      <c r="JWO2" s="556"/>
      <c r="JWP2" s="556"/>
      <c r="JWQ2" s="556"/>
      <c r="JWR2" s="556"/>
      <c r="JWS2" s="556"/>
      <c r="JWT2" s="556"/>
      <c r="JWU2" s="556"/>
      <c r="JWV2" s="556"/>
      <c r="JWW2" s="556"/>
      <c r="JWX2" s="556"/>
      <c r="JWY2" s="556"/>
      <c r="JWZ2" s="556"/>
      <c r="JXA2" s="556"/>
      <c r="JXB2" s="556"/>
      <c r="JXC2" s="556"/>
      <c r="JXD2" s="556"/>
      <c r="JXE2" s="556"/>
      <c r="JXF2" s="556"/>
      <c r="JXG2" s="556"/>
      <c r="JXH2" s="556"/>
      <c r="JXI2" s="556"/>
      <c r="JXJ2" s="556"/>
      <c r="JXK2" s="556"/>
      <c r="JXL2" s="556"/>
      <c r="JXM2" s="556"/>
      <c r="JXN2" s="556"/>
      <c r="JXO2" s="556"/>
      <c r="JXP2" s="556"/>
      <c r="JXQ2" s="556"/>
      <c r="JXR2" s="556"/>
      <c r="JXS2" s="556"/>
      <c r="JXT2" s="556"/>
      <c r="JXU2" s="556"/>
      <c r="JXV2" s="556"/>
      <c r="JXW2" s="556"/>
      <c r="JXX2" s="556"/>
      <c r="JXY2" s="556"/>
      <c r="JXZ2" s="556"/>
      <c r="JYA2" s="556"/>
      <c r="JYB2" s="556"/>
      <c r="JYC2" s="556"/>
      <c r="JYD2" s="556"/>
      <c r="JYE2" s="556"/>
      <c r="JYF2" s="556"/>
      <c r="JYG2" s="556"/>
      <c r="JYH2" s="556"/>
      <c r="JYI2" s="556"/>
      <c r="JYJ2" s="556"/>
      <c r="JYK2" s="556"/>
      <c r="JYL2" s="556"/>
      <c r="JYM2" s="556"/>
      <c r="JYN2" s="556"/>
      <c r="JYO2" s="556"/>
      <c r="JYP2" s="556"/>
      <c r="JYQ2" s="556"/>
      <c r="JYR2" s="556"/>
      <c r="JYS2" s="556"/>
      <c r="JYT2" s="556"/>
      <c r="JYU2" s="556"/>
      <c r="JYV2" s="556"/>
      <c r="JYW2" s="556"/>
      <c r="JYX2" s="556"/>
      <c r="JYY2" s="556"/>
      <c r="JYZ2" s="556"/>
      <c r="JZA2" s="556"/>
      <c r="JZB2" s="556"/>
      <c r="JZC2" s="556"/>
      <c r="JZD2" s="556"/>
      <c r="JZE2" s="556"/>
      <c r="JZF2" s="556"/>
      <c r="JZG2" s="556"/>
      <c r="JZH2" s="556"/>
      <c r="JZI2" s="556"/>
      <c r="JZJ2" s="556"/>
      <c r="JZK2" s="556"/>
      <c r="JZL2" s="556"/>
      <c r="JZM2" s="556"/>
      <c r="JZN2" s="556"/>
      <c r="JZO2" s="556"/>
      <c r="JZP2" s="556"/>
      <c r="JZQ2" s="556"/>
      <c r="JZR2" s="556"/>
      <c r="JZS2" s="556"/>
      <c r="JZT2" s="556"/>
      <c r="JZU2" s="556"/>
      <c r="JZV2" s="556"/>
      <c r="JZW2" s="556"/>
      <c r="JZX2" s="556"/>
      <c r="JZY2" s="556"/>
      <c r="JZZ2" s="556"/>
      <c r="KAA2" s="556"/>
      <c r="KAB2" s="556"/>
      <c r="KAC2" s="556"/>
      <c r="KAD2" s="556"/>
      <c r="KAE2" s="556"/>
      <c r="KAF2" s="556"/>
      <c r="KAG2" s="556"/>
      <c r="KAH2" s="556"/>
      <c r="KAI2" s="556"/>
      <c r="KAJ2" s="556"/>
      <c r="KAK2" s="556"/>
      <c r="KAL2" s="556"/>
      <c r="KAM2" s="556"/>
      <c r="KAN2" s="556"/>
      <c r="KAO2" s="556"/>
      <c r="KAP2" s="556"/>
      <c r="KAQ2" s="556"/>
      <c r="KAR2" s="556"/>
      <c r="KAS2" s="556"/>
      <c r="KAT2" s="556"/>
      <c r="KAU2" s="556"/>
      <c r="KAV2" s="556"/>
      <c r="KAW2" s="556"/>
      <c r="KAX2" s="556"/>
      <c r="KAY2" s="556"/>
      <c r="KAZ2" s="556"/>
      <c r="KBA2" s="556"/>
      <c r="KBB2" s="556"/>
      <c r="KBC2" s="556"/>
      <c r="KBD2" s="556"/>
      <c r="KBE2" s="556"/>
      <c r="KBF2" s="556"/>
      <c r="KBG2" s="556"/>
      <c r="KBH2" s="556"/>
      <c r="KBI2" s="556"/>
      <c r="KBJ2" s="556"/>
      <c r="KBK2" s="556"/>
      <c r="KBL2" s="556"/>
      <c r="KBM2" s="556"/>
      <c r="KBN2" s="556"/>
      <c r="KBO2" s="556"/>
      <c r="KBP2" s="556"/>
      <c r="KBQ2" s="556"/>
      <c r="KBR2" s="556"/>
      <c r="KBS2" s="556"/>
      <c r="KBT2" s="556"/>
      <c r="KBU2" s="556"/>
      <c r="KBV2" s="556"/>
      <c r="KBW2" s="556"/>
      <c r="KBX2" s="556"/>
      <c r="KBY2" s="556"/>
      <c r="KBZ2" s="556"/>
      <c r="KCA2" s="556"/>
      <c r="KCB2" s="556"/>
      <c r="KCC2" s="556"/>
      <c r="KCD2" s="556"/>
      <c r="KCE2" s="556"/>
      <c r="KCF2" s="556"/>
      <c r="KCG2" s="556"/>
      <c r="KCH2" s="556"/>
      <c r="KCI2" s="556"/>
      <c r="KCJ2" s="556"/>
      <c r="KCK2" s="556"/>
      <c r="KCL2" s="556"/>
      <c r="KCM2" s="556"/>
      <c r="KCN2" s="556"/>
      <c r="KCO2" s="556"/>
      <c r="KCP2" s="556"/>
      <c r="KCQ2" s="556"/>
      <c r="KCR2" s="556"/>
      <c r="KCS2" s="556"/>
      <c r="KCT2" s="556"/>
      <c r="KCU2" s="556"/>
      <c r="KCV2" s="556"/>
      <c r="KCW2" s="556"/>
      <c r="KCX2" s="556"/>
      <c r="KCY2" s="556"/>
      <c r="KCZ2" s="556"/>
      <c r="KDA2" s="556"/>
      <c r="KDB2" s="556"/>
      <c r="KDC2" s="556"/>
      <c r="KDD2" s="556"/>
      <c r="KDE2" s="556"/>
      <c r="KDF2" s="556"/>
      <c r="KDG2" s="556"/>
      <c r="KDH2" s="556"/>
      <c r="KDI2" s="556"/>
      <c r="KDJ2" s="556"/>
      <c r="KDK2" s="556"/>
      <c r="KDL2" s="556"/>
      <c r="KDM2" s="556"/>
      <c r="KDN2" s="556"/>
      <c r="KDO2" s="556"/>
      <c r="KDP2" s="556"/>
      <c r="KDQ2" s="556"/>
      <c r="KDR2" s="556"/>
      <c r="KDS2" s="556"/>
      <c r="KDT2" s="556"/>
      <c r="KDU2" s="556"/>
      <c r="KDV2" s="556"/>
      <c r="KDW2" s="556"/>
      <c r="KDX2" s="556"/>
      <c r="KDY2" s="556"/>
      <c r="KDZ2" s="556"/>
      <c r="KEA2" s="556"/>
      <c r="KEB2" s="556"/>
      <c r="KEC2" s="556"/>
      <c r="KED2" s="556"/>
      <c r="KEE2" s="556"/>
      <c r="KEF2" s="556"/>
      <c r="KEG2" s="556"/>
      <c r="KEH2" s="556"/>
      <c r="KEI2" s="556"/>
      <c r="KEJ2" s="556"/>
      <c r="KEK2" s="556"/>
      <c r="KEL2" s="556"/>
      <c r="KEM2" s="556"/>
      <c r="KEN2" s="556"/>
      <c r="KEO2" s="556"/>
      <c r="KEP2" s="556"/>
      <c r="KEQ2" s="556"/>
      <c r="KER2" s="556"/>
      <c r="KES2" s="556"/>
      <c r="KET2" s="556"/>
      <c r="KEU2" s="556"/>
      <c r="KEV2" s="556"/>
      <c r="KEW2" s="556"/>
      <c r="KEX2" s="556"/>
      <c r="KEY2" s="556"/>
      <c r="KEZ2" s="556"/>
      <c r="KFA2" s="556"/>
      <c r="KFB2" s="556"/>
      <c r="KFC2" s="556"/>
      <c r="KFD2" s="556"/>
      <c r="KFE2" s="556"/>
      <c r="KFF2" s="556"/>
      <c r="KFG2" s="556"/>
      <c r="KFH2" s="556"/>
      <c r="KFI2" s="556"/>
      <c r="KFJ2" s="556"/>
      <c r="KFK2" s="556"/>
      <c r="KFL2" s="556"/>
      <c r="KFM2" s="556"/>
      <c r="KFN2" s="556"/>
      <c r="KFO2" s="556"/>
      <c r="KFP2" s="556"/>
      <c r="KFQ2" s="556"/>
      <c r="KFR2" s="556"/>
      <c r="KFS2" s="556"/>
      <c r="KFT2" s="556"/>
      <c r="KFU2" s="556"/>
      <c r="KFV2" s="556"/>
      <c r="KFW2" s="556"/>
      <c r="KFX2" s="556"/>
      <c r="KFY2" s="556"/>
      <c r="KFZ2" s="556"/>
      <c r="KGA2" s="556"/>
      <c r="KGB2" s="556"/>
      <c r="KGC2" s="556"/>
      <c r="KGD2" s="556"/>
      <c r="KGE2" s="556"/>
      <c r="KGF2" s="556"/>
      <c r="KGG2" s="556"/>
      <c r="KGH2" s="556"/>
      <c r="KGI2" s="556"/>
      <c r="KGJ2" s="556"/>
      <c r="KGK2" s="556"/>
      <c r="KGL2" s="556"/>
      <c r="KGM2" s="556"/>
      <c r="KGN2" s="556"/>
      <c r="KGO2" s="556"/>
      <c r="KGP2" s="556"/>
      <c r="KGQ2" s="556"/>
      <c r="KGR2" s="556"/>
      <c r="KGS2" s="556"/>
      <c r="KGT2" s="556"/>
      <c r="KGU2" s="556"/>
      <c r="KGV2" s="556"/>
      <c r="KGW2" s="556"/>
      <c r="KGX2" s="556"/>
      <c r="KGY2" s="556"/>
      <c r="KGZ2" s="556"/>
      <c r="KHA2" s="556"/>
      <c r="KHB2" s="556"/>
      <c r="KHC2" s="556"/>
      <c r="KHD2" s="556"/>
      <c r="KHE2" s="556"/>
      <c r="KHF2" s="556"/>
      <c r="KHG2" s="556"/>
      <c r="KHH2" s="556"/>
      <c r="KHI2" s="556"/>
      <c r="KHJ2" s="556"/>
      <c r="KHK2" s="556"/>
      <c r="KHL2" s="556"/>
      <c r="KHM2" s="556"/>
      <c r="KHN2" s="556"/>
      <c r="KHO2" s="556"/>
      <c r="KHP2" s="556"/>
      <c r="KHQ2" s="556"/>
      <c r="KHR2" s="556"/>
      <c r="KHS2" s="556"/>
      <c r="KHT2" s="556"/>
      <c r="KHU2" s="556"/>
      <c r="KHV2" s="556"/>
      <c r="KHW2" s="556"/>
      <c r="KHX2" s="556"/>
      <c r="KHY2" s="556"/>
      <c r="KHZ2" s="556"/>
      <c r="KIA2" s="556"/>
      <c r="KIB2" s="556"/>
      <c r="KIC2" s="556"/>
      <c r="KID2" s="556"/>
      <c r="KIE2" s="556"/>
      <c r="KIF2" s="556"/>
      <c r="KIG2" s="556"/>
      <c r="KIH2" s="556"/>
      <c r="KII2" s="556"/>
      <c r="KIJ2" s="556"/>
      <c r="KIK2" s="556"/>
      <c r="KIL2" s="556"/>
      <c r="KIM2" s="556"/>
      <c r="KIN2" s="556"/>
      <c r="KIO2" s="556"/>
      <c r="KIP2" s="556"/>
      <c r="KIQ2" s="556"/>
      <c r="KIR2" s="556"/>
      <c r="KIS2" s="556"/>
      <c r="KIT2" s="556"/>
      <c r="KIU2" s="556"/>
      <c r="KIV2" s="556"/>
      <c r="KIW2" s="556"/>
      <c r="KIX2" s="556"/>
      <c r="KIY2" s="556"/>
      <c r="KIZ2" s="556"/>
      <c r="KJA2" s="556"/>
      <c r="KJB2" s="556"/>
      <c r="KJC2" s="556"/>
      <c r="KJD2" s="556"/>
      <c r="KJE2" s="556"/>
      <c r="KJF2" s="556"/>
      <c r="KJG2" s="556"/>
      <c r="KJH2" s="556"/>
      <c r="KJI2" s="556"/>
      <c r="KJJ2" s="556"/>
      <c r="KJK2" s="556"/>
      <c r="KJL2" s="556"/>
      <c r="KJM2" s="556"/>
      <c r="KJN2" s="556"/>
      <c r="KJO2" s="556"/>
      <c r="KJP2" s="556"/>
      <c r="KJQ2" s="556"/>
      <c r="KJR2" s="556"/>
      <c r="KJS2" s="556"/>
      <c r="KJT2" s="556"/>
      <c r="KJU2" s="556"/>
      <c r="KJV2" s="556"/>
      <c r="KJW2" s="556"/>
      <c r="KJX2" s="556"/>
      <c r="KJY2" s="556"/>
      <c r="KJZ2" s="556"/>
      <c r="KKA2" s="556"/>
      <c r="KKB2" s="556"/>
      <c r="KKC2" s="556"/>
      <c r="KKD2" s="556"/>
      <c r="KKE2" s="556"/>
      <c r="KKF2" s="556"/>
      <c r="KKG2" s="556"/>
      <c r="KKH2" s="556"/>
      <c r="KKI2" s="556"/>
      <c r="KKJ2" s="556"/>
      <c r="KKK2" s="556"/>
      <c r="KKL2" s="556"/>
      <c r="KKM2" s="556"/>
      <c r="KKN2" s="556"/>
      <c r="KKO2" s="556"/>
      <c r="KKP2" s="556"/>
      <c r="KKQ2" s="556"/>
      <c r="KKR2" s="556"/>
      <c r="KKS2" s="556"/>
      <c r="KKT2" s="556"/>
      <c r="KKU2" s="556"/>
      <c r="KKV2" s="556"/>
      <c r="KKW2" s="556"/>
      <c r="KKX2" s="556"/>
      <c r="KKY2" s="556"/>
      <c r="KKZ2" s="556"/>
      <c r="KLA2" s="556"/>
      <c r="KLB2" s="556"/>
      <c r="KLC2" s="556"/>
      <c r="KLD2" s="556"/>
      <c r="KLE2" s="556"/>
      <c r="KLF2" s="556"/>
      <c r="KLG2" s="556"/>
      <c r="KLH2" s="556"/>
      <c r="KLI2" s="556"/>
      <c r="KLJ2" s="556"/>
      <c r="KLK2" s="556"/>
      <c r="KLL2" s="556"/>
      <c r="KLM2" s="556"/>
      <c r="KLN2" s="556"/>
      <c r="KLO2" s="556"/>
      <c r="KLP2" s="556"/>
      <c r="KLQ2" s="556"/>
      <c r="KLR2" s="556"/>
      <c r="KLS2" s="556"/>
      <c r="KLT2" s="556"/>
      <c r="KLU2" s="556"/>
      <c r="KLV2" s="556"/>
      <c r="KLW2" s="556"/>
      <c r="KLX2" s="556"/>
      <c r="KLY2" s="556"/>
      <c r="KLZ2" s="556"/>
      <c r="KMA2" s="556"/>
      <c r="KMB2" s="556"/>
      <c r="KMC2" s="556"/>
      <c r="KMD2" s="556"/>
      <c r="KME2" s="556"/>
      <c r="KMF2" s="556"/>
      <c r="KMG2" s="556"/>
      <c r="KMH2" s="556"/>
      <c r="KMI2" s="556"/>
      <c r="KMJ2" s="556"/>
      <c r="KMK2" s="556"/>
      <c r="KML2" s="556"/>
      <c r="KMM2" s="556"/>
      <c r="KMN2" s="556"/>
      <c r="KMO2" s="556"/>
      <c r="KMP2" s="556"/>
      <c r="KMQ2" s="556"/>
      <c r="KMR2" s="556"/>
      <c r="KMS2" s="556"/>
      <c r="KMT2" s="556"/>
      <c r="KMU2" s="556"/>
      <c r="KMV2" s="556"/>
      <c r="KMW2" s="556"/>
      <c r="KMX2" s="556"/>
      <c r="KMY2" s="556"/>
      <c r="KMZ2" s="556"/>
      <c r="KNA2" s="556"/>
      <c r="KNB2" s="556"/>
      <c r="KNC2" s="556"/>
      <c r="KND2" s="556"/>
      <c r="KNE2" s="556"/>
      <c r="KNF2" s="556"/>
      <c r="KNG2" s="556"/>
      <c r="KNH2" s="556"/>
      <c r="KNI2" s="556"/>
      <c r="KNJ2" s="556"/>
      <c r="KNK2" s="556"/>
      <c r="KNL2" s="556"/>
      <c r="KNM2" s="556"/>
      <c r="KNN2" s="556"/>
      <c r="KNO2" s="556"/>
      <c r="KNP2" s="556"/>
      <c r="KNQ2" s="556"/>
      <c r="KNR2" s="556"/>
      <c r="KNS2" s="556"/>
      <c r="KNT2" s="556"/>
      <c r="KNU2" s="556"/>
      <c r="KNV2" s="556"/>
      <c r="KNW2" s="556"/>
      <c r="KNX2" s="556"/>
      <c r="KNY2" s="556"/>
      <c r="KNZ2" s="556"/>
      <c r="KOA2" s="556"/>
      <c r="KOB2" s="556"/>
      <c r="KOC2" s="556"/>
      <c r="KOD2" s="556"/>
      <c r="KOE2" s="556"/>
      <c r="KOF2" s="556"/>
      <c r="KOG2" s="556"/>
      <c r="KOH2" s="556"/>
      <c r="KOI2" s="556"/>
      <c r="KOJ2" s="556"/>
      <c r="KOK2" s="556"/>
      <c r="KOL2" s="556"/>
      <c r="KOM2" s="556"/>
      <c r="KON2" s="556"/>
      <c r="KOO2" s="556"/>
      <c r="KOP2" s="556"/>
      <c r="KOQ2" s="556"/>
      <c r="KOR2" s="556"/>
      <c r="KOS2" s="556"/>
      <c r="KOT2" s="556"/>
      <c r="KOU2" s="556"/>
      <c r="KOV2" s="556"/>
      <c r="KOW2" s="556"/>
      <c r="KOX2" s="556"/>
      <c r="KOY2" s="556"/>
      <c r="KOZ2" s="556"/>
      <c r="KPA2" s="556"/>
      <c r="KPB2" s="556"/>
      <c r="KPC2" s="556"/>
      <c r="KPD2" s="556"/>
      <c r="KPE2" s="556"/>
      <c r="KPF2" s="556"/>
      <c r="KPG2" s="556"/>
      <c r="KPH2" s="556"/>
      <c r="KPI2" s="556"/>
      <c r="KPJ2" s="556"/>
      <c r="KPK2" s="556"/>
      <c r="KPL2" s="556"/>
      <c r="KPM2" s="556"/>
      <c r="KPN2" s="556"/>
      <c r="KPO2" s="556"/>
      <c r="KPP2" s="556"/>
      <c r="KPQ2" s="556"/>
      <c r="KPR2" s="556"/>
      <c r="KPS2" s="556"/>
      <c r="KPT2" s="556"/>
      <c r="KPU2" s="556"/>
      <c r="KPV2" s="556"/>
      <c r="KPW2" s="556"/>
      <c r="KPX2" s="556"/>
      <c r="KPY2" s="556"/>
      <c r="KPZ2" s="556"/>
      <c r="KQA2" s="556"/>
      <c r="KQB2" s="556"/>
      <c r="KQC2" s="556"/>
      <c r="KQD2" s="556"/>
      <c r="KQE2" s="556"/>
      <c r="KQF2" s="556"/>
      <c r="KQG2" s="556"/>
      <c r="KQH2" s="556"/>
      <c r="KQI2" s="556"/>
      <c r="KQJ2" s="556"/>
      <c r="KQK2" s="556"/>
      <c r="KQL2" s="556"/>
      <c r="KQM2" s="556"/>
      <c r="KQN2" s="556"/>
      <c r="KQO2" s="556"/>
      <c r="KQP2" s="556"/>
      <c r="KQQ2" s="556"/>
      <c r="KQR2" s="556"/>
      <c r="KQS2" s="556"/>
      <c r="KQT2" s="556"/>
      <c r="KQU2" s="556"/>
      <c r="KQV2" s="556"/>
      <c r="KQW2" s="556"/>
      <c r="KQX2" s="556"/>
      <c r="KQY2" s="556"/>
      <c r="KQZ2" s="556"/>
      <c r="KRA2" s="556"/>
      <c r="KRB2" s="556"/>
      <c r="KRC2" s="556"/>
      <c r="KRD2" s="556"/>
      <c r="KRE2" s="556"/>
      <c r="KRF2" s="556"/>
      <c r="KRG2" s="556"/>
      <c r="KRH2" s="556"/>
      <c r="KRI2" s="556"/>
      <c r="KRJ2" s="556"/>
      <c r="KRK2" s="556"/>
      <c r="KRL2" s="556"/>
      <c r="KRM2" s="556"/>
      <c r="KRN2" s="556"/>
      <c r="KRO2" s="556"/>
      <c r="KRP2" s="556"/>
      <c r="KRQ2" s="556"/>
      <c r="KRR2" s="556"/>
      <c r="KRS2" s="556"/>
      <c r="KRT2" s="556"/>
      <c r="KRU2" s="556"/>
      <c r="KRV2" s="556"/>
      <c r="KRW2" s="556"/>
      <c r="KRX2" s="556"/>
      <c r="KRY2" s="556"/>
      <c r="KRZ2" s="556"/>
      <c r="KSA2" s="556"/>
      <c r="KSB2" s="556"/>
      <c r="KSC2" s="556"/>
      <c r="KSD2" s="556"/>
      <c r="KSE2" s="556"/>
      <c r="KSF2" s="556"/>
      <c r="KSG2" s="556"/>
      <c r="KSH2" s="556"/>
      <c r="KSI2" s="556"/>
      <c r="KSJ2" s="556"/>
      <c r="KSK2" s="556"/>
      <c r="KSL2" s="556"/>
      <c r="KSM2" s="556"/>
      <c r="KSN2" s="556"/>
      <c r="KSO2" s="556"/>
      <c r="KSP2" s="556"/>
      <c r="KSQ2" s="556"/>
      <c r="KSR2" s="556"/>
      <c r="KSS2" s="556"/>
      <c r="KST2" s="556"/>
      <c r="KSU2" s="556"/>
      <c r="KSV2" s="556"/>
      <c r="KSW2" s="556"/>
      <c r="KSX2" s="556"/>
      <c r="KSY2" s="556"/>
      <c r="KSZ2" s="556"/>
      <c r="KTA2" s="556"/>
      <c r="KTB2" s="556"/>
      <c r="KTC2" s="556"/>
      <c r="KTD2" s="556"/>
      <c r="KTE2" s="556"/>
      <c r="KTF2" s="556"/>
      <c r="KTG2" s="556"/>
      <c r="KTH2" s="556"/>
      <c r="KTI2" s="556"/>
      <c r="KTJ2" s="556"/>
      <c r="KTK2" s="556"/>
      <c r="KTL2" s="556"/>
      <c r="KTM2" s="556"/>
      <c r="KTN2" s="556"/>
      <c r="KTO2" s="556"/>
      <c r="KTP2" s="556"/>
      <c r="KTQ2" s="556"/>
      <c r="KTR2" s="556"/>
      <c r="KTS2" s="556"/>
      <c r="KTT2" s="556"/>
      <c r="KTU2" s="556"/>
      <c r="KTV2" s="556"/>
      <c r="KTW2" s="556"/>
      <c r="KTX2" s="556"/>
      <c r="KTY2" s="556"/>
      <c r="KTZ2" s="556"/>
      <c r="KUA2" s="556"/>
      <c r="KUB2" s="556"/>
      <c r="KUC2" s="556"/>
      <c r="KUD2" s="556"/>
      <c r="KUE2" s="556"/>
      <c r="KUF2" s="556"/>
      <c r="KUG2" s="556"/>
      <c r="KUH2" s="556"/>
      <c r="KUI2" s="556"/>
      <c r="KUJ2" s="556"/>
      <c r="KUK2" s="556"/>
      <c r="KUL2" s="556"/>
      <c r="KUM2" s="556"/>
      <c r="KUN2" s="556"/>
      <c r="KUO2" s="556"/>
      <c r="KUP2" s="556"/>
      <c r="KUQ2" s="556"/>
      <c r="KUR2" s="556"/>
      <c r="KUS2" s="556"/>
      <c r="KUT2" s="556"/>
      <c r="KUU2" s="556"/>
      <c r="KUV2" s="556"/>
      <c r="KUW2" s="556"/>
      <c r="KUX2" s="556"/>
      <c r="KUY2" s="556"/>
      <c r="KUZ2" s="556"/>
      <c r="KVA2" s="556"/>
      <c r="KVB2" s="556"/>
      <c r="KVC2" s="556"/>
      <c r="KVD2" s="556"/>
      <c r="KVE2" s="556"/>
      <c r="KVF2" s="556"/>
      <c r="KVG2" s="556"/>
      <c r="KVH2" s="556"/>
      <c r="KVI2" s="556"/>
      <c r="KVJ2" s="556"/>
      <c r="KVK2" s="556"/>
      <c r="KVL2" s="556"/>
      <c r="KVM2" s="556"/>
      <c r="KVN2" s="556"/>
      <c r="KVO2" s="556"/>
      <c r="KVP2" s="556"/>
      <c r="KVQ2" s="556"/>
      <c r="KVR2" s="556"/>
      <c r="KVS2" s="556"/>
      <c r="KVT2" s="556"/>
      <c r="KVU2" s="556"/>
      <c r="KVV2" s="556"/>
      <c r="KVW2" s="556"/>
      <c r="KVX2" s="556"/>
      <c r="KVY2" s="556"/>
      <c r="KVZ2" s="556"/>
      <c r="KWA2" s="556"/>
      <c r="KWB2" s="556"/>
      <c r="KWC2" s="556"/>
      <c r="KWD2" s="556"/>
      <c r="KWE2" s="556"/>
      <c r="KWF2" s="556"/>
      <c r="KWG2" s="556"/>
      <c r="KWH2" s="556"/>
      <c r="KWI2" s="556"/>
      <c r="KWJ2" s="556"/>
      <c r="KWK2" s="556"/>
      <c r="KWL2" s="556"/>
      <c r="KWM2" s="556"/>
      <c r="KWN2" s="556"/>
      <c r="KWO2" s="556"/>
      <c r="KWP2" s="556"/>
      <c r="KWQ2" s="556"/>
      <c r="KWR2" s="556"/>
      <c r="KWS2" s="556"/>
      <c r="KWT2" s="556"/>
      <c r="KWU2" s="556"/>
      <c r="KWV2" s="556"/>
      <c r="KWW2" s="556"/>
      <c r="KWX2" s="556"/>
      <c r="KWY2" s="556"/>
      <c r="KWZ2" s="556"/>
      <c r="KXA2" s="556"/>
      <c r="KXB2" s="556"/>
      <c r="KXC2" s="556"/>
      <c r="KXD2" s="556"/>
      <c r="KXE2" s="556"/>
      <c r="KXF2" s="556"/>
      <c r="KXG2" s="556"/>
      <c r="KXH2" s="556"/>
      <c r="KXI2" s="556"/>
      <c r="KXJ2" s="556"/>
      <c r="KXK2" s="556"/>
      <c r="KXL2" s="556"/>
      <c r="KXM2" s="556"/>
      <c r="KXN2" s="556"/>
      <c r="KXO2" s="556"/>
      <c r="KXP2" s="556"/>
      <c r="KXQ2" s="556"/>
      <c r="KXR2" s="556"/>
      <c r="KXS2" s="556"/>
      <c r="KXT2" s="556"/>
      <c r="KXU2" s="556"/>
      <c r="KXV2" s="556"/>
      <c r="KXW2" s="556"/>
      <c r="KXX2" s="556"/>
      <c r="KXY2" s="556"/>
      <c r="KXZ2" s="556"/>
      <c r="KYA2" s="556"/>
      <c r="KYB2" s="556"/>
      <c r="KYC2" s="556"/>
      <c r="KYD2" s="556"/>
      <c r="KYE2" s="556"/>
      <c r="KYF2" s="556"/>
      <c r="KYG2" s="556"/>
      <c r="KYH2" s="556"/>
      <c r="KYI2" s="556"/>
      <c r="KYJ2" s="556"/>
      <c r="KYK2" s="556"/>
      <c r="KYL2" s="556"/>
      <c r="KYM2" s="556"/>
      <c r="KYN2" s="556"/>
      <c r="KYO2" s="556"/>
      <c r="KYP2" s="556"/>
      <c r="KYQ2" s="556"/>
      <c r="KYR2" s="556"/>
      <c r="KYS2" s="556"/>
      <c r="KYT2" s="556"/>
      <c r="KYU2" s="556"/>
      <c r="KYV2" s="556"/>
      <c r="KYW2" s="556"/>
      <c r="KYX2" s="556"/>
      <c r="KYY2" s="556"/>
      <c r="KYZ2" s="556"/>
      <c r="KZA2" s="556"/>
      <c r="KZB2" s="556"/>
      <c r="KZC2" s="556"/>
      <c r="KZD2" s="556"/>
      <c r="KZE2" s="556"/>
      <c r="KZF2" s="556"/>
      <c r="KZG2" s="556"/>
      <c r="KZH2" s="556"/>
      <c r="KZI2" s="556"/>
      <c r="KZJ2" s="556"/>
      <c r="KZK2" s="556"/>
      <c r="KZL2" s="556"/>
      <c r="KZM2" s="556"/>
      <c r="KZN2" s="556"/>
      <c r="KZO2" s="556"/>
      <c r="KZP2" s="556"/>
      <c r="KZQ2" s="556"/>
      <c r="KZR2" s="556"/>
      <c r="KZS2" s="556"/>
      <c r="KZT2" s="556"/>
      <c r="KZU2" s="556"/>
      <c r="KZV2" s="556"/>
      <c r="KZW2" s="556"/>
      <c r="KZX2" s="556"/>
      <c r="KZY2" s="556"/>
      <c r="KZZ2" s="556"/>
      <c r="LAA2" s="556"/>
      <c r="LAB2" s="556"/>
      <c r="LAC2" s="556"/>
      <c r="LAD2" s="556"/>
      <c r="LAE2" s="556"/>
      <c r="LAF2" s="556"/>
      <c r="LAG2" s="556"/>
      <c r="LAH2" s="556"/>
      <c r="LAI2" s="556"/>
      <c r="LAJ2" s="556"/>
      <c r="LAK2" s="556"/>
      <c r="LAL2" s="556"/>
      <c r="LAM2" s="556"/>
      <c r="LAN2" s="556"/>
      <c r="LAO2" s="556"/>
      <c r="LAP2" s="556"/>
      <c r="LAQ2" s="556"/>
      <c r="LAR2" s="556"/>
      <c r="LAS2" s="556"/>
      <c r="LAT2" s="556"/>
      <c r="LAU2" s="556"/>
      <c r="LAV2" s="556"/>
      <c r="LAW2" s="556"/>
      <c r="LAX2" s="556"/>
      <c r="LAY2" s="556"/>
      <c r="LAZ2" s="556"/>
      <c r="LBA2" s="556"/>
      <c r="LBB2" s="556"/>
      <c r="LBC2" s="556"/>
      <c r="LBD2" s="556"/>
      <c r="LBE2" s="556"/>
      <c r="LBF2" s="556"/>
      <c r="LBG2" s="556"/>
      <c r="LBH2" s="556"/>
      <c r="LBI2" s="556"/>
      <c r="LBJ2" s="556"/>
      <c r="LBK2" s="556"/>
      <c r="LBL2" s="556"/>
      <c r="LBM2" s="556"/>
      <c r="LBN2" s="556"/>
      <c r="LBO2" s="556"/>
      <c r="LBP2" s="556"/>
      <c r="LBQ2" s="556"/>
      <c r="LBR2" s="556"/>
      <c r="LBS2" s="556"/>
      <c r="LBT2" s="556"/>
      <c r="LBU2" s="556"/>
      <c r="LBV2" s="556"/>
      <c r="LBW2" s="556"/>
      <c r="LBX2" s="556"/>
      <c r="LBY2" s="556"/>
      <c r="LBZ2" s="556"/>
      <c r="LCA2" s="556"/>
      <c r="LCB2" s="556"/>
      <c r="LCC2" s="556"/>
      <c r="LCD2" s="556"/>
      <c r="LCE2" s="556"/>
      <c r="LCF2" s="556"/>
      <c r="LCG2" s="556"/>
      <c r="LCH2" s="556"/>
      <c r="LCI2" s="556"/>
      <c r="LCJ2" s="556"/>
      <c r="LCK2" s="556"/>
      <c r="LCL2" s="556"/>
      <c r="LCM2" s="556"/>
      <c r="LCN2" s="556"/>
      <c r="LCO2" s="556"/>
      <c r="LCP2" s="556"/>
      <c r="LCQ2" s="556"/>
      <c r="LCR2" s="556"/>
      <c r="LCS2" s="556"/>
      <c r="LCT2" s="556"/>
      <c r="LCU2" s="556"/>
      <c r="LCV2" s="556"/>
      <c r="LCW2" s="556"/>
      <c r="LCX2" s="556"/>
      <c r="LCY2" s="556"/>
      <c r="LCZ2" s="556"/>
      <c r="LDA2" s="556"/>
      <c r="LDB2" s="556"/>
      <c r="LDC2" s="556"/>
      <c r="LDD2" s="556"/>
      <c r="LDE2" s="556"/>
      <c r="LDF2" s="556"/>
      <c r="LDG2" s="556"/>
      <c r="LDH2" s="556"/>
      <c r="LDI2" s="556"/>
      <c r="LDJ2" s="556"/>
      <c r="LDK2" s="556"/>
      <c r="LDL2" s="556"/>
      <c r="LDM2" s="556"/>
      <c r="LDN2" s="556"/>
      <c r="LDO2" s="556"/>
      <c r="LDP2" s="556"/>
      <c r="LDQ2" s="556"/>
      <c r="LDR2" s="556"/>
      <c r="LDS2" s="556"/>
      <c r="LDT2" s="556"/>
      <c r="LDU2" s="556"/>
      <c r="LDV2" s="556"/>
      <c r="LDW2" s="556"/>
      <c r="LDX2" s="556"/>
      <c r="LDY2" s="556"/>
      <c r="LDZ2" s="556"/>
      <c r="LEA2" s="556"/>
      <c r="LEB2" s="556"/>
      <c r="LEC2" s="556"/>
      <c r="LED2" s="556"/>
      <c r="LEE2" s="556"/>
      <c r="LEF2" s="556"/>
      <c r="LEG2" s="556"/>
      <c r="LEH2" s="556"/>
      <c r="LEI2" s="556"/>
      <c r="LEJ2" s="556"/>
      <c r="LEK2" s="556"/>
      <c r="LEL2" s="556"/>
      <c r="LEM2" s="556"/>
      <c r="LEN2" s="556"/>
      <c r="LEO2" s="556"/>
      <c r="LEP2" s="556"/>
      <c r="LEQ2" s="556"/>
      <c r="LER2" s="556"/>
      <c r="LES2" s="556"/>
      <c r="LET2" s="556"/>
      <c r="LEU2" s="556"/>
      <c r="LEV2" s="556"/>
      <c r="LEW2" s="556"/>
      <c r="LEX2" s="556"/>
      <c r="LEY2" s="556"/>
      <c r="LEZ2" s="556"/>
      <c r="LFA2" s="556"/>
      <c r="LFB2" s="556"/>
      <c r="LFC2" s="556"/>
      <c r="LFD2" s="556"/>
      <c r="LFE2" s="556"/>
      <c r="LFF2" s="556"/>
      <c r="LFG2" s="556"/>
      <c r="LFH2" s="556"/>
      <c r="LFI2" s="556"/>
      <c r="LFJ2" s="556"/>
      <c r="LFK2" s="556"/>
      <c r="LFL2" s="556"/>
      <c r="LFM2" s="556"/>
      <c r="LFN2" s="556"/>
      <c r="LFO2" s="556"/>
      <c r="LFP2" s="556"/>
      <c r="LFQ2" s="556"/>
      <c r="LFR2" s="556"/>
      <c r="LFS2" s="556"/>
      <c r="LFT2" s="556"/>
      <c r="LFU2" s="556"/>
      <c r="LFV2" s="556"/>
      <c r="LFW2" s="556"/>
      <c r="LFX2" s="556"/>
      <c r="LFY2" s="556"/>
      <c r="LFZ2" s="556"/>
      <c r="LGA2" s="556"/>
      <c r="LGB2" s="556"/>
      <c r="LGC2" s="556"/>
      <c r="LGD2" s="556"/>
      <c r="LGE2" s="556"/>
      <c r="LGF2" s="556"/>
      <c r="LGG2" s="556"/>
      <c r="LGH2" s="556"/>
      <c r="LGI2" s="556"/>
      <c r="LGJ2" s="556"/>
      <c r="LGK2" s="556"/>
      <c r="LGL2" s="556"/>
      <c r="LGM2" s="556"/>
      <c r="LGN2" s="556"/>
      <c r="LGO2" s="556"/>
      <c r="LGP2" s="556"/>
      <c r="LGQ2" s="556"/>
      <c r="LGR2" s="556"/>
      <c r="LGS2" s="556"/>
      <c r="LGT2" s="556"/>
      <c r="LGU2" s="556"/>
      <c r="LGV2" s="556"/>
      <c r="LGW2" s="556"/>
      <c r="LGX2" s="556"/>
      <c r="LGY2" s="556"/>
      <c r="LGZ2" s="556"/>
      <c r="LHA2" s="556"/>
      <c r="LHB2" s="556"/>
      <c r="LHC2" s="556"/>
      <c r="LHD2" s="556"/>
      <c r="LHE2" s="556"/>
      <c r="LHF2" s="556"/>
      <c r="LHG2" s="556"/>
      <c r="LHH2" s="556"/>
      <c r="LHI2" s="556"/>
      <c r="LHJ2" s="556"/>
      <c r="LHK2" s="556"/>
      <c r="LHL2" s="556"/>
      <c r="LHM2" s="556"/>
      <c r="LHN2" s="556"/>
      <c r="LHO2" s="556"/>
      <c r="LHP2" s="556"/>
      <c r="LHQ2" s="556"/>
      <c r="LHR2" s="556"/>
      <c r="LHS2" s="556"/>
      <c r="LHT2" s="556"/>
      <c r="LHU2" s="556"/>
      <c r="LHV2" s="556"/>
      <c r="LHW2" s="556"/>
      <c r="LHX2" s="556"/>
      <c r="LHY2" s="556"/>
      <c r="LHZ2" s="556"/>
      <c r="LIA2" s="556"/>
      <c r="LIB2" s="556"/>
      <c r="LIC2" s="556"/>
      <c r="LID2" s="556"/>
      <c r="LIE2" s="556"/>
      <c r="LIF2" s="556"/>
      <c r="LIG2" s="556"/>
      <c r="LIH2" s="556"/>
      <c r="LII2" s="556"/>
      <c r="LIJ2" s="556"/>
      <c r="LIK2" s="556"/>
      <c r="LIL2" s="556"/>
      <c r="LIM2" s="556"/>
      <c r="LIN2" s="556"/>
      <c r="LIO2" s="556"/>
      <c r="LIP2" s="556"/>
      <c r="LIQ2" s="556"/>
      <c r="LIR2" s="556"/>
      <c r="LIS2" s="556"/>
      <c r="LIT2" s="556"/>
      <c r="LIU2" s="556"/>
      <c r="LIV2" s="556"/>
      <c r="LIW2" s="556"/>
      <c r="LIX2" s="556"/>
      <c r="LIY2" s="556"/>
      <c r="LIZ2" s="556"/>
      <c r="LJA2" s="556"/>
      <c r="LJB2" s="556"/>
      <c r="LJC2" s="556"/>
      <c r="LJD2" s="556"/>
      <c r="LJE2" s="556"/>
      <c r="LJF2" s="556"/>
      <c r="LJG2" s="556"/>
      <c r="LJH2" s="556"/>
      <c r="LJI2" s="556"/>
      <c r="LJJ2" s="556"/>
      <c r="LJK2" s="556"/>
      <c r="LJL2" s="556"/>
      <c r="LJM2" s="556"/>
      <c r="LJN2" s="556"/>
      <c r="LJO2" s="556"/>
      <c r="LJP2" s="556"/>
      <c r="LJQ2" s="556"/>
      <c r="LJR2" s="556"/>
      <c r="LJS2" s="556"/>
      <c r="LJT2" s="556"/>
      <c r="LJU2" s="556"/>
      <c r="LJV2" s="556"/>
      <c r="LJW2" s="556"/>
      <c r="LJX2" s="556"/>
      <c r="LJY2" s="556"/>
      <c r="LJZ2" s="556"/>
      <c r="LKA2" s="556"/>
      <c r="LKB2" s="556"/>
      <c r="LKC2" s="556"/>
      <c r="LKD2" s="556"/>
      <c r="LKE2" s="556"/>
      <c r="LKF2" s="556"/>
      <c r="LKG2" s="556"/>
      <c r="LKH2" s="556"/>
      <c r="LKI2" s="556"/>
      <c r="LKJ2" s="556"/>
      <c r="LKK2" s="556"/>
      <c r="LKL2" s="556"/>
      <c r="LKM2" s="556"/>
      <c r="LKN2" s="556"/>
      <c r="LKO2" s="556"/>
      <c r="LKP2" s="556"/>
      <c r="LKQ2" s="556"/>
      <c r="LKR2" s="556"/>
      <c r="LKS2" s="556"/>
      <c r="LKT2" s="556"/>
      <c r="LKU2" s="556"/>
      <c r="LKV2" s="556"/>
      <c r="LKW2" s="556"/>
      <c r="LKX2" s="556"/>
      <c r="LKY2" s="556"/>
      <c r="LKZ2" s="556"/>
      <c r="LLA2" s="556"/>
      <c r="LLB2" s="556"/>
      <c r="LLC2" s="556"/>
      <c r="LLD2" s="556"/>
      <c r="LLE2" s="556"/>
      <c r="LLF2" s="556"/>
      <c r="LLG2" s="556"/>
      <c r="LLH2" s="556"/>
      <c r="LLI2" s="556"/>
      <c r="LLJ2" s="556"/>
      <c r="LLK2" s="556"/>
      <c r="LLL2" s="556"/>
      <c r="LLM2" s="556"/>
      <c r="LLN2" s="556"/>
      <c r="LLO2" s="556"/>
      <c r="LLP2" s="556"/>
      <c r="LLQ2" s="556"/>
      <c r="LLR2" s="556"/>
      <c r="LLS2" s="556"/>
      <c r="LLT2" s="556"/>
      <c r="LLU2" s="556"/>
      <c r="LLV2" s="556"/>
      <c r="LLW2" s="556"/>
      <c r="LLX2" s="556"/>
      <c r="LLY2" s="556"/>
      <c r="LLZ2" s="556"/>
      <c r="LMA2" s="556"/>
      <c r="LMB2" s="556"/>
      <c r="LMC2" s="556"/>
      <c r="LMD2" s="556"/>
      <c r="LME2" s="556"/>
      <c r="LMF2" s="556"/>
      <c r="LMG2" s="556"/>
      <c r="LMH2" s="556"/>
      <c r="LMI2" s="556"/>
      <c r="LMJ2" s="556"/>
      <c r="LMK2" s="556"/>
      <c r="LML2" s="556"/>
      <c r="LMM2" s="556"/>
      <c r="LMN2" s="556"/>
      <c r="LMO2" s="556"/>
      <c r="LMP2" s="556"/>
      <c r="LMQ2" s="556"/>
      <c r="LMR2" s="556"/>
      <c r="LMS2" s="556"/>
      <c r="LMT2" s="556"/>
      <c r="LMU2" s="556"/>
      <c r="LMV2" s="556"/>
      <c r="LMW2" s="556"/>
      <c r="LMX2" s="556"/>
      <c r="LMY2" s="556"/>
      <c r="LMZ2" s="556"/>
      <c r="LNA2" s="556"/>
      <c r="LNB2" s="556"/>
      <c r="LNC2" s="556"/>
      <c r="LND2" s="556"/>
      <c r="LNE2" s="556"/>
      <c r="LNF2" s="556"/>
      <c r="LNG2" s="556"/>
      <c r="LNH2" s="556"/>
      <c r="LNI2" s="556"/>
      <c r="LNJ2" s="556"/>
      <c r="LNK2" s="556"/>
      <c r="LNL2" s="556"/>
      <c r="LNM2" s="556"/>
      <c r="LNN2" s="556"/>
      <c r="LNO2" s="556"/>
      <c r="LNP2" s="556"/>
      <c r="LNQ2" s="556"/>
      <c r="LNR2" s="556"/>
      <c r="LNS2" s="556"/>
      <c r="LNT2" s="556"/>
      <c r="LNU2" s="556"/>
      <c r="LNV2" s="556"/>
      <c r="LNW2" s="556"/>
      <c r="LNX2" s="556"/>
      <c r="LNY2" s="556"/>
      <c r="LNZ2" s="556"/>
      <c r="LOA2" s="556"/>
      <c r="LOB2" s="556"/>
      <c r="LOC2" s="556"/>
      <c r="LOD2" s="556"/>
      <c r="LOE2" s="556"/>
      <c r="LOF2" s="556"/>
      <c r="LOG2" s="556"/>
      <c r="LOH2" s="556"/>
      <c r="LOI2" s="556"/>
      <c r="LOJ2" s="556"/>
      <c r="LOK2" s="556"/>
      <c r="LOL2" s="556"/>
      <c r="LOM2" s="556"/>
      <c r="LON2" s="556"/>
      <c r="LOO2" s="556"/>
      <c r="LOP2" s="556"/>
      <c r="LOQ2" s="556"/>
      <c r="LOR2" s="556"/>
      <c r="LOS2" s="556"/>
      <c r="LOT2" s="556"/>
      <c r="LOU2" s="556"/>
      <c r="LOV2" s="556"/>
      <c r="LOW2" s="556"/>
      <c r="LOX2" s="556"/>
      <c r="LOY2" s="556"/>
      <c r="LOZ2" s="556"/>
      <c r="LPA2" s="556"/>
      <c r="LPB2" s="556"/>
      <c r="LPC2" s="556"/>
      <c r="LPD2" s="556"/>
      <c r="LPE2" s="556"/>
      <c r="LPF2" s="556"/>
      <c r="LPG2" s="556"/>
      <c r="LPH2" s="556"/>
      <c r="LPI2" s="556"/>
      <c r="LPJ2" s="556"/>
      <c r="LPK2" s="556"/>
      <c r="LPL2" s="556"/>
      <c r="LPM2" s="556"/>
      <c r="LPN2" s="556"/>
      <c r="LPO2" s="556"/>
      <c r="LPP2" s="556"/>
      <c r="LPQ2" s="556"/>
      <c r="LPR2" s="556"/>
      <c r="LPS2" s="556"/>
      <c r="LPT2" s="556"/>
      <c r="LPU2" s="556"/>
      <c r="LPV2" s="556"/>
      <c r="LPW2" s="556"/>
      <c r="LPX2" s="556"/>
      <c r="LPY2" s="556"/>
      <c r="LPZ2" s="556"/>
      <c r="LQA2" s="556"/>
      <c r="LQB2" s="556"/>
      <c r="LQC2" s="556"/>
      <c r="LQD2" s="556"/>
      <c r="LQE2" s="556"/>
      <c r="LQF2" s="556"/>
      <c r="LQG2" s="556"/>
      <c r="LQH2" s="556"/>
      <c r="LQI2" s="556"/>
      <c r="LQJ2" s="556"/>
      <c r="LQK2" s="556"/>
      <c r="LQL2" s="556"/>
      <c r="LQM2" s="556"/>
      <c r="LQN2" s="556"/>
      <c r="LQO2" s="556"/>
      <c r="LQP2" s="556"/>
      <c r="LQQ2" s="556"/>
      <c r="LQR2" s="556"/>
      <c r="LQS2" s="556"/>
      <c r="LQT2" s="556"/>
      <c r="LQU2" s="556"/>
      <c r="LQV2" s="556"/>
      <c r="LQW2" s="556"/>
      <c r="LQX2" s="556"/>
      <c r="LQY2" s="556"/>
      <c r="LQZ2" s="556"/>
      <c r="LRA2" s="556"/>
      <c r="LRB2" s="556"/>
      <c r="LRC2" s="556"/>
      <c r="LRD2" s="556"/>
      <c r="LRE2" s="556"/>
      <c r="LRF2" s="556"/>
      <c r="LRG2" s="556"/>
      <c r="LRH2" s="556"/>
      <c r="LRI2" s="556"/>
      <c r="LRJ2" s="556"/>
      <c r="LRK2" s="556"/>
      <c r="LRL2" s="556"/>
      <c r="LRM2" s="556"/>
      <c r="LRN2" s="556"/>
      <c r="LRO2" s="556"/>
      <c r="LRP2" s="556"/>
      <c r="LRQ2" s="556"/>
      <c r="LRR2" s="556"/>
      <c r="LRS2" s="556"/>
      <c r="LRT2" s="556"/>
      <c r="LRU2" s="556"/>
      <c r="LRV2" s="556"/>
      <c r="LRW2" s="556"/>
      <c r="LRX2" s="556"/>
      <c r="LRY2" s="556"/>
      <c r="LRZ2" s="556"/>
      <c r="LSA2" s="556"/>
      <c r="LSB2" s="556"/>
      <c r="LSC2" s="556"/>
      <c r="LSD2" s="556"/>
      <c r="LSE2" s="556"/>
      <c r="LSF2" s="556"/>
      <c r="LSG2" s="556"/>
      <c r="LSH2" s="556"/>
      <c r="LSI2" s="556"/>
      <c r="LSJ2" s="556"/>
      <c r="LSK2" s="556"/>
      <c r="LSL2" s="556"/>
      <c r="LSM2" s="556"/>
      <c r="LSN2" s="556"/>
      <c r="LSO2" s="556"/>
      <c r="LSP2" s="556"/>
      <c r="LSQ2" s="556"/>
      <c r="LSR2" s="556"/>
      <c r="LSS2" s="556"/>
      <c r="LST2" s="556"/>
      <c r="LSU2" s="556"/>
      <c r="LSV2" s="556"/>
      <c r="LSW2" s="556"/>
      <c r="LSX2" s="556"/>
      <c r="LSY2" s="556"/>
      <c r="LSZ2" s="556"/>
      <c r="LTA2" s="556"/>
      <c r="LTB2" s="556"/>
      <c r="LTC2" s="556"/>
      <c r="LTD2" s="556"/>
      <c r="LTE2" s="556"/>
      <c r="LTF2" s="556"/>
      <c r="LTG2" s="556"/>
      <c r="LTH2" s="556"/>
      <c r="LTI2" s="556"/>
      <c r="LTJ2" s="556"/>
      <c r="LTK2" s="556"/>
      <c r="LTL2" s="556"/>
      <c r="LTM2" s="556"/>
      <c r="LTN2" s="556"/>
      <c r="LTO2" s="556"/>
      <c r="LTP2" s="556"/>
      <c r="LTQ2" s="556"/>
      <c r="LTR2" s="556"/>
      <c r="LTS2" s="556"/>
      <c r="LTT2" s="556"/>
      <c r="LTU2" s="556"/>
      <c r="LTV2" s="556"/>
      <c r="LTW2" s="556"/>
      <c r="LTX2" s="556"/>
      <c r="LTY2" s="556"/>
      <c r="LTZ2" s="556"/>
      <c r="LUA2" s="556"/>
      <c r="LUB2" s="556"/>
      <c r="LUC2" s="556"/>
      <c r="LUD2" s="556"/>
      <c r="LUE2" s="556"/>
      <c r="LUF2" s="556"/>
      <c r="LUG2" s="556"/>
      <c r="LUH2" s="556"/>
      <c r="LUI2" s="556"/>
      <c r="LUJ2" s="556"/>
      <c r="LUK2" s="556"/>
      <c r="LUL2" s="556"/>
      <c r="LUM2" s="556"/>
      <c r="LUN2" s="556"/>
      <c r="LUO2" s="556"/>
      <c r="LUP2" s="556"/>
      <c r="LUQ2" s="556"/>
      <c r="LUR2" s="556"/>
      <c r="LUS2" s="556"/>
      <c r="LUT2" s="556"/>
      <c r="LUU2" s="556"/>
      <c r="LUV2" s="556"/>
      <c r="LUW2" s="556"/>
      <c r="LUX2" s="556"/>
      <c r="LUY2" s="556"/>
      <c r="LUZ2" s="556"/>
      <c r="LVA2" s="556"/>
      <c r="LVB2" s="556"/>
      <c r="LVC2" s="556"/>
      <c r="LVD2" s="556"/>
      <c r="LVE2" s="556"/>
      <c r="LVF2" s="556"/>
      <c r="LVG2" s="556"/>
      <c r="LVH2" s="556"/>
      <c r="LVI2" s="556"/>
      <c r="LVJ2" s="556"/>
      <c r="LVK2" s="556"/>
      <c r="LVL2" s="556"/>
      <c r="LVM2" s="556"/>
      <c r="LVN2" s="556"/>
      <c r="LVO2" s="556"/>
      <c r="LVP2" s="556"/>
      <c r="LVQ2" s="556"/>
      <c r="LVR2" s="556"/>
      <c r="LVS2" s="556"/>
      <c r="LVT2" s="556"/>
      <c r="LVU2" s="556"/>
      <c r="LVV2" s="556"/>
      <c r="LVW2" s="556"/>
      <c r="LVX2" s="556"/>
      <c r="LVY2" s="556"/>
      <c r="LVZ2" s="556"/>
      <c r="LWA2" s="556"/>
      <c r="LWB2" s="556"/>
      <c r="LWC2" s="556"/>
      <c r="LWD2" s="556"/>
      <c r="LWE2" s="556"/>
      <c r="LWF2" s="556"/>
      <c r="LWG2" s="556"/>
      <c r="LWH2" s="556"/>
      <c r="LWI2" s="556"/>
      <c r="LWJ2" s="556"/>
      <c r="LWK2" s="556"/>
      <c r="LWL2" s="556"/>
      <c r="LWM2" s="556"/>
      <c r="LWN2" s="556"/>
      <c r="LWO2" s="556"/>
      <c r="LWP2" s="556"/>
      <c r="LWQ2" s="556"/>
      <c r="LWR2" s="556"/>
      <c r="LWS2" s="556"/>
      <c r="LWT2" s="556"/>
      <c r="LWU2" s="556"/>
      <c r="LWV2" s="556"/>
      <c r="LWW2" s="556"/>
      <c r="LWX2" s="556"/>
      <c r="LWY2" s="556"/>
      <c r="LWZ2" s="556"/>
      <c r="LXA2" s="556"/>
      <c r="LXB2" s="556"/>
      <c r="LXC2" s="556"/>
      <c r="LXD2" s="556"/>
      <c r="LXE2" s="556"/>
      <c r="LXF2" s="556"/>
      <c r="LXG2" s="556"/>
      <c r="LXH2" s="556"/>
      <c r="LXI2" s="556"/>
      <c r="LXJ2" s="556"/>
      <c r="LXK2" s="556"/>
      <c r="LXL2" s="556"/>
      <c r="LXM2" s="556"/>
      <c r="LXN2" s="556"/>
      <c r="LXO2" s="556"/>
      <c r="LXP2" s="556"/>
      <c r="LXQ2" s="556"/>
      <c r="LXR2" s="556"/>
      <c r="LXS2" s="556"/>
      <c r="LXT2" s="556"/>
      <c r="LXU2" s="556"/>
      <c r="LXV2" s="556"/>
      <c r="LXW2" s="556"/>
      <c r="LXX2" s="556"/>
      <c r="LXY2" s="556"/>
      <c r="LXZ2" s="556"/>
      <c r="LYA2" s="556"/>
      <c r="LYB2" s="556"/>
      <c r="LYC2" s="556"/>
      <c r="LYD2" s="556"/>
      <c r="LYE2" s="556"/>
      <c r="LYF2" s="556"/>
      <c r="LYG2" s="556"/>
      <c r="LYH2" s="556"/>
      <c r="LYI2" s="556"/>
      <c r="LYJ2" s="556"/>
      <c r="LYK2" s="556"/>
      <c r="LYL2" s="556"/>
      <c r="LYM2" s="556"/>
      <c r="LYN2" s="556"/>
      <c r="LYO2" s="556"/>
      <c r="LYP2" s="556"/>
      <c r="LYQ2" s="556"/>
      <c r="LYR2" s="556"/>
      <c r="LYS2" s="556"/>
      <c r="LYT2" s="556"/>
      <c r="LYU2" s="556"/>
      <c r="LYV2" s="556"/>
      <c r="LYW2" s="556"/>
      <c r="LYX2" s="556"/>
      <c r="LYY2" s="556"/>
      <c r="LYZ2" s="556"/>
      <c r="LZA2" s="556"/>
      <c r="LZB2" s="556"/>
      <c r="LZC2" s="556"/>
      <c r="LZD2" s="556"/>
      <c r="LZE2" s="556"/>
      <c r="LZF2" s="556"/>
      <c r="LZG2" s="556"/>
      <c r="LZH2" s="556"/>
      <c r="LZI2" s="556"/>
      <c r="LZJ2" s="556"/>
      <c r="LZK2" s="556"/>
      <c r="LZL2" s="556"/>
      <c r="LZM2" s="556"/>
      <c r="LZN2" s="556"/>
      <c r="LZO2" s="556"/>
      <c r="LZP2" s="556"/>
      <c r="LZQ2" s="556"/>
      <c r="LZR2" s="556"/>
      <c r="LZS2" s="556"/>
      <c r="LZT2" s="556"/>
      <c r="LZU2" s="556"/>
      <c r="LZV2" s="556"/>
      <c r="LZW2" s="556"/>
      <c r="LZX2" s="556"/>
      <c r="LZY2" s="556"/>
      <c r="LZZ2" s="556"/>
      <c r="MAA2" s="556"/>
      <c r="MAB2" s="556"/>
      <c r="MAC2" s="556"/>
      <c r="MAD2" s="556"/>
      <c r="MAE2" s="556"/>
      <c r="MAF2" s="556"/>
      <c r="MAG2" s="556"/>
      <c r="MAH2" s="556"/>
      <c r="MAI2" s="556"/>
      <c r="MAJ2" s="556"/>
      <c r="MAK2" s="556"/>
      <c r="MAL2" s="556"/>
      <c r="MAM2" s="556"/>
      <c r="MAN2" s="556"/>
      <c r="MAO2" s="556"/>
      <c r="MAP2" s="556"/>
      <c r="MAQ2" s="556"/>
      <c r="MAR2" s="556"/>
      <c r="MAS2" s="556"/>
      <c r="MAT2" s="556"/>
      <c r="MAU2" s="556"/>
      <c r="MAV2" s="556"/>
      <c r="MAW2" s="556"/>
      <c r="MAX2" s="556"/>
      <c r="MAY2" s="556"/>
      <c r="MAZ2" s="556"/>
      <c r="MBA2" s="556"/>
      <c r="MBB2" s="556"/>
      <c r="MBC2" s="556"/>
      <c r="MBD2" s="556"/>
      <c r="MBE2" s="556"/>
      <c r="MBF2" s="556"/>
      <c r="MBG2" s="556"/>
      <c r="MBH2" s="556"/>
      <c r="MBI2" s="556"/>
      <c r="MBJ2" s="556"/>
      <c r="MBK2" s="556"/>
      <c r="MBL2" s="556"/>
      <c r="MBM2" s="556"/>
      <c r="MBN2" s="556"/>
      <c r="MBO2" s="556"/>
      <c r="MBP2" s="556"/>
      <c r="MBQ2" s="556"/>
      <c r="MBR2" s="556"/>
      <c r="MBS2" s="556"/>
      <c r="MBT2" s="556"/>
      <c r="MBU2" s="556"/>
      <c r="MBV2" s="556"/>
      <c r="MBW2" s="556"/>
      <c r="MBX2" s="556"/>
      <c r="MBY2" s="556"/>
      <c r="MBZ2" s="556"/>
      <c r="MCA2" s="556"/>
      <c r="MCB2" s="556"/>
      <c r="MCC2" s="556"/>
      <c r="MCD2" s="556"/>
      <c r="MCE2" s="556"/>
      <c r="MCF2" s="556"/>
      <c r="MCG2" s="556"/>
      <c r="MCH2" s="556"/>
      <c r="MCI2" s="556"/>
      <c r="MCJ2" s="556"/>
      <c r="MCK2" s="556"/>
      <c r="MCL2" s="556"/>
      <c r="MCM2" s="556"/>
      <c r="MCN2" s="556"/>
      <c r="MCO2" s="556"/>
      <c r="MCP2" s="556"/>
      <c r="MCQ2" s="556"/>
      <c r="MCR2" s="556"/>
      <c r="MCS2" s="556"/>
      <c r="MCT2" s="556"/>
      <c r="MCU2" s="556"/>
      <c r="MCV2" s="556"/>
      <c r="MCW2" s="556"/>
      <c r="MCX2" s="556"/>
      <c r="MCY2" s="556"/>
      <c r="MCZ2" s="556"/>
      <c r="MDA2" s="556"/>
      <c r="MDB2" s="556"/>
      <c r="MDC2" s="556"/>
      <c r="MDD2" s="556"/>
      <c r="MDE2" s="556"/>
      <c r="MDF2" s="556"/>
      <c r="MDG2" s="556"/>
      <c r="MDH2" s="556"/>
      <c r="MDI2" s="556"/>
      <c r="MDJ2" s="556"/>
      <c r="MDK2" s="556"/>
      <c r="MDL2" s="556"/>
      <c r="MDM2" s="556"/>
      <c r="MDN2" s="556"/>
      <c r="MDO2" s="556"/>
      <c r="MDP2" s="556"/>
      <c r="MDQ2" s="556"/>
      <c r="MDR2" s="556"/>
      <c r="MDS2" s="556"/>
      <c r="MDT2" s="556"/>
      <c r="MDU2" s="556"/>
      <c r="MDV2" s="556"/>
      <c r="MDW2" s="556"/>
      <c r="MDX2" s="556"/>
      <c r="MDY2" s="556"/>
      <c r="MDZ2" s="556"/>
      <c r="MEA2" s="556"/>
      <c r="MEB2" s="556"/>
      <c r="MEC2" s="556"/>
      <c r="MED2" s="556"/>
      <c r="MEE2" s="556"/>
      <c r="MEF2" s="556"/>
      <c r="MEG2" s="556"/>
      <c r="MEH2" s="556"/>
      <c r="MEI2" s="556"/>
      <c r="MEJ2" s="556"/>
      <c r="MEK2" s="556"/>
      <c r="MEL2" s="556"/>
      <c r="MEM2" s="556"/>
      <c r="MEN2" s="556"/>
      <c r="MEO2" s="556"/>
      <c r="MEP2" s="556"/>
      <c r="MEQ2" s="556"/>
      <c r="MER2" s="556"/>
      <c r="MES2" s="556"/>
      <c r="MET2" s="556"/>
      <c r="MEU2" s="556"/>
      <c r="MEV2" s="556"/>
      <c r="MEW2" s="556"/>
      <c r="MEX2" s="556"/>
      <c r="MEY2" s="556"/>
      <c r="MEZ2" s="556"/>
      <c r="MFA2" s="556"/>
      <c r="MFB2" s="556"/>
      <c r="MFC2" s="556"/>
      <c r="MFD2" s="556"/>
      <c r="MFE2" s="556"/>
      <c r="MFF2" s="556"/>
      <c r="MFG2" s="556"/>
      <c r="MFH2" s="556"/>
      <c r="MFI2" s="556"/>
      <c r="MFJ2" s="556"/>
      <c r="MFK2" s="556"/>
      <c r="MFL2" s="556"/>
      <c r="MFM2" s="556"/>
      <c r="MFN2" s="556"/>
      <c r="MFO2" s="556"/>
      <c r="MFP2" s="556"/>
      <c r="MFQ2" s="556"/>
      <c r="MFR2" s="556"/>
      <c r="MFS2" s="556"/>
      <c r="MFT2" s="556"/>
      <c r="MFU2" s="556"/>
      <c r="MFV2" s="556"/>
      <c r="MFW2" s="556"/>
      <c r="MFX2" s="556"/>
      <c r="MFY2" s="556"/>
      <c r="MFZ2" s="556"/>
      <c r="MGA2" s="556"/>
      <c r="MGB2" s="556"/>
      <c r="MGC2" s="556"/>
      <c r="MGD2" s="556"/>
      <c r="MGE2" s="556"/>
      <c r="MGF2" s="556"/>
      <c r="MGG2" s="556"/>
      <c r="MGH2" s="556"/>
      <c r="MGI2" s="556"/>
      <c r="MGJ2" s="556"/>
      <c r="MGK2" s="556"/>
      <c r="MGL2" s="556"/>
      <c r="MGM2" s="556"/>
      <c r="MGN2" s="556"/>
      <c r="MGO2" s="556"/>
      <c r="MGP2" s="556"/>
      <c r="MGQ2" s="556"/>
      <c r="MGR2" s="556"/>
      <c r="MGS2" s="556"/>
      <c r="MGT2" s="556"/>
      <c r="MGU2" s="556"/>
      <c r="MGV2" s="556"/>
      <c r="MGW2" s="556"/>
      <c r="MGX2" s="556"/>
      <c r="MGY2" s="556"/>
      <c r="MGZ2" s="556"/>
      <c r="MHA2" s="556"/>
      <c r="MHB2" s="556"/>
      <c r="MHC2" s="556"/>
      <c r="MHD2" s="556"/>
      <c r="MHE2" s="556"/>
      <c r="MHF2" s="556"/>
      <c r="MHG2" s="556"/>
      <c r="MHH2" s="556"/>
      <c r="MHI2" s="556"/>
      <c r="MHJ2" s="556"/>
      <c r="MHK2" s="556"/>
      <c r="MHL2" s="556"/>
      <c r="MHM2" s="556"/>
      <c r="MHN2" s="556"/>
      <c r="MHO2" s="556"/>
      <c r="MHP2" s="556"/>
      <c r="MHQ2" s="556"/>
      <c r="MHR2" s="556"/>
      <c r="MHS2" s="556"/>
      <c r="MHT2" s="556"/>
      <c r="MHU2" s="556"/>
      <c r="MHV2" s="556"/>
      <c r="MHW2" s="556"/>
      <c r="MHX2" s="556"/>
      <c r="MHY2" s="556"/>
      <c r="MHZ2" s="556"/>
      <c r="MIA2" s="556"/>
      <c r="MIB2" s="556"/>
      <c r="MIC2" s="556"/>
      <c r="MID2" s="556"/>
      <c r="MIE2" s="556"/>
      <c r="MIF2" s="556"/>
      <c r="MIG2" s="556"/>
      <c r="MIH2" s="556"/>
      <c r="MII2" s="556"/>
      <c r="MIJ2" s="556"/>
      <c r="MIK2" s="556"/>
      <c r="MIL2" s="556"/>
      <c r="MIM2" s="556"/>
      <c r="MIN2" s="556"/>
      <c r="MIO2" s="556"/>
      <c r="MIP2" s="556"/>
      <c r="MIQ2" s="556"/>
      <c r="MIR2" s="556"/>
      <c r="MIS2" s="556"/>
      <c r="MIT2" s="556"/>
      <c r="MIU2" s="556"/>
      <c r="MIV2" s="556"/>
      <c r="MIW2" s="556"/>
      <c r="MIX2" s="556"/>
      <c r="MIY2" s="556"/>
      <c r="MIZ2" s="556"/>
      <c r="MJA2" s="556"/>
      <c r="MJB2" s="556"/>
      <c r="MJC2" s="556"/>
      <c r="MJD2" s="556"/>
      <c r="MJE2" s="556"/>
      <c r="MJF2" s="556"/>
      <c r="MJG2" s="556"/>
      <c r="MJH2" s="556"/>
      <c r="MJI2" s="556"/>
      <c r="MJJ2" s="556"/>
      <c r="MJK2" s="556"/>
      <c r="MJL2" s="556"/>
      <c r="MJM2" s="556"/>
      <c r="MJN2" s="556"/>
      <c r="MJO2" s="556"/>
      <c r="MJP2" s="556"/>
      <c r="MJQ2" s="556"/>
      <c r="MJR2" s="556"/>
      <c r="MJS2" s="556"/>
      <c r="MJT2" s="556"/>
      <c r="MJU2" s="556"/>
      <c r="MJV2" s="556"/>
      <c r="MJW2" s="556"/>
      <c r="MJX2" s="556"/>
      <c r="MJY2" s="556"/>
      <c r="MJZ2" s="556"/>
      <c r="MKA2" s="556"/>
      <c r="MKB2" s="556"/>
      <c r="MKC2" s="556"/>
      <c r="MKD2" s="556"/>
      <c r="MKE2" s="556"/>
      <c r="MKF2" s="556"/>
      <c r="MKG2" s="556"/>
      <c r="MKH2" s="556"/>
      <c r="MKI2" s="556"/>
      <c r="MKJ2" s="556"/>
      <c r="MKK2" s="556"/>
      <c r="MKL2" s="556"/>
      <c r="MKM2" s="556"/>
      <c r="MKN2" s="556"/>
      <c r="MKO2" s="556"/>
      <c r="MKP2" s="556"/>
      <c r="MKQ2" s="556"/>
      <c r="MKR2" s="556"/>
      <c r="MKS2" s="556"/>
      <c r="MKT2" s="556"/>
      <c r="MKU2" s="556"/>
      <c r="MKV2" s="556"/>
      <c r="MKW2" s="556"/>
      <c r="MKX2" s="556"/>
      <c r="MKY2" s="556"/>
      <c r="MKZ2" s="556"/>
      <c r="MLA2" s="556"/>
      <c r="MLB2" s="556"/>
      <c r="MLC2" s="556"/>
      <c r="MLD2" s="556"/>
      <c r="MLE2" s="556"/>
      <c r="MLF2" s="556"/>
      <c r="MLG2" s="556"/>
      <c r="MLH2" s="556"/>
      <c r="MLI2" s="556"/>
      <c r="MLJ2" s="556"/>
      <c r="MLK2" s="556"/>
      <c r="MLL2" s="556"/>
      <c r="MLM2" s="556"/>
      <c r="MLN2" s="556"/>
      <c r="MLO2" s="556"/>
      <c r="MLP2" s="556"/>
      <c r="MLQ2" s="556"/>
      <c r="MLR2" s="556"/>
      <c r="MLS2" s="556"/>
      <c r="MLT2" s="556"/>
      <c r="MLU2" s="556"/>
      <c r="MLV2" s="556"/>
      <c r="MLW2" s="556"/>
      <c r="MLX2" s="556"/>
      <c r="MLY2" s="556"/>
      <c r="MLZ2" s="556"/>
      <c r="MMA2" s="556"/>
      <c r="MMB2" s="556"/>
      <c r="MMC2" s="556"/>
      <c r="MMD2" s="556"/>
      <c r="MME2" s="556"/>
      <c r="MMF2" s="556"/>
      <c r="MMG2" s="556"/>
      <c r="MMH2" s="556"/>
      <c r="MMI2" s="556"/>
      <c r="MMJ2" s="556"/>
      <c r="MMK2" s="556"/>
      <c r="MML2" s="556"/>
      <c r="MMM2" s="556"/>
      <c r="MMN2" s="556"/>
      <c r="MMO2" s="556"/>
      <c r="MMP2" s="556"/>
      <c r="MMQ2" s="556"/>
      <c r="MMR2" s="556"/>
      <c r="MMS2" s="556"/>
      <c r="MMT2" s="556"/>
      <c r="MMU2" s="556"/>
      <c r="MMV2" s="556"/>
      <c r="MMW2" s="556"/>
      <c r="MMX2" s="556"/>
      <c r="MMY2" s="556"/>
      <c r="MMZ2" s="556"/>
      <c r="MNA2" s="556"/>
      <c r="MNB2" s="556"/>
      <c r="MNC2" s="556"/>
      <c r="MND2" s="556"/>
      <c r="MNE2" s="556"/>
      <c r="MNF2" s="556"/>
      <c r="MNG2" s="556"/>
      <c r="MNH2" s="556"/>
      <c r="MNI2" s="556"/>
      <c r="MNJ2" s="556"/>
      <c r="MNK2" s="556"/>
      <c r="MNL2" s="556"/>
      <c r="MNM2" s="556"/>
      <c r="MNN2" s="556"/>
      <c r="MNO2" s="556"/>
      <c r="MNP2" s="556"/>
      <c r="MNQ2" s="556"/>
      <c r="MNR2" s="556"/>
      <c r="MNS2" s="556"/>
      <c r="MNT2" s="556"/>
      <c r="MNU2" s="556"/>
      <c r="MNV2" s="556"/>
      <c r="MNW2" s="556"/>
      <c r="MNX2" s="556"/>
      <c r="MNY2" s="556"/>
      <c r="MNZ2" s="556"/>
      <c r="MOA2" s="556"/>
      <c r="MOB2" s="556"/>
      <c r="MOC2" s="556"/>
      <c r="MOD2" s="556"/>
      <c r="MOE2" s="556"/>
      <c r="MOF2" s="556"/>
      <c r="MOG2" s="556"/>
      <c r="MOH2" s="556"/>
      <c r="MOI2" s="556"/>
      <c r="MOJ2" s="556"/>
      <c r="MOK2" s="556"/>
      <c r="MOL2" s="556"/>
      <c r="MOM2" s="556"/>
      <c r="MON2" s="556"/>
      <c r="MOO2" s="556"/>
      <c r="MOP2" s="556"/>
      <c r="MOQ2" s="556"/>
      <c r="MOR2" s="556"/>
      <c r="MOS2" s="556"/>
      <c r="MOT2" s="556"/>
      <c r="MOU2" s="556"/>
      <c r="MOV2" s="556"/>
      <c r="MOW2" s="556"/>
      <c r="MOX2" s="556"/>
      <c r="MOY2" s="556"/>
      <c r="MOZ2" s="556"/>
      <c r="MPA2" s="556"/>
      <c r="MPB2" s="556"/>
      <c r="MPC2" s="556"/>
      <c r="MPD2" s="556"/>
      <c r="MPE2" s="556"/>
      <c r="MPF2" s="556"/>
      <c r="MPG2" s="556"/>
      <c r="MPH2" s="556"/>
      <c r="MPI2" s="556"/>
      <c r="MPJ2" s="556"/>
      <c r="MPK2" s="556"/>
      <c r="MPL2" s="556"/>
      <c r="MPM2" s="556"/>
      <c r="MPN2" s="556"/>
      <c r="MPO2" s="556"/>
      <c r="MPP2" s="556"/>
      <c r="MPQ2" s="556"/>
      <c r="MPR2" s="556"/>
      <c r="MPS2" s="556"/>
      <c r="MPT2" s="556"/>
      <c r="MPU2" s="556"/>
      <c r="MPV2" s="556"/>
      <c r="MPW2" s="556"/>
      <c r="MPX2" s="556"/>
      <c r="MPY2" s="556"/>
      <c r="MPZ2" s="556"/>
      <c r="MQA2" s="556"/>
      <c r="MQB2" s="556"/>
      <c r="MQC2" s="556"/>
      <c r="MQD2" s="556"/>
      <c r="MQE2" s="556"/>
      <c r="MQF2" s="556"/>
      <c r="MQG2" s="556"/>
      <c r="MQH2" s="556"/>
      <c r="MQI2" s="556"/>
      <c r="MQJ2" s="556"/>
      <c r="MQK2" s="556"/>
      <c r="MQL2" s="556"/>
      <c r="MQM2" s="556"/>
      <c r="MQN2" s="556"/>
      <c r="MQO2" s="556"/>
      <c r="MQP2" s="556"/>
      <c r="MQQ2" s="556"/>
      <c r="MQR2" s="556"/>
      <c r="MQS2" s="556"/>
      <c r="MQT2" s="556"/>
      <c r="MQU2" s="556"/>
      <c r="MQV2" s="556"/>
      <c r="MQW2" s="556"/>
      <c r="MQX2" s="556"/>
      <c r="MQY2" s="556"/>
      <c r="MQZ2" s="556"/>
      <c r="MRA2" s="556"/>
      <c r="MRB2" s="556"/>
      <c r="MRC2" s="556"/>
      <c r="MRD2" s="556"/>
      <c r="MRE2" s="556"/>
      <c r="MRF2" s="556"/>
      <c r="MRG2" s="556"/>
      <c r="MRH2" s="556"/>
      <c r="MRI2" s="556"/>
      <c r="MRJ2" s="556"/>
      <c r="MRK2" s="556"/>
      <c r="MRL2" s="556"/>
      <c r="MRM2" s="556"/>
      <c r="MRN2" s="556"/>
      <c r="MRO2" s="556"/>
      <c r="MRP2" s="556"/>
      <c r="MRQ2" s="556"/>
      <c r="MRR2" s="556"/>
      <c r="MRS2" s="556"/>
      <c r="MRT2" s="556"/>
      <c r="MRU2" s="556"/>
      <c r="MRV2" s="556"/>
      <c r="MRW2" s="556"/>
      <c r="MRX2" s="556"/>
      <c r="MRY2" s="556"/>
      <c r="MRZ2" s="556"/>
      <c r="MSA2" s="556"/>
      <c r="MSB2" s="556"/>
      <c r="MSC2" s="556"/>
      <c r="MSD2" s="556"/>
      <c r="MSE2" s="556"/>
      <c r="MSF2" s="556"/>
      <c r="MSG2" s="556"/>
      <c r="MSH2" s="556"/>
      <c r="MSI2" s="556"/>
      <c r="MSJ2" s="556"/>
      <c r="MSK2" s="556"/>
      <c r="MSL2" s="556"/>
      <c r="MSM2" s="556"/>
      <c r="MSN2" s="556"/>
      <c r="MSO2" s="556"/>
      <c r="MSP2" s="556"/>
      <c r="MSQ2" s="556"/>
      <c r="MSR2" s="556"/>
      <c r="MSS2" s="556"/>
      <c r="MST2" s="556"/>
      <c r="MSU2" s="556"/>
      <c r="MSV2" s="556"/>
      <c r="MSW2" s="556"/>
      <c r="MSX2" s="556"/>
      <c r="MSY2" s="556"/>
      <c r="MSZ2" s="556"/>
      <c r="MTA2" s="556"/>
      <c r="MTB2" s="556"/>
      <c r="MTC2" s="556"/>
      <c r="MTD2" s="556"/>
      <c r="MTE2" s="556"/>
      <c r="MTF2" s="556"/>
      <c r="MTG2" s="556"/>
      <c r="MTH2" s="556"/>
      <c r="MTI2" s="556"/>
      <c r="MTJ2" s="556"/>
      <c r="MTK2" s="556"/>
      <c r="MTL2" s="556"/>
      <c r="MTM2" s="556"/>
      <c r="MTN2" s="556"/>
      <c r="MTO2" s="556"/>
      <c r="MTP2" s="556"/>
      <c r="MTQ2" s="556"/>
      <c r="MTR2" s="556"/>
      <c r="MTS2" s="556"/>
      <c r="MTT2" s="556"/>
      <c r="MTU2" s="556"/>
      <c r="MTV2" s="556"/>
      <c r="MTW2" s="556"/>
      <c r="MTX2" s="556"/>
      <c r="MTY2" s="556"/>
      <c r="MTZ2" s="556"/>
      <c r="MUA2" s="556"/>
      <c r="MUB2" s="556"/>
      <c r="MUC2" s="556"/>
      <c r="MUD2" s="556"/>
      <c r="MUE2" s="556"/>
      <c r="MUF2" s="556"/>
      <c r="MUG2" s="556"/>
      <c r="MUH2" s="556"/>
      <c r="MUI2" s="556"/>
      <c r="MUJ2" s="556"/>
      <c r="MUK2" s="556"/>
      <c r="MUL2" s="556"/>
      <c r="MUM2" s="556"/>
      <c r="MUN2" s="556"/>
      <c r="MUO2" s="556"/>
      <c r="MUP2" s="556"/>
      <c r="MUQ2" s="556"/>
      <c r="MUR2" s="556"/>
      <c r="MUS2" s="556"/>
      <c r="MUT2" s="556"/>
      <c r="MUU2" s="556"/>
      <c r="MUV2" s="556"/>
      <c r="MUW2" s="556"/>
      <c r="MUX2" s="556"/>
      <c r="MUY2" s="556"/>
      <c r="MUZ2" s="556"/>
      <c r="MVA2" s="556"/>
      <c r="MVB2" s="556"/>
      <c r="MVC2" s="556"/>
      <c r="MVD2" s="556"/>
      <c r="MVE2" s="556"/>
      <c r="MVF2" s="556"/>
      <c r="MVG2" s="556"/>
      <c r="MVH2" s="556"/>
      <c r="MVI2" s="556"/>
      <c r="MVJ2" s="556"/>
      <c r="MVK2" s="556"/>
      <c r="MVL2" s="556"/>
      <c r="MVM2" s="556"/>
      <c r="MVN2" s="556"/>
      <c r="MVO2" s="556"/>
      <c r="MVP2" s="556"/>
      <c r="MVQ2" s="556"/>
      <c r="MVR2" s="556"/>
      <c r="MVS2" s="556"/>
      <c r="MVT2" s="556"/>
      <c r="MVU2" s="556"/>
      <c r="MVV2" s="556"/>
      <c r="MVW2" s="556"/>
      <c r="MVX2" s="556"/>
      <c r="MVY2" s="556"/>
      <c r="MVZ2" s="556"/>
      <c r="MWA2" s="556"/>
      <c r="MWB2" s="556"/>
      <c r="MWC2" s="556"/>
      <c r="MWD2" s="556"/>
      <c r="MWE2" s="556"/>
      <c r="MWF2" s="556"/>
      <c r="MWG2" s="556"/>
      <c r="MWH2" s="556"/>
      <c r="MWI2" s="556"/>
      <c r="MWJ2" s="556"/>
      <c r="MWK2" s="556"/>
      <c r="MWL2" s="556"/>
      <c r="MWM2" s="556"/>
      <c r="MWN2" s="556"/>
      <c r="MWO2" s="556"/>
      <c r="MWP2" s="556"/>
      <c r="MWQ2" s="556"/>
      <c r="MWR2" s="556"/>
      <c r="MWS2" s="556"/>
      <c r="MWT2" s="556"/>
      <c r="MWU2" s="556"/>
      <c r="MWV2" s="556"/>
      <c r="MWW2" s="556"/>
      <c r="MWX2" s="556"/>
      <c r="MWY2" s="556"/>
      <c r="MWZ2" s="556"/>
      <c r="MXA2" s="556"/>
      <c r="MXB2" s="556"/>
      <c r="MXC2" s="556"/>
      <c r="MXD2" s="556"/>
      <c r="MXE2" s="556"/>
      <c r="MXF2" s="556"/>
      <c r="MXG2" s="556"/>
      <c r="MXH2" s="556"/>
      <c r="MXI2" s="556"/>
      <c r="MXJ2" s="556"/>
      <c r="MXK2" s="556"/>
      <c r="MXL2" s="556"/>
      <c r="MXM2" s="556"/>
      <c r="MXN2" s="556"/>
      <c r="MXO2" s="556"/>
      <c r="MXP2" s="556"/>
      <c r="MXQ2" s="556"/>
      <c r="MXR2" s="556"/>
      <c r="MXS2" s="556"/>
      <c r="MXT2" s="556"/>
      <c r="MXU2" s="556"/>
      <c r="MXV2" s="556"/>
      <c r="MXW2" s="556"/>
      <c r="MXX2" s="556"/>
      <c r="MXY2" s="556"/>
      <c r="MXZ2" s="556"/>
      <c r="MYA2" s="556"/>
      <c r="MYB2" s="556"/>
      <c r="MYC2" s="556"/>
      <c r="MYD2" s="556"/>
      <c r="MYE2" s="556"/>
      <c r="MYF2" s="556"/>
      <c r="MYG2" s="556"/>
      <c r="MYH2" s="556"/>
      <c r="MYI2" s="556"/>
      <c r="MYJ2" s="556"/>
      <c r="MYK2" s="556"/>
      <c r="MYL2" s="556"/>
      <c r="MYM2" s="556"/>
      <c r="MYN2" s="556"/>
      <c r="MYO2" s="556"/>
      <c r="MYP2" s="556"/>
      <c r="MYQ2" s="556"/>
      <c r="MYR2" s="556"/>
      <c r="MYS2" s="556"/>
      <c r="MYT2" s="556"/>
      <c r="MYU2" s="556"/>
      <c r="MYV2" s="556"/>
      <c r="MYW2" s="556"/>
      <c r="MYX2" s="556"/>
      <c r="MYY2" s="556"/>
      <c r="MYZ2" s="556"/>
      <c r="MZA2" s="556"/>
      <c r="MZB2" s="556"/>
      <c r="MZC2" s="556"/>
      <c r="MZD2" s="556"/>
      <c r="MZE2" s="556"/>
      <c r="MZF2" s="556"/>
      <c r="MZG2" s="556"/>
      <c r="MZH2" s="556"/>
      <c r="MZI2" s="556"/>
      <c r="MZJ2" s="556"/>
      <c r="MZK2" s="556"/>
      <c r="MZL2" s="556"/>
      <c r="MZM2" s="556"/>
      <c r="MZN2" s="556"/>
      <c r="MZO2" s="556"/>
      <c r="MZP2" s="556"/>
      <c r="MZQ2" s="556"/>
      <c r="MZR2" s="556"/>
      <c r="MZS2" s="556"/>
      <c r="MZT2" s="556"/>
      <c r="MZU2" s="556"/>
      <c r="MZV2" s="556"/>
      <c r="MZW2" s="556"/>
      <c r="MZX2" s="556"/>
      <c r="MZY2" s="556"/>
      <c r="MZZ2" s="556"/>
      <c r="NAA2" s="556"/>
      <c r="NAB2" s="556"/>
      <c r="NAC2" s="556"/>
      <c r="NAD2" s="556"/>
      <c r="NAE2" s="556"/>
      <c r="NAF2" s="556"/>
      <c r="NAG2" s="556"/>
      <c r="NAH2" s="556"/>
      <c r="NAI2" s="556"/>
      <c r="NAJ2" s="556"/>
      <c r="NAK2" s="556"/>
      <c r="NAL2" s="556"/>
      <c r="NAM2" s="556"/>
      <c r="NAN2" s="556"/>
      <c r="NAO2" s="556"/>
      <c r="NAP2" s="556"/>
      <c r="NAQ2" s="556"/>
      <c r="NAR2" s="556"/>
      <c r="NAS2" s="556"/>
      <c r="NAT2" s="556"/>
      <c r="NAU2" s="556"/>
      <c r="NAV2" s="556"/>
      <c r="NAW2" s="556"/>
      <c r="NAX2" s="556"/>
      <c r="NAY2" s="556"/>
      <c r="NAZ2" s="556"/>
      <c r="NBA2" s="556"/>
      <c r="NBB2" s="556"/>
      <c r="NBC2" s="556"/>
      <c r="NBD2" s="556"/>
      <c r="NBE2" s="556"/>
      <c r="NBF2" s="556"/>
      <c r="NBG2" s="556"/>
      <c r="NBH2" s="556"/>
      <c r="NBI2" s="556"/>
      <c r="NBJ2" s="556"/>
      <c r="NBK2" s="556"/>
      <c r="NBL2" s="556"/>
      <c r="NBM2" s="556"/>
      <c r="NBN2" s="556"/>
      <c r="NBO2" s="556"/>
      <c r="NBP2" s="556"/>
      <c r="NBQ2" s="556"/>
      <c r="NBR2" s="556"/>
      <c r="NBS2" s="556"/>
      <c r="NBT2" s="556"/>
      <c r="NBU2" s="556"/>
      <c r="NBV2" s="556"/>
      <c r="NBW2" s="556"/>
      <c r="NBX2" s="556"/>
      <c r="NBY2" s="556"/>
      <c r="NBZ2" s="556"/>
      <c r="NCA2" s="556"/>
      <c r="NCB2" s="556"/>
      <c r="NCC2" s="556"/>
      <c r="NCD2" s="556"/>
      <c r="NCE2" s="556"/>
      <c r="NCF2" s="556"/>
      <c r="NCG2" s="556"/>
      <c r="NCH2" s="556"/>
      <c r="NCI2" s="556"/>
      <c r="NCJ2" s="556"/>
      <c r="NCK2" s="556"/>
      <c r="NCL2" s="556"/>
      <c r="NCM2" s="556"/>
      <c r="NCN2" s="556"/>
      <c r="NCO2" s="556"/>
      <c r="NCP2" s="556"/>
      <c r="NCQ2" s="556"/>
      <c r="NCR2" s="556"/>
      <c r="NCS2" s="556"/>
      <c r="NCT2" s="556"/>
      <c r="NCU2" s="556"/>
      <c r="NCV2" s="556"/>
      <c r="NCW2" s="556"/>
      <c r="NCX2" s="556"/>
      <c r="NCY2" s="556"/>
      <c r="NCZ2" s="556"/>
      <c r="NDA2" s="556"/>
      <c r="NDB2" s="556"/>
      <c r="NDC2" s="556"/>
      <c r="NDD2" s="556"/>
      <c r="NDE2" s="556"/>
      <c r="NDF2" s="556"/>
      <c r="NDG2" s="556"/>
      <c r="NDH2" s="556"/>
      <c r="NDI2" s="556"/>
      <c r="NDJ2" s="556"/>
      <c r="NDK2" s="556"/>
      <c r="NDL2" s="556"/>
      <c r="NDM2" s="556"/>
      <c r="NDN2" s="556"/>
      <c r="NDO2" s="556"/>
      <c r="NDP2" s="556"/>
      <c r="NDQ2" s="556"/>
      <c r="NDR2" s="556"/>
      <c r="NDS2" s="556"/>
      <c r="NDT2" s="556"/>
      <c r="NDU2" s="556"/>
      <c r="NDV2" s="556"/>
      <c r="NDW2" s="556"/>
      <c r="NDX2" s="556"/>
      <c r="NDY2" s="556"/>
      <c r="NDZ2" s="556"/>
      <c r="NEA2" s="556"/>
      <c r="NEB2" s="556"/>
      <c r="NEC2" s="556"/>
      <c r="NED2" s="556"/>
      <c r="NEE2" s="556"/>
      <c r="NEF2" s="556"/>
      <c r="NEG2" s="556"/>
      <c r="NEH2" s="556"/>
      <c r="NEI2" s="556"/>
      <c r="NEJ2" s="556"/>
      <c r="NEK2" s="556"/>
      <c r="NEL2" s="556"/>
      <c r="NEM2" s="556"/>
      <c r="NEN2" s="556"/>
      <c r="NEO2" s="556"/>
      <c r="NEP2" s="556"/>
      <c r="NEQ2" s="556"/>
      <c r="NER2" s="556"/>
      <c r="NES2" s="556"/>
      <c r="NET2" s="556"/>
      <c r="NEU2" s="556"/>
      <c r="NEV2" s="556"/>
      <c r="NEW2" s="556"/>
      <c r="NEX2" s="556"/>
      <c r="NEY2" s="556"/>
      <c r="NEZ2" s="556"/>
      <c r="NFA2" s="556"/>
      <c r="NFB2" s="556"/>
      <c r="NFC2" s="556"/>
      <c r="NFD2" s="556"/>
      <c r="NFE2" s="556"/>
      <c r="NFF2" s="556"/>
      <c r="NFG2" s="556"/>
      <c r="NFH2" s="556"/>
      <c r="NFI2" s="556"/>
      <c r="NFJ2" s="556"/>
      <c r="NFK2" s="556"/>
      <c r="NFL2" s="556"/>
      <c r="NFM2" s="556"/>
      <c r="NFN2" s="556"/>
      <c r="NFO2" s="556"/>
      <c r="NFP2" s="556"/>
      <c r="NFQ2" s="556"/>
      <c r="NFR2" s="556"/>
      <c r="NFS2" s="556"/>
      <c r="NFT2" s="556"/>
      <c r="NFU2" s="556"/>
      <c r="NFV2" s="556"/>
      <c r="NFW2" s="556"/>
      <c r="NFX2" s="556"/>
      <c r="NFY2" s="556"/>
      <c r="NFZ2" s="556"/>
      <c r="NGA2" s="556"/>
      <c r="NGB2" s="556"/>
      <c r="NGC2" s="556"/>
      <c r="NGD2" s="556"/>
      <c r="NGE2" s="556"/>
      <c r="NGF2" s="556"/>
      <c r="NGG2" s="556"/>
      <c r="NGH2" s="556"/>
      <c r="NGI2" s="556"/>
      <c r="NGJ2" s="556"/>
      <c r="NGK2" s="556"/>
      <c r="NGL2" s="556"/>
      <c r="NGM2" s="556"/>
      <c r="NGN2" s="556"/>
      <c r="NGO2" s="556"/>
      <c r="NGP2" s="556"/>
      <c r="NGQ2" s="556"/>
      <c r="NGR2" s="556"/>
      <c r="NGS2" s="556"/>
      <c r="NGT2" s="556"/>
      <c r="NGU2" s="556"/>
      <c r="NGV2" s="556"/>
      <c r="NGW2" s="556"/>
      <c r="NGX2" s="556"/>
      <c r="NGY2" s="556"/>
      <c r="NGZ2" s="556"/>
      <c r="NHA2" s="556"/>
      <c r="NHB2" s="556"/>
      <c r="NHC2" s="556"/>
      <c r="NHD2" s="556"/>
      <c r="NHE2" s="556"/>
      <c r="NHF2" s="556"/>
      <c r="NHG2" s="556"/>
      <c r="NHH2" s="556"/>
      <c r="NHI2" s="556"/>
      <c r="NHJ2" s="556"/>
      <c r="NHK2" s="556"/>
      <c r="NHL2" s="556"/>
      <c r="NHM2" s="556"/>
      <c r="NHN2" s="556"/>
      <c r="NHO2" s="556"/>
      <c r="NHP2" s="556"/>
      <c r="NHQ2" s="556"/>
      <c r="NHR2" s="556"/>
      <c r="NHS2" s="556"/>
      <c r="NHT2" s="556"/>
      <c r="NHU2" s="556"/>
      <c r="NHV2" s="556"/>
      <c r="NHW2" s="556"/>
      <c r="NHX2" s="556"/>
      <c r="NHY2" s="556"/>
      <c r="NHZ2" s="556"/>
      <c r="NIA2" s="556"/>
      <c r="NIB2" s="556"/>
      <c r="NIC2" s="556"/>
      <c r="NID2" s="556"/>
      <c r="NIE2" s="556"/>
      <c r="NIF2" s="556"/>
      <c r="NIG2" s="556"/>
      <c r="NIH2" s="556"/>
      <c r="NII2" s="556"/>
      <c r="NIJ2" s="556"/>
      <c r="NIK2" s="556"/>
      <c r="NIL2" s="556"/>
      <c r="NIM2" s="556"/>
      <c r="NIN2" s="556"/>
      <c r="NIO2" s="556"/>
      <c r="NIP2" s="556"/>
      <c r="NIQ2" s="556"/>
      <c r="NIR2" s="556"/>
      <c r="NIS2" s="556"/>
      <c r="NIT2" s="556"/>
      <c r="NIU2" s="556"/>
      <c r="NIV2" s="556"/>
      <c r="NIW2" s="556"/>
      <c r="NIX2" s="556"/>
      <c r="NIY2" s="556"/>
      <c r="NIZ2" s="556"/>
      <c r="NJA2" s="556"/>
      <c r="NJB2" s="556"/>
      <c r="NJC2" s="556"/>
      <c r="NJD2" s="556"/>
      <c r="NJE2" s="556"/>
      <c r="NJF2" s="556"/>
      <c r="NJG2" s="556"/>
      <c r="NJH2" s="556"/>
      <c r="NJI2" s="556"/>
      <c r="NJJ2" s="556"/>
      <c r="NJK2" s="556"/>
      <c r="NJL2" s="556"/>
      <c r="NJM2" s="556"/>
      <c r="NJN2" s="556"/>
      <c r="NJO2" s="556"/>
      <c r="NJP2" s="556"/>
      <c r="NJQ2" s="556"/>
      <c r="NJR2" s="556"/>
      <c r="NJS2" s="556"/>
      <c r="NJT2" s="556"/>
      <c r="NJU2" s="556"/>
      <c r="NJV2" s="556"/>
      <c r="NJW2" s="556"/>
      <c r="NJX2" s="556"/>
      <c r="NJY2" s="556"/>
      <c r="NJZ2" s="556"/>
      <c r="NKA2" s="556"/>
      <c r="NKB2" s="556"/>
      <c r="NKC2" s="556"/>
      <c r="NKD2" s="556"/>
      <c r="NKE2" s="556"/>
      <c r="NKF2" s="556"/>
      <c r="NKG2" s="556"/>
      <c r="NKH2" s="556"/>
      <c r="NKI2" s="556"/>
      <c r="NKJ2" s="556"/>
      <c r="NKK2" s="556"/>
      <c r="NKL2" s="556"/>
      <c r="NKM2" s="556"/>
      <c r="NKN2" s="556"/>
      <c r="NKO2" s="556"/>
      <c r="NKP2" s="556"/>
      <c r="NKQ2" s="556"/>
      <c r="NKR2" s="556"/>
      <c r="NKS2" s="556"/>
      <c r="NKT2" s="556"/>
      <c r="NKU2" s="556"/>
      <c r="NKV2" s="556"/>
      <c r="NKW2" s="556"/>
      <c r="NKX2" s="556"/>
      <c r="NKY2" s="556"/>
      <c r="NKZ2" s="556"/>
      <c r="NLA2" s="556"/>
      <c r="NLB2" s="556"/>
      <c r="NLC2" s="556"/>
      <c r="NLD2" s="556"/>
      <c r="NLE2" s="556"/>
      <c r="NLF2" s="556"/>
      <c r="NLG2" s="556"/>
      <c r="NLH2" s="556"/>
      <c r="NLI2" s="556"/>
      <c r="NLJ2" s="556"/>
      <c r="NLK2" s="556"/>
      <c r="NLL2" s="556"/>
      <c r="NLM2" s="556"/>
      <c r="NLN2" s="556"/>
      <c r="NLO2" s="556"/>
      <c r="NLP2" s="556"/>
      <c r="NLQ2" s="556"/>
      <c r="NLR2" s="556"/>
      <c r="NLS2" s="556"/>
      <c r="NLT2" s="556"/>
      <c r="NLU2" s="556"/>
      <c r="NLV2" s="556"/>
      <c r="NLW2" s="556"/>
      <c r="NLX2" s="556"/>
      <c r="NLY2" s="556"/>
      <c r="NLZ2" s="556"/>
      <c r="NMA2" s="556"/>
      <c r="NMB2" s="556"/>
      <c r="NMC2" s="556"/>
      <c r="NMD2" s="556"/>
      <c r="NME2" s="556"/>
      <c r="NMF2" s="556"/>
      <c r="NMG2" s="556"/>
      <c r="NMH2" s="556"/>
      <c r="NMI2" s="556"/>
      <c r="NMJ2" s="556"/>
      <c r="NMK2" s="556"/>
      <c r="NML2" s="556"/>
      <c r="NMM2" s="556"/>
      <c r="NMN2" s="556"/>
      <c r="NMO2" s="556"/>
      <c r="NMP2" s="556"/>
      <c r="NMQ2" s="556"/>
      <c r="NMR2" s="556"/>
      <c r="NMS2" s="556"/>
      <c r="NMT2" s="556"/>
      <c r="NMU2" s="556"/>
      <c r="NMV2" s="556"/>
      <c r="NMW2" s="556"/>
      <c r="NMX2" s="556"/>
      <c r="NMY2" s="556"/>
      <c r="NMZ2" s="556"/>
      <c r="NNA2" s="556"/>
      <c r="NNB2" s="556"/>
      <c r="NNC2" s="556"/>
      <c r="NND2" s="556"/>
      <c r="NNE2" s="556"/>
      <c r="NNF2" s="556"/>
      <c r="NNG2" s="556"/>
      <c r="NNH2" s="556"/>
      <c r="NNI2" s="556"/>
      <c r="NNJ2" s="556"/>
      <c r="NNK2" s="556"/>
      <c r="NNL2" s="556"/>
      <c r="NNM2" s="556"/>
      <c r="NNN2" s="556"/>
      <c r="NNO2" s="556"/>
      <c r="NNP2" s="556"/>
      <c r="NNQ2" s="556"/>
      <c r="NNR2" s="556"/>
      <c r="NNS2" s="556"/>
      <c r="NNT2" s="556"/>
      <c r="NNU2" s="556"/>
      <c r="NNV2" s="556"/>
      <c r="NNW2" s="556"/>
      <c r="NNX2" s="556"/>
      <c r="NNY2" s="556"/>
      <c r="NNZ2" s="556"/>
      <c r="NOA2" s="556"/>
      <c r="NOB2" s="556"/>
      <c r="NOC2" s="556"/>
      <c r="NOD2" s="556"/>
      <c r="NOE2" s="556"/>
      <c r="NOF2" s="556"/>
      <c r="NOG2" s="556"/>
      <c r="NOH2" s="556"/>
      <c r="NOI2" s="556"/>
      <c r="NOJ2" s="556"/>
      <c r="NOK2" s="556"/>
      <c r="NOL2" s="556"/>
      <c r="NOM2" s="556"/>
      <c r="NON2" s="556"/>
      <c r="NOO2" s="556"/>
      <c r="NOP2" s="556"/>
      <c r="NOQ2" s="556"/>
      <c r="NOR2" s="556"/>
      <c r="NOS2" s="556"/>
      <c r="NOT2" s="556"/>
      <c r="NOU2" s="556"/>
      <c r="NOV2" s="556"/>
      <c r="NOW2" s="556"/>
      <c r="NOX2" s="556"/>
      <c r="NOY2" s="556"/>
      <c r="NOZ2" s="556"/>
      <c r="NPA2" s="556"/>
      <c r="NPB2" s="556"/>
      <c r="NPC2" s="556"/>
      <c r="NPD2" s="556"/>
      <c r="NPE2" s="556"/>
      <c r="NPF2" s="556"/>
      <c r="NPG2" s="556"/>
      <c r="NPH2" s="556"/>
      <c r="NPI2" s="556"/>
      <c r="NPJ2" s="556"/>
      <c r="NPK2" s="556"/>
      <c r="NPL2" s="556"/>
      <c r="NPM2" s="556"/>
      <c r="NPN2" s="556"/>
      <c r="NPO2" s="556"/>
      <c r="NPP2" s="556"/>
      <c r="NPQ2" s="556"/>
      <c r="NPR2" s="556"/>
      <c r="NPS2" s="556"/>
      <c r="NPT2" s="556"/>
      <c r="NPU2" s="556"/>
      <c r="NPV2" s="556"/>
      <c r="NPW2" s="556"/>
      <c r="NPX2" s="556"/>
      <c r="NPY2" s="556"/>
      <c r="NPZ2" s="556"/>
      <c r="NQA2" s="556"/>
      <c r="NQB2" s="556"/>
      <c r="NQC2" s="556"/>
      <c r="NQD2" s="556"/>
      <c r="NQE2" s="556"/>
      <c r="NQF2" s="556"/>
      <c r="NQG2" s="556"/>
      <c r="NQH2" s="556"/>
      <c r="NQI2" s="556"/>
      <c r="NQJ2" s="556"/>
      <c r="NQK2" s="556"/>
      <c r="NQL2" s="556"/>
      <c r="NQM2" s="556"/>
      <c r="NQN2" s="556"/>
      <c r="NQO2" s="556"/>
      <c r="NQP2" s="556"/>
      <c r="NQQ2" s="556"/>
      <c r="NQR2" s="556"/>
      <c r="NQS2" s="556"/>
      <c r="NQT2" s="556"/>
      <c r="NQU2" s="556"/>
      <c r="NQV2" s="556"/>
      <c r="NQW2" s="556"/>
      <c r="NQX2" s="556"/>
      <c r="NQY2" s="556"/>
      <c r="NQZ2" s="556"/>
      <c r="NRA2" s="556"/>
      <c r="NRB2" s="556"/>
      <c r="NRC2" s="556"/>
      <c r="NRD2" s="556"/>
      <c r="NRE2" s="556"/>
      <c r="NRF2" s="556"/>
      <c r="NRG2" s="556"/>
      <c r="NRH2" s="556"/>
      <c r="NRI2" s="556"/>
      <c r="NRJ2" s="556"/>
      <c r="NRK2" s="556"/>
      <c r="NRL2" s="556"/>
      <c r="NRM2" s="556"/>
      <c r="NRN2" s="556"/>
      <c r="NRO2" s="556"/>
      <c r="NRP2" s="556"/>
      <c r="NRQ2" s="556"/>
      <c r="NRR2" s="556"/>
      <c r="NRS2" s="556"/>
      <c r="NRT2" s="556"/>
      <c r="NRU2" s="556"/>
      <c r="NRV2" s="556"/>
      <c r="NRW2" s="556"/>
      <c r="NRX2" s="556"/>
      <c r="NRY2" s="556"/>
      <c r="NRZ2" s="556"/>
      <c r="NSA2" s="556"/>
      <c r="NSB2" s="556"/>
      <c r="NSC2" s="556"/>
      <c r="NSD2" s="556"/>
      <c r="NSE2" s="556"/>
      <c r="NSF2" s="556"/>
      <c r="NSG2" s="556"/>
      <c r="NSH2" s="556"/>
      <c r="NSI2" s="556"/>
      <c r="NSJ2" s="556"/>
      <c r="NSK2" s="556"/>
      <c r="NSL2" s="556"/>
      <c r="NSM2" s="556"/>
      <c r="NSN2" s="556"/>
      <c r="NSO2" s="556"/>
      <c r="NSP2" s="556"/>
      <c r="NSQ2" s="556"/>
      <c r="NSR2" s="556"/>
      <c r="NSS2" s="556"/>
      <c r="NST2" s="556"/>
      <c r="NSU2" s="556"/>
      <c r="NSV2" s="556"/>
      <c r="NSW2" s="556"/>
      <c r="NSX2" s="556"/>
      <c r="NSY2" s="556"/>
      <c r="NSZ2" s="556"/>
      <c r="NTA2" s="556"/>
      <c r="NTB2" s="556"/>
      <c r="NTC2" s="556"/>
      <c r="NTD2" s="556"/>
      <c r="NTE2" s="556"/>
      <c r="NTF2" s="556"/>
      <c r="NTG2" s="556"/>
      <c r="NTH2" s="556"/>
      <c r="NTI2" s="556"/>
      <c r="NTJ2" s="556"/>
      <c r="NTK2" s="556"/>
      <c r="NTL2" s="556"/>
      <c r="NTM2" s="556"/>
      <c r="NTN2" s="556"/>
      <c r="NTO2" s="556"/>
      <c r="NTP2" s="556"/>
      <c r="NTQ2" s="556"/>
      <c r="NTR2" s="556"/>
      <c r="NTS2" s="556"/>
      <c r="NTT2" s="556"/>
      <c r="NTU2" s="556"/>
      <c r="NTV2" s="556"/>
      <c r="NTW2" s="556"/>
      <c r="NTX2" s="556"/>
      <c r="NTY2" s="556"/>
      <c r="NTZ2" s="556"/>
      <c r="NUA2" s="556"/>
      <c r="NUB2" s="556"/>
      <c r="NUC2" s="556"/>
      <c r="NUD2" s="556"/>
      <c r="NUE2" s="556"/>
      <c r="NUF2" s="556"/>
      <c r="NUG2" s="556"/>
      <c r="NUH2" s="556"/>
      <c r="NUI2" s="556"/>
      <c r="NUJ2" s="556"/>
      <c r="NUK2" s="556"/>
      <c r="NUL2" s="556"/>
      <c r="NUM2" s="556"/>
      <c r="NUN2" s="556"/>
      <c r="NUO2" s="556"/>
      <c r="NUP2" s="556"/>
      <c r="NUQ2" s="556"/>
      <c r="NUR2" s="556"/>
      <c r="NUS2" s="556"/>
      <c r="NUT2" s="556"/>
      <c r="NUU2" s="556"/>
      <c r="NUV2" s="556"/>
      <c r="NUW2" s="556"/>
      <c r="NUX2" s="556"/>
      <c r="NUY2" s="556"/>
      <c r="NUZ2" s="556"/>
      <c r="NVA2" s="556"/>
      <c r="NVB2" s="556"/>
      <c r="NVC2" s="556"/>
      <c r="NVD2" s="556"/>
      <c r="NVE2" s="556"/>
      <c r="NVF2" s="556"/>
      <c r="NVG2" s="556"/>
      <c r="NVH2" s="556"/>
      <c r="NVI2" s="556"/>
      <c r="NVJ2" s="556"/>
      <c r="NVK2" s="556"/>
      <c r="NVL2" s="556"/>
      <c r="NVM2" s="556"/>
      <c r="NVN2" s="556"/>
      <c r="NVO2" s="556"/>
      <c r="NVP2" s="556"/>
      <c r="NVQ2" s="556"/>
      <c r="NVR2" s="556"/>
      <c r="NVS2" s="556"/>
      <c r="NVT2" s="556"/>
      <c r="NVU2" s="556"/>
      <c r="NVV2" s="556"/>
      <c r="NVW2" s="556"/>
      <c r="NVX2" s="556"/>
      <c r="NVY2" s="556"/>
      <c r="NVZ2" s="556"/>
      <c r="NWA2" s="556"/>
      <c r="NWB2" s="556"/>
      <c r="NWC2" s="556"/>
      <c r="NWD2" s="556"/>
      <c r="NWE2" s="556"/>
      <c r="NWF2" s="556"/>
      <c r="NWG2" s="556"/>
      <c r="NWH2" s="556"/>
      <c r="NWI2" s="556"/>
      <c r="NWJ2" s="556"/>
      <c r="NWK2" s="556"/>
      <c r="NWL2" s="556"/>
      <c r="NWM2" s="556"/>
      <c r="NWN2" s="556"/>
      <c r="NWO2" s="556"/>
      <c r="NWP2" s="556"/>
      <c r="NWQ2" s="556"/>
      <c r="NWR2" s="556"/>
      <c r="NWS2" s="556"/>
      <c r="NWT2" s="556"/>
      <c r="NWU2" s="556"/>
      <c r="NWV2" s="556"/>
      <c r="NWW2" s="556"/>
      <c r="NWX2" s="556"/>
      <c r="NWY2" s="556"/>
      <c r="NWZ2" s="556"/>
      <c r="NXA2" s="556"/>
      <c r="NXB2" s="556"/>
      <c r="NXC2" s="556"/>
      <c r="NXD2" s="556"/>
      <c r="NXE2" s="556"/>
      <c r="NXF2" s="556"/>
      <c r="NXG2" s="556"/>
      <c r="NXH2" s="556"/>
      <c r="NXI2" s="556"/>
      <c r="NXJ2" s="556"/>
      <c r="NXK2" s="556"/>
      <c r="NXL2" s="556"/>
      <c r="NXM2" s="556"/>
      <c r="NXN2" s="556"/>
      <c r="NXO2" s="556"/>
      <c r="NXP2" s="556"/>
      <c r="NXQ2" s="556"/>
      <c r="NXR2" s="556"/>
      <c r="NXS2" s="556"/>
      <c r="NXT2" s="556"/>
      <c r="NXU2" s="556"/>
      <c r="NXV2" s="556"/>
      <c r="NXW2" s="556"/>
      <c r="NXX2" s="556"/>
      <c r="NXY2" s="556"/>
      <c r="NXZ2" s="556"/>
      <c r="NYA2" s="556"/>
      <c r="NYB2" s="556"/>
      <c r="NYC2" s="556"/>
      <c r="NYD2" s="556"/>
      <c r="NYE2" s="556"/>
      <c r="NYF2" s="556"/>
      <c r="NYG2" s="556"/>
      <c r="NYH2" s="556"/>
      <c r="NYI2" s="556"/>
      <c r="NYJ2" s="556"/>
      <c r="NYK2" s="556"/>
      <c r="NYL2" s="556"/>
      <c r="NYM2" s="556"/>
      <c r="NYN2" s="556"/>
      <c r="NYO2" s="556"/>
      <c r="NYP2" s="556"/>
      <c r="NYQ2" s="556"/>
      <c r="NYR2" s="556"/>
      <c r="NYS2" s="556"/>
      <c r="NYT2" s="556"/>
      <c r="NYU2" s="556"/>
      <c r="NYV2" s="556"/>
      <c r="NYW2" s="556"/>
      <c r="NYX2" s="556"/>
      <c r="NYY2" s="556"/>
      <c r="NYZ2" s="556"/>
      <c r="NZA2" s="556"/>
      <c r="NZB2" s="556"/>
      <c r="NZC2" s="556"/>
      <c r="NZD2" s="556"/>
      <c r="NZE2" s="556"/>
      <c r="NZF2" s="556"/>
      <c r="NZG2" s="556"/>
      <c r="NZH2" s="556"/>
      <c r="NZI2" s="556"/>
      <c r="NZJ2" s="556"/>
      <c r="NZK2" s="556"/>
      <c r="NZL2" s="556"/>
      <c r="NZM2" s="556"/>
      <c r="NZN2" s="556"/>
      <c r="NZO2" s="556"/>
      <c r="NZP2" s="556"/>
      <c r="NZQ2" s="556"/>
      <c r="NZR2" s="556"/>
      <c r="NZS2" s="556"/>
      <c r="NZT2" s="556"/>
      <c r="NZU2" s="556"/>
      <c r="NZV2" s="556"/>
      <c r="NZW2" s="556"/>
      <c r="NZX2" s="556"/>
      <c r="NZY2" s="556"/>
      <c r="NZZ2" s="556"/>
      <c r="OAA2" s="556"/>
      <c r="OAB2" s="556"/>
      <c r="OAC2" s="556"/>
      <c r="OAD2" s="556"/>
      <c r="OAE2" s="556"/>
      <c r="OAF2" s="556"/>
      <c r="OAG2" s="556"/>
      <c r="OAH2" s="556"/>
      <c r="OAI2" s="556"/>
      <c r="OAJ2" s="556"/>
      <c r="OAK2" s="556"/>
      <c r="OAL2" s="556"/>
      <c r="OAM2" s="556"/>
      <c r="OAN2" s="556"/>
      <c r="OAO2" s="556"/>
      <c r="OAP2" s="556"/>
      <c r="OAQ2" s="556"/>
      <c r="OAR2" s="556"/>
      <c r="OAS2" s="556"/>
      <c r="OAT2" s="556"/>
      <c r="OAU2" s="556"/>
      <c r="OAV2" s="556"/>
      <c r="OAW2" s="556"/>
      <c r="OAX2" s="556"/>
      <c r="OAY2" s="556"/>
      <c r="OAZ2" s="556"/>
      <c r="OBA2" s="556"/>
      <c r="OBB2" s="556"/>
      <c r="OBC2" s="556"/>
      <c r="OBD2" s="556"/>
      <c r="OBE2" s="556"/>
      <c r="OBF2" s="556"/>
      <c r="OBG2" s="556"/>
      <c r="OBH2" s="556"/>
      <c r="OBI2" s="556"/>
      <c r="OBJ2" s="556"/>
      <c r="OBK2" s="556"/>
      <c r="OBL2" s="556"/>
      <c r="OBM2" s="556"/>
      <c r="OBN2" s="556"/>
      <c r="OBO2" s="556"/>
      <c r="OBP2" s="556"/>
      <c r="OBQ2" s="556"/>
      <c r="OBR2" s="556"/>
      <c r="OBS2" s="556"/>
      <c r="OBT2" s="556"/>
      <c r="OBU2" s="556"/>
      <c r="OBV2" s="556"/>
      <c r="OBW2" s="556"/>
      <c r="OBX2" s="556"/>
      <c r="OBY2" s="556"/>
      <c r="OBZ2" s="556"/>
      <c r="OCA2" s="556"/>
      <c r="OCB2" s="556"/>
      <c r="OCC2" s="556"/>
      <c r="OCD2" s="556"/>
      <c r="OCE2" s="556"/>
      <c r="OCF2" s="556"/>
      <c r="OCG2" s="556"/>
      <c r="OCH2" s="556"/>
      <c r="OCI2" s="556"/>
      <c r="OCJ2" s="556"/>
      <c r="OCK2" s="556"/>
      <c r="OCL2" s="556"/>
      <c r="OCM2" s="556"/>
      <c r="OCN2" s="556"/>
      <c r="OCO2" s="556"/>
      <c r="OCP2" s="556"/>
      <c r="OCQ2" s="556"/>
      <c r="OCR2" s="556"/>
      <c r="OCS2" s="556"/>
      <c r="OCT2" s="556"/>
      <c r="OCU2" s="556"/>
      <c r="OCV2" s="556"/>
      <c r="OCW2" s="556"/>
      <c r="OCX2" s="556"/>
      <c r="OCY2" s="556"/>
      <c r="OCZ2" s="556"/>
      <c r="ODA2" s="556"/>
      <c r="ODB2" s="556"/>
      <c r="ODC2" s="556"/>
      <c r="ODD2" s="556"/>
      <c r="ODE2" s="556"/>
      <c r="ODF2" s="556"/>
      <c r="ODG2" s="556"/>
      <c r="ODH2" s="556"/>
      <c r="ODI2" s="556"/>
      <c r="ODJ2" s="556"/>
      <c r="ODK2" s="556"/>
      <c r="ODL2" s="556"/>
      <c r="ODM2" s="556"/>
      <c r="ODN2" s="556"/>
      <c r="ODO2" s="556"/>
      <c r="ODP2" s="556"/>
      <c r="ODQ2" s="556"/>
      <c r="ODR2" s="556"/>
      <c r="ODS2" s="556"/>
      <c r="ODT2" s="556"/>
      <c r="ODU2" s="556"/>
      <c r="ODV2" s="556"/>
      <c r="ODW2" s="556"/>
      <c r="ODX2" s="556"/>
      <c r="ODY2" s="556"/>
      <c r="ODZ2" s="556"/>
      <c r="OEA2" s="556"/>
      <c r="OEB2" s="556"/>
      <c r="OEC2" s="556"/>
      <c r="OED2" s="556"/>
      <c r="OEE2" s="556"/>
      <c r="OEF2" s="556"/>
      <c r="OEG2" s="556"/>
      <c r="OEH2" s="556"/>
      <c r="OEI2" s="556"/>
      <c r="OEJ2" s="556"/>
      <c r="OEK2" s="556"/>
      <c r="OEL2" s="556"/>
      <c r="OEM2" s="556"/>
      <c r="OEN2" s="556"/>
      <c r="OEO2" s="556"/>
      <c r="OEP2" s="556"/>
      <c r="OEQ2" s="556"/>
      <c r="OER2" s="556"/>
      <c r="OES2" s="556"/>
      <c r="OET2" s="556"/>
      <c r="OEU2" s="556"/>
      <c r="OEV2" s="556"/>
      <c r="OEW2" s="556"/>
      <c r="OEX2" s="556"/>
      <c r="OEY2" s="556"/>
      <c r="OEZ2" s="556"/>
      <c r="OFA2" s="556"/>
      <c r="OFB2" s="556"/>
      <c r="OFC2" s="556"/>
      <c r="OFD2" s="556"/>
      <c r="OFE2" s="556"/>
      <c r="OFF2" s="556"/>
      <c r="OFG2" s="556"/>
      <c r="OFH2" s="556"/>
      <c r="OFI2" s="556"/>
      <c r="OFJ2" s="556"/>
      <c r="OFK2" s="556"/>
      <c r="OFL2" s="556"/>
      <c r="OFM2" s="556"/>
      <c r="OFN2" s="556"/>
      <c r="OFO2" s="556"/>
      <c r="OFP2" s="556"/>
      <c r="OFQ2" s="556"/>
      <c r="OFR2" s="556"/>
      <c r="OFS2" s="556"/>
      <c r="OFT2" s="556"/>
      <c r="OFU2" s="556"/>
      <c r="OFV2" s="556"/>
      <c r="OFW2" s="556"/>
      <c r="OFX2" s="556"/>
      <c r="OFY2" s="556"/>
      <c r="OFZ2" s="556"/>
      <c r="OGA2" s="556"/>
      <c r="OGB2" s="556"/>
      <c r="OGC2" s="556"/>
      <c r="OGD2" s="556"/>
      <c r="OGE2" s="556"/>
      <c r="OGF2" s="556"/>
      <c r="OGG2" s="556"/>
      <c r="OGH2" s="556"/>
      <c r="OGI2" s="556"/>
      <c r="OGJ2" s="556"/>
      <c r="OGK2" s="556"/>
      <c r="OGL2" s="556"/>
      <c r="OGM2" s="556"/>
      <c r="OGN2" s="556"/>
      <c r="OGO2" s="556"/>
      <c r="OGP2" s="556"/>
      <c r="OGQ2" s="556"/>
      <c r="OGR2" s="556"/>
      <c r="OGS2" s="556"/>
      <c r="OGT2" s="556"/>
      <c r="OGU2" s="556"/>
      <c r="OGV2" s="556"/>
      <c r="OGW2" s="556"/>
      <c r="OGX2" s="556"/>
      <c r="OGY2" s="556"/>
      <c r="OGZ2" s="556"/>
      <c r="OHA2" s="556"/>
      <c r="OHB2" s="556"/>
      <c r="OHC2" s="556"/>
      <c r="OHD2" s="556"/>
      <c r="OHE2" s="556"/>
      <c r="OHF2" s="556"/>
      <c r="OHG2" s="556"/>
      <c r="OHH2" s="556"/>
      <c r="OHI2" s="556"/>
      <c r="OHJ2" s="556"/>
      <c r="OHK2" s="556"/>
      <c r="OHL2" s="556"/>
      <c r="OHM2" s="556"/>
      <c r="OHN2" s="556"/>
      <c r="OHO2" s="556"/>
      <c r="OHP2" s="556"/>
      <c r="OHQ2" s="556"/>
      <c r="OHR2" s="556"/>
      <c r="OHS2" s="556"/>
      <c r="OHT2" s="556"/>
      <c r="OHU2" s="556"/>
      <c r="OHV2" s="556"/>
      <c r="OHW2" s="556"/>
      <c r="OHX2" s="556"/>
      <c r="OHY2" s="556"/>
      <c r="OHZ2" s="556"/>
      <c r="OIA2" s="556"/>
      <c r="OIB2" s="556"/>
      <c r="OIC2" s="556"/>
      <c r="OID2" s="556"/>
      <c r="OIE2" s="556"/>
      <c r="OIF2" s="556"/>
      <c r="OIG2" s="556"/>
      <c r="OIH2" s="556"/>
      <c r="OII2" s="556"/>
      <c r="OIJ2" s="556"/>
      <c r="OIK2" s="556"/>
      <c r="OIL2" s="556"/>
      <c r="OIM2" s="556"/>
      <c r="OIN2" s="556"/>
      <c r="OIO2" s="556"/>
      <c r="OIP2" s="556"/>
      <c r="OIQ2" s="556"/>
      <c r="OIR2" s="556"/>
      <c r="OIS2" s="556"/>
      <c r="OIT2" s="556"/>
      <c r="OIU2" s="556"/>
      <c r="OIV2" s="556"/>
      <c r="OIW2" s="556"/>
      <c r="OIX2" s="556"/>
      <c r="OIY2" s="556"/>
      <c r="OIZ2" s="556"/>
      <c r="OJA2" s="556"/>
      <c r="OJB2" s="556"/>
      <c r="OJC2" s="556"/>
      <c r="OJD2" s="556"/>
      <c r="OJE2" s="556"/>
      <c r="OJF2" s="556"/>
      <c r="OJG2" s="556"/>
      <c r="OJH2" s="556"/>
      <c r="OJI2" s="556"/>
      <c r="OJJ2" s="556"/>
      <c r="OJK2" s="556"/>
      <c r="OJL2" s="556"/>
      <c r="OJM2" s="556"/>
      <c r="OJN2" s="556"/>
      <c r="OJO2" s="556"/>
      <c r="OJP2" s="556"/>
      <c r="OJQ2" s="556"/>
      <c r="OJR2" s="556"/>
      <c r="OJS2" s="556"/>
      <c r="OJT2" s="556"/>
      <c r="OJU2" s="556"/>
      <c r="OJV2" s="556"/>
      <c r="OJW2" s="556"/>
      <c r="OJX2" s="556"/>
      <c r="OJY2" s="556"/>
      <c r="OJZ2" s="556"/>
      <c r="OKA2" s="556"/>
      <c r="OKB2" s="556"/>
      <c r="OKC2" s="556"/>
      <c r="OKD2" s="556"/>
      <c r="OKE2" s="556"/>
      <c r="OKF2" s="556"/>
      <c r="OKG2" s="556"/>
      <c r="OKH2" s="556"/>
      <c r="OKI2" s="556"/>
      <c r="OKJ2" s="556"/>
      <c r="OKK2" s="556"/>
      <c r="OKL2" s="556"/>
      <c r="OKM2" s="556"/>
      <c r="OKN2" s="556"/>
      <c r="OKO2" s="556"/>
      <c r="OKP2" s="556"/>
      <c r="OKQ2" s="556"/>
      <c r="OKR2" s="556"/>
      <c r="OKS2" s="556"/>
      <c r="OKT2" s="556"/>
      <c r="OKU2" s="556"/>
      <c r="OKV2" s="556"/>
      <c r="OKW2" s="556"/>
      <c r="OKX2" s="556"/>
      <c r="OKY2" s="556"/>
      <c r="OKZ2" s="556"/>
      <c r="OLA2" s="556"/>
      <c r="OLB2" s="556"/>
      <c r="OLC2" s="556"/>
      <c r="OLD2" s="556"/>
      <c r="OLE2" s="556"/>
      <c r="OLF2" s="556"/>
      <c r="OLG2" s="556"/>
      <c r="OLH2" s="556"/>
      <c r="OLI2" s="556"/>
      <c r="OLJ2" s="556"/>
      <c r="OLK2" s="556"/>
      <c r="OLL2" s="556"/>
      <c r="OLM2" s="556"/>
      <c r="OLN2" s="556"/>
      <c r="OLO2" s="556"/>
      <c r="OLP2" s="556"/>
      <c r="OLQ2" s="556"/>
      <c r="OLR2" s="556"/>
      <c r="OLS2" s="556"/>
      <c r="OLT2" s="556"/>
      <c r="OLU2" s="556"/>
      <c r="OLV2" s="556"/>
      <c r="OLW2" s="556"/>
      <c r="OLX2" s="556"/>
      <c r="OLY2" s="556"/>
      <c r="OLZ2" s="556"/>
      <c r="OMA2" s="556"/>
      <c r="OMB2" s="556"/>
      <c r="OMC2" s="556"/>
      <c r="OMD2" s="556"/>
      <c r="OME2" s="556"/>
      <c r="OMF2" s="556"/>
      <c r="OMG2" s="556"/>
      <c r="OMH2" s="556"/>
      <c r="OMI2" s="556"/>
      <c r="OMJ2" s="556"/>
      <c r="OMK2" s="556"/>
      <c r="OML2" s="556"/>
      <c r="OMM2" s="556"/>
      <c r="OMN2" s="556"/>
      <c r="OMO2" s="556"/>
      <c r="OMP2" s="556"/>
      <c r="OMQ2" s="556"/>
      <c r="OMR2" s="556"/>
      <c r="OMS2" s="556"/>
      <c r="OMT2" s="556"/>
      <c r="OMU2" s="556"/>
      <c r="OMV2" s="556"/>
      <c r="OMW2" s="556"/>
      <c r="OMX2" s="556"/>
      <c r="OMY2" s="556"/>
      <c r="OMZ2" s="556"/>
      <c r="ONA2" s="556"/>
      <c r="ONB2" s="556"/>
      <c r="ONC2" s="556"/>
      <c r="OND2" s="556"/>
      <c r="ONE2" s="556"/>
      <c r="ONF2" s="556"/>
      <c r="ONG2" s="556"/>
      <c r="ONH2" s="556"/>
      <c r="ONI2" s="556"/>
      <c r="ONJ2" s="556"/>
      <c r="ONK2" s="556"/>
      <c r="ONL2" s="556"/>
      <c r="ONM2" s="556"/>
      <c r="ONN2" s="556"/>
      <c r="ONO2" s="556"/>
      <c r="ONP2" s="556"/>
      <c r="ONQ2" s="556"/>
      <c r="ONR2" s="556"/>
      <c r="ONS2" s="556"/>
      <c r="ONT2" s="556"/>
      <c r="ONU2" s="556"/>
      <c r="ONV2" s="556"/>
      <c r="ONW2" s="556"/>
      <c r="ONX2" s="556"/>
      <c r="ONY2" s="556"/>
      <c r="ONZ2" s="556"/>
      <c r="OOA2" s="556"/>
      <c r="OOB2" s="556"/>
      <c r="OOC2" s="556"/>
      <c r="OOD2" s="556"/>
      <c r="OOE2" s="556"/>
      <c r="OOF2" s="556"/>
      <c r="OOG2" s="556"/>
      <c r="OOH2" s="556"/>
      <c r="OOI2" s="556"/>
      <c r="OOJ2" s="556"/>
      <c r="OOK2" s="556"/>
      <c r="OOL2" s="556"/>
      <c r="OOM2" s="556"/>
      <c r="OON2" s="556"/>
      <c r="OOO2" s="556"/>
      <c r="OOP2" s="556"/>
      <c r="OOQ2" s="556"/>
      <c r="OOR2" s="556"/>
      <c r="OOS2" s="556"/>
      <c r="OOT2" s="556"/>
      <c r="OOU2" s="556"/>
      <c r="OOV2" s="556"/>
      <c r="OOW2" s="556"/>
      <c r="OOX2" s="556"/>
      <c r="OOY2" s="556"/>
      <c r="OOZ2" s="556"/>
      <c r="OPA2" s="556"/>
      <c r="OPB2" s="556"/>
      <c r="OPC2" s="556"/>
      <c r="OPD2" s="556"/>
      <c r="OPE2" s="556"/>
      <c r="OPF2" s="556"/>
      <c r="OPG2" s="556"/>
      <c r="OPH2" s="556"/>
      <c r="OPI2" s="556"/>
      <c r="OPJ2" s="556"/>
      <c r="OPK2" s="556"/>
      <c r="OPL2" s="556"/>
      <c r="OPM2" s="556"/>
      <c r="OPN2" s="556"/>
      <c r="OPO2" s="556"/>
      <c r="OPP2" s="556"/>
      <c r="OPQ2" s="556"/>
      <c r="OPR2" s="556"/>
      <c r="OPS2" s="556"/>
      <c r="OPT2" s="556"/>
      <c r="OPU2" s="556"/>
      <c r="OPV2" s="556"/>
      <c r="OPW2" s="556"/>
      <c r="OPX2" s="556"/>
      <c r="OPY2" s="556"/>
      <c r="OPZ2" s="556"/>
      <c r="OQA2" s="556"/>
      <c r="OQB2" s="556"/>
      <c r="OQC2" s="556"/>
      <c r="OQD2" s="556"/>
      <c r="OQE2" s="556"/>
      <c r="OQF2" s="556"/>
      <c r="OQG2" s="556"/>
      <c r="OQH2" s="556"/>
      <c r="OQI2" s="556"/>
      <c r="OQJ2" s="556"/>
      <c r="OQK2" s="556"/>
      <c r="OQL2" s="556"/>
      <c r="OQM2" s="556"/>
      <c r="OQN2" s="556"/>
      <c r="OQO2" s="556"/>
      <c r="OQP2" s="556"/>
      <c r="OQQ2" s="556"/>
      <c r="OQR2" s="556"/>
      <c r="OQS2" s="556"/>
      <c r="OQT2" s="556"/>
      <c r="OQU2" s="556"/>
      <c r="OQV2" s="556"/>
      <c r="OQW2" s="556"/>
      <c r="OQX2" s="556"/>
      <c r="OQY2" s="556"/>
      <c r="OQZ2" s="556"/>
      <c r="ORA2" s="556"/>
      <c r="ORB2" s="556"/>
      <c r="ORC2" s="556"/>
      <c r="ORD2" s="556"/>
      <c r="ORE2" s="556"/>
      <c r="ORF2" s="556"/>
      <c r="ORG2" s="556"/>
      <c r="ORH2" s="556"/>
      <c r="ORI2" s="556"/>
      <c r="ORJ2" s="556"/>
      <c r="ORK2" s="556"/>
      <c r="ORL2" s="556"/>
      <c r="ORM2" s="556"/>
      <c r="ORN2" s="556"/>
      <c r="ORO2" s="556"/>
      <c r="ORP2" s="556"/>
      <c r="ORQ2" s="556"/>
      <c r="ORR2" s="556"/>
      <c r="ORS2" s="556"/>
      <c r="ORT2" s="556"/>
      <c r="ORU2" s="556"/>
      <c r="ORV2" s="556"/>
      <c r="ORW2" s="556"/>
      <c r="ORX2" s="556"/>
      <c r="ORY2" s="556"/>
      <c r="ORZ2" s="556"/>
      <c r="OSA2" s="556"/>
      <c r="OSB2" s="556"/>
      <c r="OSC2" s="556"/>
      <c r="OSD2" s="556"/>
      <c r="OSE2" s="556"/>
      <c r="OSF2" s="556"/>
      <c r="OSG2" s="556"/>
      <c r="OSH2" s="556"/>
      <c r="OSI2" s="556"/>
      <c r="OSJ2" s="556"/>
      <c r="OSK2" s="556"/>
      <c r="OSL2" s="556"/>
      <c r="OSM2" s="556"/>
      <c r="OSN2" s="556"/>
      <c r="OSO2" s="556"/>
      <c r="OSP2" s="556"/>
      <c r="OSQ2" s="556"/>
      <c r="OSR2" s="556"/>
      <c r="OSS2" s="556"/>
      <c r="OST2" s="556"/>
      <c r="OSU2" s="556"/>
      <c r="OSV2" s="556"/>
      <c r="OSW2" s="556"/>
      <c r="OSX2" s="556"/>
      <c r="OSY2" s="556"/>
      <c r="OSZ2" s="556"/>
      <c r="OTA2" s="556"/>
      <c r="OTB2" s="556"/>
      <c r="OTC2" s="556"/>
      <c r="OTD2" s="556"/>
      <c r="OTE2" s="556"/>
      <c r="OTF2" s="556"/>
      <c r="OTG2" s="556"/>
      <c r="OTH2" s="556"/>
      <c r="OTI2" s="556"/>
      <c r="OTJ2" s="556"/>
      <c r="OTK2" s="556"/>
      <c r="OTL2" s="556"/>
      <c r="OTM2" s="556"/>
      <c r="OTN2" s="556"/>
      <c r="OTO2" s="556"/>
      <c r="OTP2" s="556"/>
      <c r="OTQ2" s="556"/>
      <c r="OTR2" s="556"/>
      <c r="OTS2" s="556"/>
      <c r="OTT2" s="556"/>
      <c r="OTU2" s="556"/>
      <c r="OTV2" s="556"/>
      <c r="OTW2" s="556"/>
      <c r="OTX2" s="556"/>
      <c r="OTY2" s="556"/>
      <c r="OTZ2" s="556"/>
      <c r="OUA2" s="556"/>
      <c r="OUB2" s="556"/>
      <c r="OUC2" s="556"/>
      <c r="OUD2" s="556"/>
      <c r="OUE2" s="556"/>
      <c r="OUF2" s="556"/>
      <c r="OUG2" s="556"/>
      <c r="OUH2" s="556"/>
      <c r="OUI2" s="556"/>
      <c r="OUJ2" s="556"/>
      <c r="OUK2" s="556"/>
      <c r="OUL2" s="556"/>
      <c r="OUM2" s="556"/>
      <c r="OUN2" s="556"/>
      <c r="OUO2" s="556"/>
      <c r="OUP2" s="556"/>
      <c r="OUQ2" s="556"/>
      <c r="OUR2" s="556"/>
      <c r="OUS2" s="556"/>
      <c r="OUT2" s="556"/>
      <c r="OUU2" s="556"/>
      <c r="OUV2" s="556"/>
      <c r="OUW2" s="556"/>
      <c r="OUX2" s="556"/>
      <c r="OUY2" s="556"/>
      <c r="OUZ2" s="556"/>
      <c r="OVA2" s="556"/>
      <c r="OVB2" s="556"/>
      <c r="OVC2" s="556"/>
      <c r="OVD2" s="556"/>
      <c r="OVE2" s="556"/>
      <c r="OVF2" s="556"/>
      <c r="OVG2" s="556"/>
      <c r="OVH2" s="556"/>
      <c r="OVI2" s="556"/>
      <c r="OVJ2" s="556"/>
      <c r="OVK2" s="556"/>
      <c r="OVL2" s="556"/>
      <c r="OVM2" s="556"/>
      <c r="OVN2" s="556"/>
      <c r="OVO2" s="556"/>
      <c r="OVP2" s="556"/>
      <c r="OVQ2" s="556"/>
      <c r="OVR2" s="556"/>
      <c r="OVS2" s="556"/>
      <c r="OVT2" s="556"/>
      <c r="OVU2" s="556"/>
      <c r="OVV2" s="556"/>
      <c r="OVW2" s="556"/>
      <c r="OVX2" s="556"/>
      <c r="OVY2" s="556"/>
      <c r="OVZ2" s="556"/>
      <c r="OWA2" s="556"/>
      <c r="OWB2" s="556"/>
      <c r="OWC2" s="556"/>
      <c r="OWD2" s="556"/>
      <c r="OWE2" s="556"/>
      <c r="OWF2" s="556"/>
      <c r="OWG2" s="556"/>
      <c r="OWH2" s="556"/>
      <c r="OWI2" s="556"/>
      <c r="OWJ2" s="556"/>
      <c r="OWK2" s="556"/>
      <c r="OWL2" s="556"/>
      <c r="OWM2" s="556"/>
      <c r="OWN2" s="556"/>
      <c r="OWO2" s="556"/>
      <c r="OWP2" s="556"/>
      <c r="OWQ2" s="556"/>
      <c r="OWR2" s="556"/>
      <c r="OWS2" s="556"/>
      <c r="OWT2" s="556"/>
      <c r="OWU2" s="556"/>
      <c r="OWV2" s="556"/>
      <c r="OWW2" s="556"/>
      <c r="OWX2" s="556"/>
      <c r="OWY2" s="556"/>
      <c r="OWZ2" s="556"/>
      <c r="OXA2" s="556"/>
      <c r="OXB2" s="556"/>
      <c r="OXC2" s="556"/>
      <c r="OXD2" s="556"/>
      <c r="OXE2" s="556"/>
      <c r="OXF2" s="556"/>
      <c r="OXG2" s="556"/>
      <c r="OXH2" s="556"/>
      <c r="OXI2" s="556"/>
      <c r="OXJ2" s="556"/>
      <c r="OXK2" s="556"/>
      <c r="OXL2" s="556"/>
      <c r="OXM2" s="556"/>
      <c r="OXN2" s="556"/>
      <c r="OXO2" s="556"/>
      <c r="OXP2" s="556"/>
      <c r="OXQ2" s="556"/>
      <c r="OXR2" s="556"/>
      <c r="OXS2" s="556"/>
      <c r="OXT2" s="556"/>
      <c r="OXU2" s="556"/>
      <c r="OXV2" s="556"/>
      <c r="OXW2" s="556"/>
      <c r="OXX2" s="556"/>
      <c r="OXY2" s="556"/>
      <c r="OXZ2" s="556"/>
      <c r="OYA2" s="556"/>
      <c r="OYB2" s="556"/>
      <c r="OYC2" s="556"/>
      <c r="OYD2" s="556"/>
      <c r="OYE2" s="556"/>
      <c r="OYF2" s="556"/>
      <c r="OYG2" s="556"/>
      <c r="OYH2" s="556"/>
      <c r="OYI2" s="556"/>
      <c r="OYJ2" s="556"/>
      <c r="OYK2" s="556"/>
      <c r="OYL2" s="556"/>
      <c r="OYM2" s="556"/>
      <c r="OYN2" s="556"/>
      <c r="OYO2" s="556"/>
      <c r="OYP2" s="556"/>
      <c r="OYQ2" s="556"/>
      <c r="OYR2" s="556"/>
      <c r="OYS2" s="556"/>
      <c r="OYT2" s="556"/>
      <c r="OYU2" s="556"/>
      <c r="OYV2" s="556"/>
      <c r="OYW2" s="556"/>
      <c r="OYX2" s="556"/>
      <c r="OYY2" s="556"/>
      <c r="OYZ2" s="556"/>
      <c r="OZA2" s="556"/>
      <c r="OZB2" s="556"/>
      <c r="OZC2" s="556"/>
      <c r="OZD2" s="556"/>
      <c r="OZE2" s="556"/>
      <c r="OZF2" s="556"/>
      <c r="OZG2" s="556"/>
      <c r="OZH2" s="556"/>
      <c r="OZI2" s="556"/>
      <c r="OZJ2" s="556"/>
      <c r="OZK2" s="556"/>
      <c r="OZL2" s="556"/>
      <c r="OZM2" s="556"/>
      <c r="OZN2" s="556"/>
      <c r="OZO2" s="556"/>
      <c r="OZP2" s="556"/>
      <c r="OZQ2" s="556"/>
      <c r="OZR2" s="556"/>
      <c r="OZS2" s="556"/>
      <c r="OZT2" s="556"/>
      <c r="OZU2" s="556"/>
      <c r="OZV2" s="556"/>
      <c r="OZW2" s="556"/>
      <c r="OZX2" s="556"/>
      <c r="OZY2" s="556"/>
      <c r="OZZ2" s="556"/>
      <c r="PAA2" s="556"/>
      <c r="PAB2" s="556"/>
      <c r="PAC2" s="556"/>
      <c r="PAD2" s="556"/>
      <c r="PAE2" s="556"/>
      <c r="PAF2" s="556"/>
      <c r="PAG2" s="556"/>
      <c r="PAH2" s="556"/>
      <c r="PAI2" s="556"/>
      <c r="PAJ2" s="556"/>
      <c r="PAK2" s="556"/>
      <c r="PAL2" s="556"/>
      <c r="PAM2" s="556"/>
      <c r="PAN2" s="556"/>
      <c r="PAO2" s="556"/>
      <c r="PAP2" s="556"/>
      <c r="PAQ2" s="556"/>
      <c r="PAR2" s="556"/>
      <c r="PAS2" s="556"/>
      <c r="PAT2" s="556"/>
      <c r="PAU2" s="556"/>
      <c r="PAV2" s="556"/>
      <c r="PAW2" s="556"/>
      <c r="PAX2" s="556"/>
      <c r="PAY2" s="556"/>
      <c r="PAZ2" s="556"/>
      <c r="PBA2" s="556"/>
      <c r="PBB2" s="556"/>
      <c r="PBC2" s="556"/>
      <c r="PBD2" s="556"/>
      <c r="PBE2" s="556"/>
      <c r="PBF2" s="556"/>
      <c r="PBG2" s="556"/>
      <c r="PBH2" s="556"/>
      <c r="PBI2" s="556"/>
      <c r="PBJ2" s="556"/>
      <c r="PBK2" s="556"/>
      <c r="PBL2" s="556"/>
      <c r="PBM2" s="556"/>
      <c r="PBN2" s="556"/>
      <c r="PBO2" s="556"/>
      <c r="PBP2" s="556"/>
      <c r="PBQ2" s="556"/>
      <c r="PBR2" s="556"/>
      <c r="PBS2" s="556"/>
      <c r="PBT2" s="556"/>
      <c r="PBU2" s="556"/>
      <c r="PBV2" s="556"/>
      <c r="PBW2" s="556"/>
      <c r="PBX2" s="556"/>
      <c r="PBY2" s="556"/>
      <c r="PBZ2" s="556"/>
      <c r="PCA2" s="556"/>
      <c r="PCB2" s="556"/>
      <c r="PCC2" s="556"/>
      <c r="PCD2" s="556"/>
      <c r="PCE2" s="556"/>
      <c r="PCF2" s="556"/>
      <c r="PCG2" s="556"/>
      <c r="PCH2" s="556"/>
      <c r="PCI2" s="556"/>
      <c r="PCJ2" s="556"/>
      <c r="PCK2" s="556"/>
      <c r="PCL2" s="556"/>
      <c r="PCM2" s="556"/>
      <c r="PCN2" s="556"/>
      <c r="PCO2" s="556"/>
      <c r="PCP2" s="556"/>
      <c r="PCQ2" s="556"/>
      <c r="PCR2" s="556"/>
      <c r="PCS2" s="556"/>
      <c r="PCT2" s="556"/>
      <c r="PCU2" s="556"/>
      <c r="PCV2" s="556"/>
      <c r="PCW2" s="556"/>
      <c r="PCX2" s="556"/>
      <c r="PCY2" s="556"/>
      <c r="PCZ2" s="556"/>
      <c r="PDA2" s="556"/>
      <c r="PDB2" s="556"/>
      <c r="PDC2" s="556"/>
      <c r="PDD2" s="556"/>
      <c r="PDE2" s="556"/>
      <c r="PDF2" s="556"/>
      <c r="PDG2" s="556"/>
      <c r="PDH2" s="556"/>
      <c r="PDI2" s="556"/>
      <c r="PDJ2" s="556"/>
      <c r="PDK2" s="556"/>
      <c r="PDL2" s="556"/>
      <c r="PDM2" s="556"/>
      <c r="PDN2" s="556"/>
      <c r="PDO2" s="556"/>
      <c r="PDP2" s="556"/>
      <c r="PDQ2" s="556"/>
      <c r="PDR2" s="556"/>
      <c r="PDS2" s="556"/>
      <c r="PDT2" s="556"/>
      <c r="PDU2" s="556"/>
      <c r="PDV2" s="556"/>
      <c r="PDW2" s="556"/>
      <c r="PDX2" s="556"/>
      <c r="PDY2" s="556"/>
      <c r="PDZ2" s="556"/>
      <c r="PEA2" s="556"/>
      <c r="PEB2" s="556"/>
      <c r="PEC2" s="556"/>
      <c r="PED2" s="556"/>
      <c r="PEE2" s="556"/>
      <c r="PEF2" s="556"/>
      <c r="PEG2" s="556"/>
      <c r="PEH2" s="556"/>
      <c r="PEI2" s="556"/>
      <c r="PEJ2" s="556"/>
      <c r="PEK2" s="556"/>
      <c r="PEL2" s="556"/>
      <c r="PEM2" s="556"/>
      <c r="PEN2" s="556"/>
      <c r="PEO2" s="556"/>
      <c r="PEP2" s="556"/>
      <c r="PEQ2" s="556"/>
      <c r="PER2" s="556"/>
      <c r="PES2" s="556"/>
      <c r="PET2" s="556"/>
      <c r="PEU2" s="556"/>
      <c r="PEV2" s="556"/>
      <c r="PEW2" s="556"/>
      <c r="PEX2" s="556"/>
      <c r="PEY2" s="556"/>
      <c r="PEZ2" s="556"/>
      <c r="PFA2" s="556"/>
      <c r="PFB2" s="556"/>
      <c r="PFC2" s="556"/>
      <c r="PFD2" s="556"/>
      <c r="PFE2" s="556"/>
      <c r="PFF2" s="556"/>
      <c r="PFG2" s="556"/>
      <c r="PFH2" s="556"/>
      <c r="PFI2" s="556"/>
      <c r="PFJ2" s="556"/>
      <c r="PFK2" s="556"/>
      <c r="PFL2" s="556"/>
      <c r="PFM2" s="556"/>
      <c r="PFN2" s="556"/>
      <c r="PFO2" s="556"/>
      <c r="PFP2" s="556"/>
      <c r="PFQ2" s="556"/>
      <c r="PFR2" s="556"/>
      <c r="PFS2" s="556"/>
      <c r="PFT2" s="556"/>
      <c r="PFU2" s="556"/>
      <c r="PFV2" s="556"/>
      <c r="PFW2" s="556"/>
      <c r="PFX2" s="556"/>
      <c r="PFY2" s="556"/>
      <c r="PFZ2" s="556"/>
      <c r="PGA2" s="556"/>
      <c r="PGB2" s="556"/>
      <c r="PGC2" s="556"/>
      <c r="PGD2" s="556"/>
      <c r="PGE2" s="556"/>
      <c r="PGF2" s="556"/>
      <c r="PGG2" s="556"/>
      <c r="PGH2" s="556"/>
      <c r="PGI2" s="556"/>
      <c r="PGJ2" s="556"/>
      <c r="PGK2" s="556"/>
      <c r="PGL2" s="556"/>
      <c r="PGM2" s="556"/>
      <c r="PGN2" s="556"/>
      <c r="PGO2" s="556"/>
      <c r="PGP2" s="556"/>
      <c r="PGQ2" s="556"/>
      <c r="PGR2" s="556"/>
      <c r="PGS2" s="556"/>
      <c r="PGT2" s="556"/>
      <c r="PGU2" s="556"/>
      <c r="PGV2" s="556"/>
      <c r="PGW2" s="556"/>
      <c r="PGX2" s="556"/>
      <c r="PGY2" s="556"/>
      <c r="PGZ2" s="556"/>
      <c r="PHA2" s="556"/>
      <c r="PHB2" s="556"/>
      <c r="PHC2" s="556"/>
      <c r="PHD2" s="556"/>
      <c r="PHE2" s="556"/>
      <c r="PHF2" s="556"/>
      <c r="PHG2" s="556"/>
      <c r="PHH2" s="556"/>
      <c r="PHI2" s="556"/>
      <c r="PHJ2" s="556"/>
      <c r="PHK2" s="556"/>
      <c r="PHL2" s="556"/>
      <c r="PHM2" s="556"/>
      <c r="PHN2" s="556"/>
      <c r="PHO2" s="556"/>
      <c r="PHP2" s="556"/>
      <c r="PHQ2" s="556"/>
      <c r="PHR2" s="556"/>
      <c r="PHS2" s="556"/>
      <c r="PHT2" s="556"/>
      <c r="PHU2" s="556"/>
      <c r="PHV2" s="556"/>
      <c r="PHW2" s="556"/>
      <c r="PHX2" s="556"/>
      <c r="PHY2" s="556"/>
      <c r="PHZ2" s="556"/>
      <c r="PIA2" s="556"/>
      <c r="PIB2" s="556"/>
      <c r="PIC2" s="556"/>
      <c r="PID2" s="556"/>
      <c r="PIE2" s="556"/>
      <c r="PIF2" s="556"/>
      <c r="PIG2" s="556"/>
      <c r="PIH2" s="556"/>
      <c r="PII2" s="556"/>
      <c r="PIJ2" s="556"/>
      <c r="PIK2" s="556"/>
      <c r="PIL2" s="556"/>
      <c r="PIM2" s="556"/>
      <c r="PIN2" s="556"/>
      <c r="PIO2" s="556"/>
      <c r="PIP2" s="556"/>
      <c r="PIQ2" s="556"/>
      <c r="PIR2" s="556"/>
      <c r="PIS2" s="556"/>
      <c r="PIT2" s="556"/>
      <c r="PIU2" s="556"/>
      <c r="PIV2" s="556"/>
      <c r="PIW2" s="556"/>
      <c r="PIX2" s="556"/>
      <c r="PIY2" s="556"/>
      <c r="PIZ2" s="556"/>
      <c r="PJA2" s="556"/>
      <c r="PJB2" s="556"/>
      <c r="PJC2" s="556"/>
      <c r="PJD2" s="556"/>
      <c r="PJE2" s="556"/>
      <c r="PJF2" s="556"/>
      <c r="PJG2" s="556"/>
      <c r="PJH2" s="556"/>
      <c r="PJI2" s="556"/>
      <c r="PJJ2" s="556"/>
      <c r="PJK2" s="556"/>
      <c r="PJL2" s="556"/>
      <c r="PJM2" s="556"/>
      <c r="PJN2" s="556"/>
      <c r="PJO2" s="556"/>
      <c r="PJP2" s="556"/>
      <c r="PJQ2" s="556"/>
      <c r="PJR2" s="556"/>
      <c r="PJS2" s="556"/>
      <c r="PJT2" s="556"/>
      <c r="PJU2" s="556"/>
      <c r="PJV2" s="556"/>
      <c r="PJW2" s="556"/>
      <c r="PJX2" s="556"/>
      <c r="PJY2" s="556"/>
      <c r="PJZ2" s="556"/>
      <c r="PKA2" s="556"/>
      <c r="PKB2" s="556"/>
      <c r="PKC2" s="556"/>
      <c r="PKD2" s="556"/>
      <c r="PKE2" s="556"/>
      <c r="PKF2" s="556"/>
      <c r="PKG2" s="556"/>
      <c r="PKH2" s="556"/>
      <c r="PKI2" s="556"/>
      <c r="PKJ2" s="556"/>
      <c r="PKK2" s="556"/>
      <c r="PKL2" s="556"/>
      <c r="PKM2" s="556"/>
      <c r="PKN2" s="556"/>
      <c r="PKO2" s="556"/>
      <c r="PKP2" s="556"/>
      <c r="PKQ2" s="556"/>
      <c r="PKR2" s="556"/>
      <c r="PKS2" s="556"/>
      <c r="PKT2" s="556"/>
      <c r="PKU2" s="556"/>
      <c r="PKV2" s="556"/>
      <c r="PKW2" s="556"/>
      <c r="PKX2" s="556"/>
      <c r="PKY2" s="556"/>
      <c r="PKZ2" s="556"/>
      <c r="PLA2" s="556"/>
      <c r="PLB2" s="556"/>
      <c r="PLC2" s="556"/>
      <c r="PLD2" s="556"/>
      <c r="PLE2" s="556"/>
      <c r="PLF2" s="556"/>
      <c r="PLG2" s="556"/>
      <c r="PLH2" s="556"/>
      <c r="PLI2" s="556"/>
      <c r="PLJ2" s="556"/>
      <c r="PLK2" s="556"/>
      <c r="PLL2" s="556"/>
      <c r="PLM2" s="556"/>
      <c r="PLN2" s="556"/>
      <c r="PLO2" s="556"/>
      <c r="PLP2" s="556"/>
      <c r="PLQ2" s="556"/>
      <c r="PLR2" s="556"/>
      <c r="PLS2" s="556"/>
      <c r="PLT2" s="556"/>
      <c r="PLU2" s="556"/>
      <c r="PLV2" s="556"/>
      <c r="PLW2" s="556"/>
      <c r="PLX2" s="556"/>
      <c r="PLY2" s="556"/>
      <c r="PLZ2" s="556"/>
      <c r="PMA2" s="556"/>
      <c r="PMB2" s="556"/>
      <c r="PMC2" s="556"/>
      <c r="PMD2" s="556"/>
      <c r="PME2" s="556"/>
      <c r="PMF2" s="556"/>
      <c r="PMG2" s="556"/>
      <c r="PMH2" s="556"/>
      <c r="PMI2" s="556"/>
      <c r="PMJ2" s="556"/>
      <c r="PMK2" s="556"/>
      <c r="PML2" s="556"/>
      <c r="PMM2" s="556"/>
      <c r="PMN2" s="556"/>
      <c r="PMO2" s="556"/>
      <c r="PMP2" s="556"/>
      <c r="PMQ2" s="556"/>
      <c r="PMR2" s="556"/>
      <c r="PMS2" s="556"/>
      <c r="PMT2" s="556"/>
      <c r="PMU2" s="556"/>
      <c r="PMV2" s="556"/>
      <c r="PMW2" s="556"/>
      <c r="PMX2" s="556"/>
      <c r="PMY2" s="556"/>
      <c r="PMZ2" s="556"/>
      <c r="PNA2" s="556"/>
      <c r="PNB2" s="556"/>
      <c r="PNC2" s="556"/>
      <c r="PND2" s="556"/>
      <c r="PNE2" s="556"/>
      <c r="PNF2" s="556"/>
      <c r="PNG2" s="556"/>
      <c r="PNH2" s="556"/>
      <c r="PNI2" s="556"/>
      <c r="PNJ2" s="556"/>
      <c r="PNK2" s="556"/>
      <c r="PNL2" s="556"/>
      <c r="PNM2" s="556"/>
      <c r="PNN2" s="556"/>
      <c r="PNO2" s="556"/>
      <c r="PNP2" s="556"/>
      <c r="PNQ2" s="556"/>
      <c r="PNR2" s="556"/>
      <c r="PNS2" s="556"/>
      <c r="PNT2" s="556"/>
      <c r="PNU2" s="556"/>
      <c r="PNV2" s="556"/>
      <c r="PNW2" s="556"/>
      <c r="PNX2" s="556"/>
      <c r="PNY2" s="556"/>
      <c r="PNZ2" s="556"/>
      <c r="POA2" s="556"/>
      <c r="POB2" s="556"/>
      <c r="POC2" s="556"/>
      <c r="POD2" s="556"/>
      <c r="POE2" s="556"/>
      <c r="POF2" s="556"/>
      <c r="POG2" s="556"/>
      <c r="POH2" s="556"/>
      <c r="POI2" s="556"/>
      <c r="POJ2" s="556"/>
      <c r="POK2" s="556"/>
      <c r="POL2" s="556"/>
      <c r="POM2" s="556"/>
      <c r="PON2" s="556"/>
      <c r="POO2" s="556"/>
      <c r="POP2" s="556"/>
      <c r="POQ2" s="556"/>
      <c r="POR2" s="556"/>
      <c r="POS2" s="556"/>
      <c r="POT2" s="556"/>
      <c r="POU2" s="556"/>
      <c r="POV2" s="556"/>
      <c r="POW2" s="556"/>
      <c r="POX2" s="556"/>
      <c r="POY2" s="556"/>
      <c r="POZ2" s="556"/>
      <c r="PPA2" s="556"/>
      <c r="PPB2" s="556"/>
      <c r="PPC2" s="556"/>
      <c r="PPD2" s="556"/>
      <c r="PPE2" s="556"/>
      <c r="PPF2" s="556"/>
      <c r="PPG2" s="556"/>
      <c r="PPH2" s="556"/>
      <c r="PPI2" s="556"/>
      <c r="PPJ2" s="556"/>
      <c r="PPK2" s="556"/>
      <c r="PPL2" s="556"/>
      <c r="PPM2" s="556"/>
      <c r="PPN2" s="556"/>
      <c r="PPO2" s="556"/>
      <c r="PPP2" s="556"/>
      <c r="PPQ2" s="556"/>
      <c r="PPR2" s="556"/>
      <c r="PPS2" s="556"/>
      <c r="PPT2" s="556"/>
      <c r="PPU2" s="556"/>
      <c r="PPV2" s="556"/>
      <c r="PPW2" s="556"/>
      <c r="PPX2" s="556"/>
      <c r="PPY2" s="556"/>
      <c r="PPZ2" s="556"/>
      <c r="PQA2" s="556"/>
      <c r="PQB2" s="556"/>
      <c r="PQC2" s="556"/>
      <c r="PQD2" s="556"/>
      <c r="PQE2" s="556"/>
      <c r="PQF2" s="556"/>
      <c r="PQG2" s="556"/>
      <c r="PQH2" s="556"/>
      <c r="PQI2" s="556"/>
      <c r="PQJ2" s="556"/>
      <c r="PQK2" s="556"/>
      <c r="PQL2" s="556"/>
      <c r="PQM2" s="556"/>
      <c r="PQN2" s="556"/>
      <c r="PQO2" s="556"/>
      <c r="PQP2" s="556"/>
      <c r="PQQ2" s="556"/>
      <c r="PQR2" s="556"/>
      <c r="PQS2" s="556"/>
      <c r="PQT2" s="556"/>
      <c r="PQU2" s="556"/>
      <c r="PQV2" s="556"/>
      <c r="PQW2" s="556"/>
      <c r="PQX2" s="556"/>
      <c r="PQY2" s="556"/>
      <c r="PQZ2" s="556"/>
      <c r="PRA2" s="556"/>
      <c r="PRB2" s="556"/>
      <c r="PRC2" s="556"/>
      <c r="PRD2" s="556"/>
      <c r="PRE2" s="556"/>
      <c r="PRF2" s="556"/>
      <c r="PRG2" s="556"/>
      <c r="PRH2" s="556"/>
      <c r="PRI2" s="556"/>
      <c r="PRJ2" s="556"/>
      <c r="PRK2" s="556"/>
      <c r="PRL2" s="556"/>
      <c r="PRM2" s="556"/>
      <c r="PRN2" s="556"/>
      <c r="PRO2" s="556"/>
      <c r="PRP2" s="556"/>
      <c r="PRQ2" s="556"/>
      <c r="PRR2" s="556"/>
      <c r="PRS2" s="556"/>
      <c r="PRT2" s="556"/>
      <c r="PRU2" s="556"/>
      <c r="PRV2" s="556"/>
      <c r="PRW2" s="556"/>
      <c r="PRX2" s="556"/>
      <c r="PRY2" s="556"/>
      <c r="PRZ2" s="556"/>
      <c r="PSA2" s="556"/>
      <c r="PSB2" s="556"/>
      <c r="PSC2" s="556"/>
      <c r="PSD2" s="556"/>
      <c r="PSE2" s="556"/>
      <c r="PSF2" s="556"/>
      <c r="PSG2" s="556"/>
      <c r="PSH2" s="556"/>
      <c r="PSI2" s="556"/>
      <c r="PSJ2" s="556"/>
      <c r="PSK2" s="556"/>
      <c r="PSL2" s="556"/>
      <c r="PSM2" s="556"/>
      <c r="PSN2" s="556"/>
      <c r="PSO2" s="556"/>
      <c r="PSP2" s="556"/>
      <c r="PSQ2" s="556"/>
      <c r="PSR2" s="556"/>
      <c r="PSS2" s="556"/>
      <c r="PST2" s="556"/>
      <c r="PSU2" s="556"/>
      <c r="PSV2" s="556"/>
      <c r="PSW2" s="556"/>
      <c r="PSX2" s="556"/>
      <c r="PSY2" s="556"/>
      <c r="PSZ2" s="556"/>
      <c r="PTA2" s="556"/>
      <c r="PTB2" s="556"/>
      <c r="PTC2" s="556"/>
      <c r="PTD2" s="556"/>
      <c r="PTE2" s="556"/>
      <c r="PTF2" s="556"/>
      <c r="PTG2" s="556"/>
      <c r="PTH2" s="556"/>
      <c r="PTI2" s="556"/>
      <c r="PTJ2" s="556"/>
      <c r="PTK2" s="556"/>
      <c r="PTL2" s="556"/>
      <c r="PTM2" s="556"/>
      <c r="PTN2" s="556"/>
      <c r="PTO2" s="556"/>
      <c r="PTP2" s="556"/>
      <c r="PTQ2" s="556"/>
      <c r="PTR2" s="556"/>
      <c r="PTS2" s="556"/>
      <c r="PTT2" s="556"/>
      <c r="PTU2" s="556"/>
      <c r="PTV2" s="556"/>
      <c r="PTW2" s="556"/>
      <c r="PTX2" s="556"/>
      <c r="PTY2" s="556"/>
      <c r="PTZ2" s="556"/>
      <c r="PUA2" s="556"/>
      <c r="PUB2" s="556"/>
      <c r="PUC2" s="556"/>
      <c r="PUD2" s="556"/>
      <c r="PUE2" s="556"/>
      <c r="PUF2" s="556"/>
      <c r="PUG2" s="556"/>
      <c r="PUH2" s="556"/>
      <c r="PUI2" s="556"/>
      <c r="PUJ2" s="556"/>
      <c r="PUK2" s="556"/>
      <c r="PUL2" s="556"/>
      <c r="PUM2" s="556"/>
      <c r="PUN2" s="556"/>
      <c r="PUO2" s="556"/>
      <c r="PUP2" s="556"/>
      <c r="PUQ2" s="556"/>
      <c r="PUR2" s="556"/>
      <c r="PUS2" s="556"/>
      <c r="PUT2" s="556"/>
      <c r="PUU2" s="556"/>
      <c r="PUV2" s="556"/>
      <c r="PUW2" s="556"/>
      <c r="PUX2" s="556"/>
      <c r="PUY2" s="556"/>
      <c r="PUZ2" s="556"/>
      <c r="PVA2" s="556"/>
      <c r="PVB2" s="556"/>
      <c r="PVC2" s="556"/>
      <c r="PVD2" s="556"/>
      <c r="PVE2" s="556"/>
      <c r="PVF2" s="556"/>
      <c r="PVG2" s="556"/>
      <c r="PVH2" s="556"/>
      <c r="PVI2" s="556"/>
      <c r="PVJ2" s="556"/>
      <c r="PVK2" s="556"/>
      <c r="PVL2" s="556"/>
      <c r="PVM2" s="556"/>
      <c r="PVN2" s="556"/>
      <c r="PVO2" s="556"/>
      <c r="PVP2" s="556"/>
      <c r="PVQ2" s="556"/>
      <c r="PVR2" s="556"/>
      <c r="PVS2" s="556"/>
      <c r="PVT2" s="556"/>
      <c r="PVU2" s="556"/>
      <c r="PVV2" s="556"/>
      <c r="PVW2" s="556"/>
      <c r="PVX2" s="556"/>
      <c r="PVY2" s="556"/>
      <c r="PVZ2" s="556"/>
      <c r="PWA2" s="556"/>
      <c r="PWB2" s="556"/>
      <c r="PWC2" s="556"/>
      <c r="PWD2" s="556"/>
      <c r="PWE2" s="556"/>
      <c r="PWF2" s="556"/>
      <c r="PWG2" s="556"/>
      <c r="PWH2" s="556"/>
      <c r="PWI2" s="556"/>
      <c r="PWJ2" s="556"/>
      <c r="PWK2" s="556"/>
      <c r="PWL2" s="556"/>
      <c r="PWM2" s="556"/>
      <c r="PWN2" s="556"/>
      <c r="PWO2" s="556"/>
      <c r="PWP2" s="556"/>
      <c r="PWQ2" s="556"/>
      <c r="PWR2" s="556"/>
      <c r="PWS2" s="556"/>
      <c r="PWT2" s="556"/>
      <c r="PWU2" s="556"/>
      <c r="PWV2" s="556"/>
      <c r="PWW2" s="556"/>
      <c r="PWX2" s="556"/>
      <c r="PWY2" s="556"/>
      <c r="PWZ2" s="556"/>
      <c r="PXA2" s="556"/>
      <c r="PXB2" s="556"/>
      <c r="PXC2" s="556"/>
      <c r="PXD2" s="556"/>
      <c r="PXE2" s="556"/>
      <c r="PXF2" s="556"/>
      <c r="PXG2" s="556"/>
      <c r="PXH2" s="556"/>
      <c r="PXI2" s="556"/>
      <c r="PXJ2" s="556"/>
      <c r="PXK2" s="556"/>
      <c r="PXL2" s="556"/>
      <c r="PXM2" s="556"/>
      <c r="PXN2" s="556"/>
      <c r="PXO2" s="556"/>
      <c r="PXP2" s="556"/>
      <c r="PXQ2" s="556"/>
      <c r="PXR2" s="556"/>
      <c r="PXS2" s="556"/>
      <c r="PXT2" s="556"/>
      <c r="PXU2" s="556"/>
      <c r="PXV2" s="556"/>
      <c r="PXW2" s="556"/>
      <c r="PXX2" s="556"/>
      <c r="PXY2" s="556"/>
      <c r="PXZ2" s="556"/>
      <c r="PYA2" s="556"/>
      <c r="PYB2" s="556"/>
      <c r="PYC2" s="556"/>
      <c r="PYD2" s="556"/>
      <c r="PYE2" s="556"/>
      <c r="PYF2" s="556"/>
      <c r="PYG2" s="556"/>
      <c r="PYH2" s="556"/>
      <c r="PYI2" s="556"/>
      <c r="PYJ2" s="556"/>
      <c r="PYK2" s="556"/>
      <c r="PYL2" s="556"/>
      <c r="PYM2" s="556"/>
      <c r="PYN2" s="556"/>
      <c r="PYO2" s="556"/>
      <c r="PYP2" s="556"/>
      <c r="PYQ2" s="556"/>
      <c r="PYR2" s="556"/>
      <c r="PYS2" s="556"/>
      <c r="PYT2" s="556"/>
      <c r="PYU2" s="556"/>
      <c r="PYV2" s="556"/>
      <c r="PYW2" s="556"/>
      <c r="PYX2" s="556"/>
      <c r="PYY2" s="556"/>
      <c r="PYZ2" s="556"/>
      <c r="PZA2" s="556"/>
      <c r="PZB2" s="556"/>
      <c r="PZC2" s="556"/>
      <c r="PZD2" s="556"/>
      <c r="PZE2" s="556"/>
      <c r="PZF2" s="556"/>
      <c r="PZG2" s="556"/>
      <c r="PZH2" s="556"/>
      <c r="PZI2" s="556"/>
      <c r="PZJ2" s="556"/>
      <c r="PZK2" s="556"/>
      <c r="PZL2" s="556"/>
      <c r="PZM2" s="556"/>
      <c r="PZN2" s="556"/>
      <c r="PZO2" s="556"/>
      <c r="PZP2" s="556"/>
      <c r="PZQ2" s="556"/>
      <c r="PZR2" s="556"/>
      <c r="PZS2" s="556"/>
      <c r="PZT2" s="556"/>
      <c r="PZU2" s="556"/>
      <c r="PZV2" s="556"/>
      <c r="PZW2" s="556"/>
      <c r="PZX2" s="556"/>
      <c r="PZY2" s="556"/>
      <c r="PZZ2" s="556"/>
      <c r="QAA2" s="556"/>
      <c r="QAB2" s="556"/>
      <c r="QAC2" s="556"/>
      <c r="QAD2" s="556"/>
      <c r="QAE2" s="556"/>
      <c r="QAF2" s="556"/>
      <c r="QAG2" s="556"/>
      <c r="QAH2" s="556"/>
      <c r="QAI2" s="556"/>
      <c r="QAJ2" s="556"/>
      <c r="QAK2" s="556"/>
      <c r="QAL2" s="556"/>
      <c r="QAM2" s="556"/>
      <c r="QAN2" s="556"/>
      <c r="QAO2" s="556"/>
      <c r="QAP2" s="556"/>
      <c r="QAQ2" s="556"/>
      <c r="QAR2" s="556"/>
      <c r="QAS2" s="556"/>
      <c r="QAT2" s="556"/>
      <c r="QAU2" s="556"/>
      <c r="QAV2" s="556"/>
      <c r="QAW2" s="556"/>
      <c r="QAX2" s="556"/>
      <c r="QAY2" s="556"/>
      <c r="QAZ2" s="556"/>
      <c r="QBA2" s="556"/>
      <c r="QBB2" s="556"/>
      <c r="QBC2" s="556"/>
      <c r="QBD2" s="556"/>
      <c r="QBE2" s="556"/>
      <c r="QBF2" s="556"/>
      <c r="QBG2" s="556"/>
      <c r="QBH2" s="556"/>
      <c r="QBI2" s="556"/>
      <c r="QBJ2" s="556"/>
      <c r="QBK2" s="556"/>
      <c r="QBL2" s="556"/>
      <c r="QBM2" s="556"/>
      <c r="QBN2" s="556"/>
      <c r="QBO2" s="556"/>
      <c r="QBP2" s="556"/>
      <c r="QBQ2" s="556"/>
      <c r="QBR2" s="556"/>
      <c r="QBS2" s="556"/>
      <c r="QBT2" s="556"/>
      <c r="QBU2" s="556"/>
      <c r="QBV2" s="556"/>
      <c r="QBW2" s="556"/>
      <c r="QBX2" s="556"/>
      <c r="QBY2" s="556"/>
      <c r="QBZ2" s="556"/>
      <c r="QCA2" s="556"/>
      <c r="QCB2" s="556"/>
      <c r="QCC2" s="556"/>
      <c r="QCD2" s="556"/>
      <c r="QCE2" s="556"/>
      <c r="QCF2" s="556"/>
      <c r="QCG2" s="556"/>
      <c r="QCH2" s="556"/>
      <c r="QCI2" s="556"/>
      <c r="QCJ2" s="556"/>
      <c r="QCK2" s="556"/>
      <c r="QCL2" s="556"/>
      <c r="QCM2" s="556"/>
      <c r="QCN2" s="556"/>
      <c r="QCO2" s="556"/>
      <c r="QCP2" s="556"/>
      <c r="QCQ2" s="556"/>
      <c r="QCR2" s="556"/>
      <c r="QCS2" s="556"/>
      <c r="QCT2" s="556"/>
      <c r="QCU2" s="556"/>
      <c r="QCV2" s="556"/>
      <c r="QCW2" s="556"/>
      <c r="QCX2" s="556"/>
      <c r="QCY2" s="556"/>
      <c r="QCZ2" s="556"/>
      <c r="QDA2" s="556"/>
      <c r="QDB2" s="556"/>
      <c r="QDC2" s="556"/>
      <c r="QDD2" s="556"/>
      <c r="QDE2" s="556"/>
      <c r="QDF2" s="556"/>
      <c r="QDG2" s="556"/>
      <c r="QDH2" s="556"/>
      <c r="QDI2" s="556"/>
      <c r="QDJ2" s="556"/>
      <c r="QDK2" s="556"/>
      <c r="QDL2" s="556"/>
      <c r="QDM2" s="556"/>
      <c r="QDN2" s="556"/>
      <c r="QDO2" s="556"/>
      <c r="QDP2" s="556"/>
      <c r="QDQ2" s="556"/>
      <c r="QDR2" s="556"/>
      <c r="QDS2" s="556"/>
      <c r="QDT2" s="556"/>
      <c r="QDU2" s="556"/>
      <c r="QDV2" s="556"/>
      <c r="QDW2" s="556"/>
      <c r="QDX2" s="556"/>
      <c r="QDY2" s="556"/>
      <c r="QDZ2" s="556"/>
      <c r="QEA2" s="556"/>
      <c r="QEB2" s="556"/>
      <c r="QEC2" s="556"/>
      <c r="QED2" s="556"/>
      <c r="QEE2" s="556"/>
      <c r="QEF2" s="556"/>
      <c r="QEG2" s="556"/>
      <c r="QEH2" s="556"/>
      <c r="QEI2" s="556"/>
      <c r="QEJ2" s="556"/>
      <c r="QEK2" s="556"/>
      <c r="QEL2" s="556"/>
      <c r="QEM2" s="556"/>
      <c r="QEN2" s="556"/>
      <c r="QEO2" s="556"/>
      <c r="QEP2" s="556"/>
      <c r="QEQ2" s="556"/>
      <c r="QER2" s="556"/>
      <c r="QES2" s="556"/>
      <c r="QET2" s="556"/>
      <c r="QEU2" s="556"/>
      <c r="QEV2" s="556"/>
      <c r="QEW2" s="556"/>
      <c r="QEX2" s="556"/>
      <c r="QEY2" s="556"/>
      <c r="QEZ2" s="556"/>
      <c r="QFA2" s="556"/>
      <c r="QFB2" s="556"/>
      <c r="QFC2" s="556"/>
      <c r="QFD2" s="556"/>
      <c r="QFE2" s="556"/>
      <c r="QFF2" s="556"/>
      <c r="QFG2" s="556"/>
      <c r="QFH2" s="556"/>
      <c r="QFI2" s="556"/>
      <c r="QFJ2" s="556"/>
      <c r="QFK2" s="556"/>
      <c r="QFL2" s="556"/>
      <c r="QFM2" s="556"/>
      <c r="QFN2" s="556"/>
      <c r="QFO2" s="556"/>
      <c r="QFP2" s="556"/>
      <c r="QFQ2" s="556"/>
      <c r="QFR2" s="556"/>
      <c r="QFS2" s="556"/>
      <c r="QFT2" s="556"/>
      <c r="QFU2" s="556"/>
      <c r="QFV2" s="556"/>
      <c r="QFW2" s="556"/>
      <c r="QFX2" s="556"/>
      <c r="QFY2" s="556"/>
      <c r="QFZ2" s="556"/>
      <c r="QGA2" s="556"/>
      <c r="QGB2" s="556"/>
      <c r="QGC2" s="556"/>
      <c r="QGD2" s="556"/>
      <c r="QGE2" s="556"/>
      <c r="QGF2" s="556"/>
      <c r="QGG2" s="556"/>
      <c r="QGH2" s="556"/>
      <c r="QGI2" s="556"/>
      <c r="QGJ2" s="556"/>
      <c r="QGK2" s="556"/>
      <c r="QGL2" s="556"/>
      <c r="QGM2" s="556"/>
      <c r="QGN2" s="556"/>
      <c r="QGO2" s="556"/>
      <c r="QGP2" s="556"/>
      <c r="QGQ2" s="556"/>
      <c r="QGR2" s="556"/>
      <c r="QGS2" s="556"/>
      <c r="QGT2" s="556"/>
      <c r="QGU2" s="556"/>
      <c r="QGV2" s="556"/>
      <c r="QGW2" s="556"/>
      <c r="QGX2" s="556"/>
      <c r="QGY2" s="556"/>
      <c r="QGZ2" s="556"/>
      <c r="QHA2" s="556"/>
      <c r="QHB2" s="556"/>
      <c r="QHC2" s="556"/>
      <c r="QHD2" s="556"/>
      <c r="QHE2" s="556"/>
      <c r="QHF2" s="556"/>
      <c r="QHG2" s="556"/>
      <c r="QHH2" s="556"/>
      <c r="QHI2" s="556"/>
      <c r="QHJ2" s="556"/>
      <c r="QHK2" s="556"/>
      <c r="QHL2" s="556"/>
      <c r="QHM2" s="556"/>
      <c r="QHN2" s="556"/>
      <c r="QHO2" s="556"/>
      <c r="QHP2" s="556"/>
      <c r="QHQ2" s="556"/>
      <c r="QHR2" s="556"/>
      <c r="QHS2" s="556"/>
      <c r="QHT2" s="556"/>
      <c r="QHU2" s="556"/>
      <c r="QHV2" s="556"/>
      <c r="QHW2" s="556"/>
      <c r="QHX2" s="556"/>
      <c r="QHY2" s="556"/>
      <c r="QHZ2" s="556"/>
      <c r="QIA2" s="556"/>
      <c r="QIB2" s="556"/>
      <c r="QIC2" s="556"/>
      <c r="QID2" s="556"/>
      <c r="QIE2" s="556"/>
      <c r="QIF2" s="556"/>
      <c r="QIG2" s="556"/>
      <c r="QIH2" s="556"/>
      <c r="QII2" s="556"/>
      <c r="QIJ2" s="556"/>
      <c r="QIK2" s="556"/>
      <c r="QIL2" s="556"/>
      <c r="QIM2" s="556"/>
      <c r="QIN2" s="556"/>
      <c r="QIO2" s="556"/>
      <c r="QIP2" s="556"/>
      <c r="QIQ2" s="556"/>
      <c r="QIR2" s="556"/>
      <c r="QIS2" s="556"/>
      <c r="QIT2" s="556"/>
      <c r="QIU2" s="556"/>
      <c r="QIV2" s="556"/>
      <c r="QIW2" s="556"/>
      <c r="QIX2" s="556"/>
      <c r="QIY2" s="556"/>
      <c r="QIZ2" s="556"/>
      <c r="QJA2" s="556"/>
      <c r="QJB2" s="556"/>
      <c r="QJC2" s="556"/>
      <c r="QJD2" s="556"/>
      <c r="QJE2" s="556"/>
      <c r="QJF2" s="556"/>
      <c r="QJG2" s="556"/>
      <c r="QJH2" s="556"/>
      <c r="QJI2" s="556"/>
      <c r="QJJ2" s="556"/>
      <c r="QJK2" s="556"/>
      <c r="QJL2" s="556"/>
      <c r="QJM2" s="556"/>
      <c r="QJN2" s="556"/>
      <c r="QJO2" s="556"/>
      <c r="QJP2" s="556"/>
      <c r="QJQ2" s="556"/>
      <c r="QJR2" s="556"/>
      <c r="QJS2" s="556"/>
      <c r="QJT2" s="556"/>
      <c r="QJU2" s="556"/>
      <c r="QJV2" s="556"/>
      <c r="QJW2" s="556"/>
      <c r="QJX2" s="556"/>
      <c r="QJY2" s="556"/>
      <c r="QJZ2" s="556"/>
      <c r="QKA2" s="556"/>
      <c r="QKB2" s="556"/>
      <c r="QKC2" s="556"/>
      <c r="QKD2" s="556"/>
      <c r="QKE2" s="556"/>
      <c r="QKF2" s="556"/>
      <c r="QKG2" s="556"/>
      <c r="QKH2" s="556"/>
      <c r="QKI2" s="556"/>
      <c r="QKJ2" s="556"/>
      <c r="QKK2" s="556"/>
      <c r="QKL2" s="556"/>
      <c r="QKM2" s="556"/>
      <c r="QKN2" s="556"/>
      <c r="QKO2" s="556"/>
      <c r="QKP2" s="556"/>
      <c r="QKQ2" s="556"/>
      <c r="QKR2" s="556"/>
      <c r="QKS2" s="556"/>
      <c r="QKT2" s="556"/>
      <c r="QKU2" s="556"/>
      <c r="QKV2" s="556"/>
      <c r="QKW2" s="556"/>
      <c r="QKX2" s="556"/>
      <c r="QKY2" s="556"/>
      <c r="QKZ2" s="556"/>
      <c r="QLA2" s="556"/>
      <c r="QLB2" s="556"/>
      <c r="QLC2" s="556"/>
      <c r="QLD2" s="556"/>
      <c r="QLE2" s="556"/>
      <c r="QLF2" s="556"/>
      <c r="QLG2" s="556"/>
      <c r="QLH2" s="556"/>
      <c r="QLI2" s="556"/>
      <c r="QLJ2" s="556"/>
      <c r="QLK2" s="556"/>
      <c r="QLL2" s="556"/>
      <c r="QLM2" s="556"/>
      <c r="QLN2" s="556"/>
      <c r="QLO2" s="556"/>
      <c r="QLP2" s="556"/>
      <c r="QLQ2" s="556"/>
      <c r="QLR2" s="556"/>
      <c r="QLS2" s="556"/>
      <c r="QLT2" s="556"/>
      <c r="QLU2" s="556"/>
      <c r="QLV2" s="556"/>
      <c r="QLW2" s="556"/>
      <c r="QLX2" s="556"/>
      <c r="QLY2" s="556"/>
      <c r="QLZ2" s="556"/>
      <c r="QMA2" s="556"/>
      <c r="QMB2" s="556"/>
      <c r="QMC2" s="556"/>
      <c r="QMD2" s="556"/>
      <c r="QME2" s="556"/>
      <c r="QMF2" s="556"/>
      <c r="QMG2" s="556"/>
      <c r="QMH2" s="556"/>
      <c r="QMI2" s="556"/>
      <c r="QMJ2" s="556"/>
      <c r="QMK2" s="556"/>
      <c r="QML2" s="556"/>
      <c r="QMM2" s="556"/>
      <c r="QMN2" s="556"/>
      <c r="QMO2" s="556"/>
      <c r="QMP2" s="556"/>
      <c r="QMQ2" s="556"/>
      <c r="QMR2" s="556"/>
      <c r="QMS2" s="556"/>
      <c r="QMT2" s="556"/>
      <c r="QMU2" s="556"/>
      <c r="QMV2" s="556"/>
      <c r="QMW2" s="556"/>
      <c r="QMX2" s="556"/>
      <c r="QMY2" s="556"/>
      <c r="QMZ2" s="556"/>
      <c r="QNA2" s="556"/>
      <c r="QNB2" s="556"/>
      <c r="QNC2" s="556"/>
      <c r="QND2" s="556"/>
      <c r="QNE2" s="556"/>
      <c r="QNF2" s="556"/>
      <c r="QNG2" s="556"/>
      <c r="QNH2" s="556"/>
      <c r="QNI2" s="556"/>
      <c r="QNJ2" s="556"/>
      <c r="QNK2" s="556"/>
      <c r="QNL2" s="556"/>
      <c r="QNM2" s="556"/>
      <c r="QNN2" s="556"/>
      <c r="QNO2" s="556"/>
      <c r="QNP2" s="556"/>
      <c r="QNQ2" s="556"/>
      <c r="QNR2" s="556"/>
      <c r="QNS2" s="556"/>
      <c r="QNT2" s="556"/>
      <c r="QNU2" s="556"/>
      <c r="QNV2" s="556"/>
      <c r="QNW2" s="556"/>
      <c r="QNX2" s="556"/>
      <c r="QNY2" s="556"/>
      <c r="QNZ2" s="556"/>
      <c r="QOA2" s="556"/>
      <c r="QOB2" s="556"/>
      <c r="QOC2" s="556"/>
      <c r="QOD2" s="556"/>
      <c r="QOE2" s="556"/>
      <c r="QOF2" s="556"/>
      <c r="QOG2" s="556"/>
      <c r="QOH2" s="556"/>
      <c r="QOI2" s="556"/>
      <c r="QOJ2" s="556"/>
      <c r="QOK2" s="556"/>
      <c r="QOL2" s="556"/>
      <c r="QOM2" s="556"/>
      <c r="QON2" s="556"/>
      <c r="QOO2" s="556"/>
      <c r="QOP2" s="556"/>
      <c r="QOQ2" s="556"/>
      <c r="QOR2" s="556"/>
      <c r="QOS2" s="556"/>
      <c r="QOT2" s="556"/>
      <c r="QOU2" s="556"/>
      <c r="QOV2" s="556"/>
      <c r="QOW2" s="556"/>
      <c r="QOX2" s="556"/>
      <c r="QOY2" s="556"/>
      <c r="QOZ2" s="556"/>
      <c r="QPA2" s="556"/>
      <c r="QPB2" s="556"/>
      <c r="QPC2" s="556"/>
      <c r="QPD2" s="556"/>
      <c r="QPE2" s="556"/>
      <c r="QPF2" s="556"/>
      <c r="QPG2" s="556"/>
      <c r="QPH2" s="556"/>
      <c r="QPI2" s="556"/>
      <c r="QPJ2" s="556"/>
      <c r="QPK2" s="556"/>
      <c r="QPL2" s="556"/>
      <c r="QPM2" s="556"/>
      <c r="QPN2" s="556"/>
      <c r="QPO2" s="556"/>
      <c r="QPP2" s="556"/>
      <c r="QPQ2" s="556"/>
      <c r="QPR2" s="556"/>
      <c r="QPS2" s="556"/>
      <c r="QPT2" s="556"/>
      <c r="QPU2" s="556"/>
      <c r="QPV2" s="556"/>
      <c r="QPW2" s="556"/>
      <c r="QPX2" s="556"/>
      <c r="QPY2" s="556"/>
      <c r="QPZ2" s="556"/>
      <c r="QQA2" s="556"/>
      <c r="QQB2" s="556"/>
      <c r="QQC2" s="556"/>
      <c r="QQD2" s="556"/>
      <c r="QQE2" s="556"/>
      <c r="QQF2" s="556"/>
      <c r="QQG2" s="556"/>
      <c r="QQH2" s="556"/>
      <c r="QQI2" s="556"/>
      <c r="QQJ2" s="556"/>
      <c r="QQK2" s="556"/>
      <c r="QQL2" s="556"/>
      <c r="QQM2" s="556"/>
      <c r="QQN2" s="556"/>
      <c r="QQO2" s="556"/>
      <c r="QQP2" s="556"/>
      <c r="QQQ2" s="556"/>
      <c r="QQR2" s="556"/>
      <c r="QQS2" s="556"/>
      <c r="QQT2" s="556"/>
      <c r="QQU2" s="556"/>
      <c r="QQV2" s="556"/>
      <c r="QQW2" s="556"/>
      <c r="QQX2" s="556"/>
      <c r="QQY2" s="556"/>
      <c r="QQZ2" s="556"/>
      <c r="QRA2" s="556"/>
      <c r="QRB2" s="556"/>
      <c r="QRC2" s="556"/>
      <c r="QRD2" s="556"/>
      <c r="QRE2" s="556"/>
      <c r="QRF2" s="556"/>
      <c r="QRG2" s="556"/>
      <c r="QRH2" s="556"/>
      <c r="QRI2" s="556"/>
      <c r="QRJ2" s="556"/>
      <c r="QRK2" s="556"/>
      <c r="QRL2" s="556"/>
      <c r="QRM2" s="556"/>
      <c r="QRN2" s="556"/>
      <c r="QRO2" s="556"/>
      <c r="QRP2" s="556"/>
      <c r="QRQ2" s="556"/>
      <c r="QRR2" s="556"/>
      <c r="QRS2" s="556"/>
      <c r="QRT2" s="556"/>
      <c r="QRU2" s="556"/>
      <c r="QRV2" s="556"/>
      <c r="QRW2" s="556"/>
      <c r="QRX2" s="556"/>
      <c r="QRY2" s="556"/>
      <c r="QRZ2" s="556"/>
      <c r="QSA2" s="556"/>
      <c r="QSB2" s="556"/>
      <c r="QSC2" s="556"/>
      <c r="QSD2" s="556"/>
      <c r="QSE2" s="556"/>
      <c r="QSF2" s="556"/>
      <c r="QSG2" s="556"/>
      <c r="QSH2" s="556"/>
      <c r="QSI2" s="556"/>
      <c r="QSJ2" s="556"/>
      <c r="QSK2" s="556"/>
      <c r="QSL2" s="556"/>
      <c r="QSM2" s="556"/>
      <c r="QSN2" s="556"/>
      <c r="QSO2" s="556"/>
      <c r="QSP2" s="556"/>
      <c r="QSQ2" s="556"/>
      <c r="QSR2" s="556"/>
      <c r="QSS2" s="556"/>
      <c r="QST2" s="556"/>
      <c r="QSU2" s="556"/>
      <c r="QSV2" s="556"/>
      <c r="QSW2" s="556"/>
      <c r="QSX2" s="556"/>
      <c r="QSY2" s="556"/>
      <c r="QSZ2" s="556"/>
      <c r="QTA2" s="556"/>
      <c r="QTB2" s="556"/>
      <c r="QTC2" s="556"/>
      <c r="QTD2" s="556"/>
      <c r="QTE2" s="556"/>
      <c r="QTF2" s="556"/>
      <c r="QTG2" s="556"/>
      <c r="QTH2" s="556"/>
      <c r="QTI2" s="556"/>
      <c r="QTJ2" s="556"/>
      <c r="QTK2" s="556"/>
      <c r="QTL2" s="556"/>
      <c r="QTM2" s="556"/>
      <c r="QTN2" s="556"/>
      <c r="QTO2" s="556"/>
      <c r="QTP2" s="556"/>
      <c r="QTQ2" s="556"/>
      <c r="QTR2" s="556"/>
      <c r="QTS2" s="556"/>
      <c r="QTT2" s="556"/>
      <c r="QTU2" s="556"/>
      <c r="QTV2" s="556"/>
      <c r="QTW2" s="556"/>
      <c r="QTX2" s="556"/>
      <c r="QTY2" s="556"/>
      <c r="QTZ2" s="556"/>
      <c r="QUA2" s="556"/>
      <c r="QUB2" s="556"/>
      <c r="QUC2" s="556"/>
      <c r="QUD2" s="556"/>
      <c r="QUE2" s="556"/>
      <c r="QUF2" s="556"/>
      <c r="QUG2" s="556"/>
      <c r="QUH2" s="556"/>
      <c r="QUI2" s="556"/>
      <c r="QUJ2" s="556"/>
      <c r="QUK2" s="556"/>
      <c r="QUL2" s="556"/>
      <c r="QUM2" s="556"/>
      <c r="QUN2" s="556"/>
      <c r="QUO2" s="556"/>
      <c r="QUP2" s="556"/>
      <c r="QUQ2" s="556"/>
      <c r="QUR2" s="556"/>
      <c r="QUS2" s="556"/>
      <c r="QUT2" s="556"/>
      <c r="QUU2" s="556"/>
      <c r="QUV2" s="556"/>
      <c r="QUW2" s="556"/>
      <c r="QUX2" s="556"/>
      <c r="QUY2" s="556"/>
      <c r="QUZ2" s="556"/>
      <c r="QVA2" s="556"/>
      <c r="QVB2" s="556"/>
      <c r="QVC2" s="556"/>
      <c r="QVD2" s="556"/>
      <c r="QVE2" s="556"/>
      <c r="QVF2" s="556"/>
      <c r="QVG2" s="556"/>
      <c r="QVH2" s="556"/>
      <c r="QVI2" s="556"/>
      <c r="QVJ2" s="556"/>
      <c r="QVK2" s="556"/>
      <c r="QVL2" s="556"/>
      <c r="QVM2" s="556"/>
      <c r="QVN2" s="556"/>
      <c r="QVO2" s="556"/>
      <c r="QVP2" s="556"/>
      <c r="QVQ2" s="556"/>
      <c r="QVR2" s="556"/>
      <c r="QVS2" s="556"/>
      <c r="QVT2" s="556"/>
      <c r="QVU2" s="556"/>
      <c r="QVV2" s="556"/>
      <c r="QVW2" s="556"/>
      <c r="QVX2" s="556"/>
      <c r="QVY2" s="556"/>
      <c r="QVZ2" s="556"/>
      <c r="QWA2" s="556"/>
      <c r="QWB2" s="556"/>
      <c r="QWC2" s="556"/>
      <c r="QWD2" s="556"/>
      <c r="QWE2" s="556"/>
      <c r="QWF2" s="556"/>
      <c r="QWG2" s="556"/>
      <c r="QWH2" s="556"/>
      <c r="QWI2" s="556"/>
      <c r="QWJ2" s="556"/>
      <c r="QWK2" s="556"/>
      <c r="QWL2" s="556"/>
      <c r="QWM2" s="556"/>
      <c r="QWN2" s="556"/>
      <c r="QWO2" s="556"/>
      <c r="QWP2" s="556"/>
      <c r="QWQ2" s="556"/>
      <c r="QWR2" s="556"/>
      <c r="QWS2" s="556"/>
      <c r="QWT2" s="556"/>
      <c r="QWU2" s="556"/>
      <c r="QWV2" s="556"/>
      <c r="QWW2" s="556"/>
      <c r="QWX2" s="556"/>
      <c r="QWY2" s="556"/>
      <c r="QWZ2" s="556"/>
      <c r="QXA2" s="556"/>
      <c r="QXB2" s="556"/>
      <c r="QXC2" s="556"/>
      <c r="QXD2" s="556"/>
      <c r="QXE2" s="556"/>
      <c r="QXF2" s="556"/>
      <c r="QXG2" s="556"/>
      <c r="QXH2" s="556"/>
      <c r="QXI2" s="556"/>
      <c r="QXJ2" s="556"/>
      <c r="QXK2" s="556"/>
      <c r="QXL2" s="556"/>
      <c r="QXM2" s="556"/>
      <c r="QXN2" s="556"/>
      <c r="QXO2" s="556"/>
      <c r="QXP2" s="556"/>
      <c r="QXQ2" s="556"/>
      <c r="QXR2" s="556"/>
      <c r="QXS2" s="556"/>
      <c r="QXT2" s="556"/>
      <c r="QXU2" s="556"/>
      <c r="QXV2" s="556"/>
      <c r="QXW2" s="556"/>
      <c r="QXX2" s="556"/>
      <c r="QXY2" s="556"/>
      <c r="QXZ2" s="556"/>
      <c r="QYA2" s="556"/>
      <c r="QYB2" s="556"/>
      <c r="QYC2" s="556"/>
      <c r="QYD2" s="556"/>
      <c r="QYE2" s="556"/>
      <c r="QYF2" s="556"/>
      <c r="QYG2" s="556"/>
      <c r="QYH2" s="556"/>
      <c r="QYI2" s="556"/>
      <c r="QYJ2" s="556"/>
      <c r="QYK2" s="556"/>
      <c r="QYL2" s="556"/>
      <c r="QYM2" s="556"/>
      <c r="QYN2" s="556"/>
      <c r="QYO2" s="556"/>
      <c r="QYP2" s="556"/>
      <c r="QYQ2" s="556"/>
      <c r="QYR2" s="556"/>
      <c r="QYS2" s="556"/>
      <c r="QYT2" s="556"/>
      <c r="QYU2" s="556"/>
      <c r="QYV2" s="556"/>
      <c r="QYW2" s="556"/>
      <c r="QYX2" s="556"/>
      <c r="QYY2" s="556"/>
      <c r="QYZ2" s="556"/>
      <c r="QZA2" s="556"/>
      <c r="QZB2" s="556"/>
      <c r="QZC2" s="556"/>
      <c r="QZD2" s="556"/>
      <c r="QZE2" s="556"/>
      <c r="QZF2" s="556"/>
      <c r="QZG2" s="556"/>
      <c r="QZH2" s="556"/>
      <c r="QZI2" s="556"/>
      <c r="QZJ2" s="556"/>
      <c r="QZK2" s="556"/>
      <c r="QZL2" s="556"/>
      <c r="QZM2" s="556"/>
      <c r="QZN2" s="556"/>
      <c r="QZO2" s="556"/>
      <c r="QZP2" s="556"/>
      <c r="QZQ2" s="556"/>
      <c r="QZR2" s="556"/>
      <c r="QZS2" s="556"/>
      <c r="QZT2" s="556"/>
      <c r="QZU2" s="556"/>
      <c r="QZV2" s="556"/>
      <c r="QZW2" s="556"/>
      <c r="QZX2" s="556"/>
      <c r="QZY2" s="556"/>
      <c r="QZZ2" s="556"/>
      <c r="RAA2" s="556"/>
      <c r="RAB2" s="556"/>
      <c r="RAC2" s="556"/>
      <c r="RAD2" s="556"/>
      <c r="RAE2" s="556"/>
      <c r="RAF2" s="556"/>
      <c r="RAG2" s="556"/>
      <c r="RAH2" s="556"/>
      <c r="RAI2" s="556"/>
      <c r="RAJ2" s="556"/>
      <c r="RAK2" s="556"/>
      <c r="RAL2" s="556"/>
      <c r="RAM2" s="556"/>
      <c r="RAN2" s="556"/>
      <c r="RAO2" s="556"/>
      <c r="RAP2" s="556"/>
      <c r="RAQ2" s="556"/>
      <c r="RAR2" s="556"/>
      <c r="RAS2" s="556"/>
      <c r="RAT2" s="556"/>
      <c r="RAU2" s="556"/>
      <c r="RAV2" s="556"/>
      <c r="RAW2" s="556"/>
      <c r="RAX2" s="556"/>
      <c r="RAY2" s="556"/>
      <c r="RAZ2" s="556"/>
      <c r="RBA2" s="556"/>
      <c r="RBB2" s="556"/>
      <c r="RBC2" s="556"/>
      <c r="RBD2" s="556"/>
      <c r="RBE2" s="556"/>
      <c r="RBF2" s="556"/>
      <c r="RBG2" s="556"/>
      <c r="RBH2" s="556"/>
      <c r="RBI2" s="556"/>
      <c r="RBJ2" s="556"/>
      <c r="RBK2" s="556"/>
      <c r="RBL2" s="556"/>
      <c r="RBM2" s="556"/>
      <c r="RBN2" s="556"/>
      <c r="RBO2" s="556"/>
      <c r="RBP2" s="556"/>
      <c r="RBQ2" s="556"/>
      <c r="RBR2" s="556"/>
      <c r="RBS2" s="556"/>
      <c r="RBT2" s="556"/>
      <c r="RBU2" s="556"/>
      <c r="RBV2" s="556"/>
      <c r="RBW2" s="556"/>
      <c r="RBX2" s="556"/>
      <c r="RBY2" s="556"/>
      <c r="RBZ2" s="556"/>
      <c r="RCA2" s="556"/>
      <c r="RCB2" s="556"/>
      <c r="RCC2" s="556"/>
      <c r="RCD2" s="556"/>
      <c r="RCE2" s="556"/>
      <c r="RCF2" s="556"/>
      <c r="RCG2" s="556"/>
      <c r="RCH2" s="556"/>
      <c r="RCI2" s="556"/>
      <c r="RCJ2" s="556"/>
      <c r="RCK2" s="556"/>
      <c r="RCL2" s="556"/>
      <c r="RCM2" s="556"/>
      <c r="RCN2" s="556"/>
      <c r="RCO2" s="556"/>
      <c r="RCP2" s="556"/>
      <c r="RCQ2" s="556"/>
      <c r="RCR2" s="556"/>
      <c r="RCS2" s="556"/>
      <c r="RCT2" s="556"/>
      <c r="RCU2" s="556"/>
      <c r="RCV2" s="556"/>
      <c r="RCW2" s="556"/>
      <c r="RCX2" s="556"/>
      <c r="RCY2" s="556"/>
      <c r="RCZ2" s="556"/>
      <c r="RDA2" s="556"/>
      <c r="RDB2" s="556"/>
      <c r="RDC2" s="556"/>
      <c r="RDD2" s="556"/>
      <c r="RDE2" s="556"/>
      <c r="RDF2" s="556"/>
      <c r="RDG2" s="556"/>
      <c r="RDH2" s="556"/>
      <c r="RDI2" s="556"/>
      <c r="RDJ2" s="556"/>
      <c r="RDK2" s="556"/>
      <c r="RDL2" s="556"/>
      <c r="RDM2" s="556"/>
      <c r="RDN2" s="556"/>
      <c r="RDO2" s="556"/>
      <c r="RDP2" s="556"/>
      <c r="RDQ2" s="556"/>
      <c r="RDR2" s="556"/>
      <c r="RDS2" s="556"/>
      <c r="RDT2" s="556"/>
      <c r="RDU2" s="556"/>
      <c r="RDV2" s="556"/>
      <c r="RDW2" s="556"/>
      <c r="RDX2" s="556"/>
      <c r="RDY2" s="556"/>
      <c r="RDZ2" s="556"/>
      <c r="REA2" s="556"/>
      <c r="REB2" s="556"/>
      <c r="REC2" s="556"/>
      <c r="RED2" s="556"/>
      <c r="REE2" s="556"/>
      <c r="REF2" s="556"/>
      <c r="REG2" s="556"/>
      <c r="REH2" s="556"/>
      <c r="REI2" s="556"/>
      <c r="REJ2" s="556"/>
      <c r="REK2" s="556"/>
      <c r="REL2" s="556"/>
      <c r="REM2" s="556"/>
      <c r="REN2" s="556"/>
      <c r="REO2" s="556"/>
      <c r="REP2" s="556"/>
      <c r="REQ2" s="556"/>
      <c r="RER2" s="556"/>
      <c r="RES2" s="556"/>
      <c r="RET2" s="556"/>
      <c r="REU2" s="556"/>
      <c r="REV2" s="556"/>
      <c r="REW2" s="556"/>
      <c r="REX2" s="556"/>
      <c r="REY2" s="556"/>
      <c r="REZ2" s="556"/>
      <c r="RFA2" s="556"/>
      <c r="RFB2" s="556"/>
      <c r="RFC2" s="556"/>
      <c r="RFD2" s="556"/>
      <c r="RFE2" s="556"/>
      <c r="RFF2" s="556"/>
      <c r="RFG2" s="556"/>
      <c r="RFH2" s="556"/>
      <c r="RFI2" s="556"/>
      <c r="RFJ2" s="556"/>
      <c r="RFK2" s="556"/>
      <c r="RFL2" s="556"/>
      <c r="RFM2" s="556"/>
      <c r="RFN2" s="556"/>
      <c r="RFO2" s="556"/>
      <c r="RFP2" s="556"/>
      <c r="RFQ2" s="556"/>
      <c r="RFR2" s="556"/>
      <c r="RFS2" s="556"/>
      <c r="RFT2" s="556"/>
      <c r="RFU2" s="556"/>
      <c r="RFV2" s="556"/>
      <c r="RFW2" s="556"/>
      <c r="RFX2" s="556"/>
      <c r="RFY2" s="556"/>
      <c r="RFZ2" s="556"/>
      <c r="RGA2" s="556"/>
      <c r="RGB2" s="556"/>
      <c r="RGC2" s="556"/>
      <c r="RGD2" s="556"/>
      <c r="RGE2" s="556"/>
      <c r="RGF2" s="556"/>
      <c r="RGG2" s="556"/>
      <c r="RGH2" s="556"/>
      <c r="RGI2" s="556"/>
      <c r="RGJ2" s="556"/>
      <c r="RGK2" s="556"/>
      <c r="RGL2" s="556"/>
      <c r="RGM2" s="556"/>
      <c r="RGN2" s="556"/>
      <c r="RGO2" s="556"/>
      <c r="RGP2" s="556"/>
      <c r="RGQ2" s="556"/>
      <c r="RGR2" s="556"/>
      <c r="RGS2" s="556"/>
      <c r="RGT2" s="556"/>
      <c r="RGU2" s="556"/>
      <c r="RGV2" s="556"/>
      <c r="RGW2" s="556"/>
      <c r="RGX2" s="556"/>
      <c r="RGY2" s="556"/>
      <c r="RGZ2" s="556"/>
      <c r="RHA2" s="556"/>
      <c r="RHB2" s="556"/>
      <c r="RHC2" s="556"/>
      <c r="RHD2" s="556"/>
      <c r="RHE2" s="556"/>
      <c r="RHF2" s="556"/>
      <c r="RHG2" s="556"/>
      <c r="RHH2" s="556"/>
      <c r="RHI2" s="556"/>
      <c r="RHJ2" s="556"/>
      <c r="RHK2" s="556"/>
      <c r="RHL2" s="556"/>
      <c r="RHM2" s="556"/>
      <c r="RHN2" s="556"/>
      <c r="RHO2" s="556"/>
      <c r="RHP2" s="556"/>
      <c r="RHQ2" s="556"/>
      <c r="RHR2" s="556"/>
      <c r="RHS2" s="556"/>
      <c r="RHT2" s="556"/>
      <c r="RHU2" s="556"/>
      <c r="RHV2" s="556"/>
      <c r="RHW2" s="556"/>
      <c r="RHX2" s="556"/>
      <c r="RHY2" s="556"/>
      <c r="RHZ2" s="556"/>
      <c r="RIA2" s="556"/>
      <c r="RIB2" s="556"/>
      <c r="RIC2" s="556"/>
      <c r="RID2" s="556"/>
      <c r="RIE2" s="556"/>
      <c r="RIF2" s="556"/>
      <c r="RIG2" s="556"/>
      <c r="RIH2" s="556"/>
      <c r="RII2" s="556"/>
      <c r="RIJ2" s="556"/>
      <c r="RIK2" s="556"/>
      <c r="RIL2" s="556"/>
      <c r="RIM2" s="556"/>
      <c r="RIN2" s="556"/>
      <c r="RIO2" s="556"/>
      <c r="RIP2" s="556"/>
      <c r="RIQ2" s="556"/>
      <c r="RIR2" s="556"/>
      <c r="RIS2" s="556"/>
      <c r="RIT2" s="556"/>
      <c r="RIU2" s="556"/>
      <c r="RIV2" s="556"/>
      <c r="RIW2" s="556"/>
      <c r="RIX2" s="556"/>
      <c r="RIY2" s="556"/>
      <c r="RIZ2" s="556"/>
      <c r="RJA2" s="556"/>
      <c r="RJB2" s="556"/>
      <c r="RJC2" s="556"/>
      <c r="RJD2" s="556"/>
      <c r="RJE2" s="556"/>
      <c r="RJF2" s="556"/>
      <c r="RJG2" s="556"/>
      <c r="RJH2" s="556"/>
      <c r="RJI2" s="556"/>
      <c r="RJJ2" s="556"/>
      <c r="RJK2" s="556"/>
      <c r="RJL2" s="556"/>
      <c r="RJM2" s="556"/>
      <c r="RJN2" s="556"/>
      <c r="RJO2" s="556"/>
      <c r="RJP2" s="556"/>
      <c r="RJQ2" s="556"/>
      <c r="RJR2" s="556"/>
      <c r="RJS2" s="556"/>
      <c r="RJT2" s="556"/>
      <c r="RJU2" s="556"/>
      <c r="RJV2" s="556"/>
      <c r="RJW2" s="556"/>
      <c r="RJX2" s="556"/>
      <c r="RJY2" s="556"/>
      <c r="RJZ2" s="556"/>
      <c r="RKA2" s="556"/>
      <c r="RKB2" s="556"/>
      <c r="RKC2" s="556"/>
      <c r="RKD2" s="556"/>
      <c r="RKE2" s="556"/>
      <c r="RKF2" s="556"/>
      <c r="RKG2" s="556"/>
      <c r="RKH2" s="556"/>
      <c r="RKI2" s="556"/>
      <c r="RKJ2" s="556"/>
      <c r="RKK2" s="556"/>
      <c r="RKL2" s="556"/>
      <c r="RKM2" s="556"/>
      <c r="RKN2" s="556"/>
      <c r="RKO2" s="556"/>
      <c r="RKP2" s="556"/>
      <c r="RKQ2" s="556"/>
      <c r="RKR2" s="556"/>
      <c r="RKS2" s="556"/>
      <c r="RKT2" s="556"/>
      <c r="RKU2" s="556"/>
      <c r="RKV2" s="556"/>
      <c r="RKW2" s="556"/>
      <c r="RKX2" s="556"/>
      <c r="RKY2" s="556"/>
      <c r="RKZ2" s="556"/>
      <c r="RLA2" s="556"/>
      <c r="RLB2" s="556"/>
      <c r="RLC2" s="556"/>
      <c r="RLD2" s="556"/>
      <c r="RLE2" s="556"/>
      <c r="RLF2" s="556"/>
      <c r="RLG2" s="556"/>
      <c r="RLH2" s="556"/>
      <c r="RLI2" s="556"/>
      <c r="RLJ2" s="556"/>
      <c r="RLK2" s="556"/>
      <c r="RLL2" s="556"/>
      <c r="RLM2" s="556"/>
      <c r="RLN2" s="556"/>
      <c r="RLO2" s="556"/>
      <c r="RLP2" s="556"/>
      <c r="RLQ2" s="556"/>
      <c r="RLR2" s="556"/>
      <c r="RLS2" s="556"/>
      <c r="RLT2" s="556"/>
      <c r="RLU2" s="556"/>
      <c r="RLV2" s="556"/>
      <c r="RLW2" s="556"/>
      <c r="RLX2" s="556"/>
      <c r="RLY2" s="556"/>
      <c r="RLZ2" s="556"/>
      <c r="RMA2" s="556"/>
      <c r="RMB2" s="556"/>
      <c r="RMC2" s="556"/>
      <c r="RMD2" s="556"/>
      <c r="RME2" s="556"/>
      <c r="RMF2" s="556"/>
      <c r="RMG2" s="556"/>
      <c r="RMH2" s="556"/>
      <c r="RMI2" s="556"/>
      <c r="RMJ2" s="556"/>
      <c r="RMK2" s="556"/>
      <c r="RML2" s="556"/>
      <c r="RMM2" s="556"/>
      <c r="RMN2" s="556"/>
      <c r="RMO2" s="556"/>
      <c r="RMP2" s="556"/>
      <c r="RMQ2" s="556"/>
      <c r="RMR2" s="556"/>
      <c r="RMS2" s="556"/>
      <c r="RMT2" s="556"/>
      <c r="RMU2" s="556"/>
      <c r="RMV2" s="556"/>
      <c r="RMW2" s="556"/>
      <c r="RMX2" s="556"/>
      <c r="RMY2" s="556"/>
      <c r="RMZ2" s="556"/>
      <c r="RNA2" s="556"/>
      <c r="RNB2" s="556"/>
      <c r="RNC2" s="556"/>
      <c r="RND2" s="556"/>
      <c r="RNE2" s="556"/>
      <c r="RNF2" s="556"/>
      <c r="RNG2" s="556"/>
      <c r="RNH2" s="556"/>
      <c r="RNI2" s="556"/>
      <c r="RNJ2" s="556"/>
      <c r="RNK2" s="556"/>
      <c r="RNL2" s="556"/>
      <c r="RNM2" s="556"/>
      <c r="RNN2" s="556"/>
      <c r="RNO2" s="556"/>
      <c r="RNP2" s="556"/>
      <c r="RNQ2" s="556"/>
      <c r="RNR2" s="556"/>
      <c r="RNS2" s="556"/>
      <c r="RNT2" s="556"/>
      <c r="RNU2" s="556"/>
      <c r="RNV2" s="556"/>
      <c r="RNW2" s="556"/>
      <c r="RNX2" s="556"/>
      <c r="RNY2" s="556"/>
      <c r="RNZ2" s="556"/>
      <c r="ROA2" s="556"/>
      <c r="ROB2" s="556"/>
      <c r="ROC2" s="556"/>
      <c r="ROD2" s="556"/>
      <c r="ROE2" s="556"/>
      <c r="ROF2" s="556"/>
      <c r="ROG2" s="556"/>
      <c r="ROH2" s="556"/>
      <c r="ROI2" s="556"/>
      <c r="ROJ2" s="556"/>
      <c r="ROK2" s="556"/>
      <c r="ROL2" s="556"/>
      <c r="ROM2" s="556"/>
      <c r="RON2" s="556"/>
      <c r="ROO2" s="556"/>
      <c r="ROP2" s="556"/>
      <c r="ROQ2" s="556"/>
      <c r="ROR2" s="556"/>
      <c r="ROS2" s="556"/>
      <c r="ROT2" s="556"/>
      <c r="ROU2" s="556"/>
      <c r="ROV2" s="556"/>
      <c r="ROW2" s="556"/>
      <c r="ROX2" s="556"/>
      <c r="ROY2" s="556"/>
      <c r="ROZ2" s="556"/>
      <c r="RPA2" s="556"/>
      <c r="RPB2" s="556"/>
      <c r="RPC2" s="556"/>
      <c r="RPD2" s="556"/>
      <c r="RPE2" s="556"/>
      <c r="RPF2" s="556"/>
      <c r="RPG2" s="556"/>
      <c r="RPH2" s="556"/>
      <c r="RPI2" s="556"/>
      <c r="RPJ2" s="556"/>
      <c r="RPK2" s="556"/>
      <c r="RPL2" s="556"/>
      <c r="RPM2" s="556"/>
      <c r="RPN2" s="556"/>
      <c r="RPO2" s="556"/>
      <c r="RPP2" s="556"/>
      <c r="RPQ2" s="556"/>
      <c r="RPR2" s="556"/>
      <c r="RPS2" s="556"/>
      <c r="RPT2" s="556"/>
      <c r="RPU2" s="556"/>
      <c r="RPV2" s="556"/>
      <c r="RPW2" s="556"/>
      <c r="RPX2" s="556"/>
      <c r="RPY2" s="556"/>
      <c r="RPZ2" s="556"/>
      <c r="RQA2" s="556"/>
      <c r="RQB2" s="556"/>
      <c r="RQC2" s="556"/>
      <c r="RQD2" s="556"/>
      <c r="RQE2" s="556"/>
      <c r="RQF2" s="556"/>
      <c r="RQG2" s="556"/>
      <c r="RQH2" s="556"/>
      <c r="RQI2" s="556"/>
      <c r="RQJ2" s="556"/>
      <c r="RQK2" s="556"/>
      <c r="RQL2" s="556"/>
      <c r="RQM2" s="556"/>
      <c r="RQN2" s="556"/>
      <c r="RQO2" s="556"/>
      <c r="RQP2" s="556"/>
      <c r="RQQ2" s="556"/>
      <c r="RQR2" s="556"/>
      <c r="RQS2" s="556"/>
      <c r="RQT2" s="556"/>
      <c r="RQU2" s="556"/>
      <c r="RQV2" s="556"/>
      <c r="RQW2" s="556"/>
      <c r="RQX2" s="556"/>
      <c r="RQY2" s="556"/>
      <c r="RQZ2" s="556"/>
      <c r="RRA2" s="556"/>
      <c r="RRB2" s="556"/>
      <c r="RRC2" s="556"/>
      <c r="RRD2" s="556"/>
      <c r="RRE2" s="556"/>
      <c r="RRF2" s="556"/>
      <c r="RRG2" s="556"/>
      <c r="RRH2" s="556"/>
      <c r="RRI2" s="556"/>
      <c r="RRJ2" s="556"/>
      <c r="RRK2" s="556"/>
      <c r="RRL2" s="556"/>
      <c r="RRM2" s="556"/>
      <c r="RRN2" s="556"/>
      <c r="RRO2" s="556"/>
      <c r="RRP2" s="556"/>
      <c r="RRQ2" s="556"/>
      <c r="RRR2" s="556"/>
      <c r="RRS2" s="556"/>
      <c r="RRT2" s="556"/>
      <c r="RRU2" s="556"/>
      <c r="RRV2" s="556"/>
      <c r="RRW2" s="556"/>
      <c r="RRX2" s="556"/>
      <c r="RRY2" s="556"/>
      <c r="RRZ2" s="556"/>
      <c r="RSA2" s="556"/>
      <c r="RSB2" s="556"/>
      <c r="RSC2" s="556"/>
      <c r="RSD2" s="556"/>
      <c r="RSE2" s="556"/>
      <c r="RSF2" s="556"/>
      <c r="RSG2" s="556"/>
      <c r="RSH2" s="556"/>
      <c r="RSI2" s="556"/>
      <c r="RSJ2" s="556"/>
      <c r="RSK2" s="556"/>
      <c r="RSL2" s="556"/>
      <c r="RSM2" s="556"/>
      <c r="RSN2" s="556"/>
      <c r="RSO2" s="556"/>
      <c r="RSP2" s="556"/>
      <c r="RSQ2" s="556"/>
      <c r="RSR2" s="556"/>
      <c r="RSS2" s="556"/>
      <c r="RST2" s="556"/>
      <c r="RSU2" s="556"/>
      <c r="RSV2" s="556"/>
      <c r="RSW2" s="556"/>
      <c r="RSX2" s="556"/>
      <c r="RSY2" s="556"/>
      <c r="RSZ2" s="556"/>
      <c r="RTA2" s="556"/>
      <c r="RTB2" s="556"/>
      <c r="RTC2" s="556"/>
      <c r="RTD2" s="556"/>
      <c r="RTE2" s="556"/>
      <c r="RTF2" s="556"/>
      <c r="RTG2" s="556"/>
      <c r="RTH2" s="556"/>
      <c r="RTI2" s="556"/>
      <c r="RTJ2" s="556"/>
      <c r="RTK2" s="556"/>
      <c r="RTL2" s="556"/>
      <c r="RTM2" s="556"/>
      <c r="RTN2" s="556"/>
      <c r="RTO2" s="556"/>
      <c r="RTP2" s="556"/>
      <c r="RTQ2" s="556"/>
      <c r="RTR2" s="556"/>
      <c r="RTS2" s="556"/>
      <c r="RTT2" s="556"/>
      <c r="RTU2" s="556"/>
      <c r="RTV2" s="556"/>
      <c r="RTW2" s="556"/>
      <c r="RTX2" s="556"/>
      <c r="RTY2" s="556"/>
      <c r="RTZ2" s="556"/>
      <c r="RUA2" s="556"/>
      <c r="RUB2" s="556"/>
      <c r="RUC2" s="556"/>
      <c r="RUD2" s="556"/>
      <c r="RUE2" s="556"/>
      <c r="RUF2" s="556"/>
      <c r="RUG2" s="556"/>
      <c r="RUH2" s="556"/>
      <c r="RUI2" s="556"/>
      <c r="RUJ2" s="556"/>
      <c r="RUK2" s="556"/>
      <c r="RUL2" s="556"/>
      <c r="RUM2" s="556"/>
      <c r="RUN2" s="556"/>
      <c r="RUO2" s="556"/>
      <c r="RUP2" s="556"/>
      <c r="RUQ2" s="556"/>
      <c r="RUR2" s="556"/>
      <c r="RUS2" s="556"/>
      <c r="RUT2" s="556"/>
      <c r="RUU2" s="556"/>
      <c r="RUV2" s="556"/>
      <c r="RUW2" s="556"/>
      <c r="RUX2" s="556"/>
      <c r="RUY2" s="556"/>
      <c r="RUZ2" s="556"/>
      <c r="RVA2" s="556"/>
      <c r="RVB2" s="556"/>
      <c r="RVC2" s="556"/>
      <c r="RVD2" s="556"/>
      <c r="RVE2" s="556"/>
      <c r="RVF2" s="556"/>
      <c r="RVG2" s="556"/>
      <c r="RVH2" s="556"/>
      <c r="RVI2" s="556"/>
      <c r="RVJ2" s="556"/>
      <c r="RVK2" s="556"/>
      <c r="RVL2" s="556"/>
      <c r="RVM2" s="556"/>
      <c r="RVN2" s="556"/>
      <c r="RVO2" s="556"/>
      <c r="RVP2" s="556"/>
      <c r="RVQ2" s="556"/>
      <c r="RVR2" s="556"/>
      <c r="RVS2" s="556"/>
      <c r="RVT2" s="556"/>
      <c r="RVU2" s="556"/>
      <c r="RVV2" s="556"/>
      <c r="RVW2" s="556"/>
      <c r="RVX2" s="556"/>
      <c r="RVY2" s="556"/>
      <c r="RVZ2" s="556"/>
      <c r="RWA2" s="556"/>
      <c r="RWB2" s="556"/>
      <c r="RWC2" s="556"/>
      <c r="RWD2" s="556"/>
      <c r="RWE2" s="556"/>
      <c r="RWF2" s="556"/>
      <c r="RWG2" s="556"/>
      <c r="RWH2" s="556"/>
      <c r="RWI2" s="556"/>
      <c r="RWJ2" s="556"/>
      <c r="RWK2" s="556"/>
      <c r="RWL2" s="556"/>
      <c r="RWM2" s="556"/>
      <c r="RWN2" s="556"/>
      <c r="RWO2" s="556"/>
      <c r="RWP2" s="556"/>
      <c r="RWQ2" s="556"/>
      <c r="RWR2" s="556"/>
      <c r="RWS2" s="556"/>
      <c r="RWT2" s="556"/>
      <c r="RWU2" s="556"/>
      <c r="RWV2" s="556"/>
      <c r="RWW2" s="556"/>
      <c r="RWX2" s="556"/>
      <c r="RWY2" s="556"/>
      <c r="RWZ2" s="556"/>
      <c r="RXA2" s="556"/>
      <c r="RXB2" s="556"/>
      <c r="RXC2" s="556"/>
      <c r="RXD2" s="556"/>
      <c r="RXE2" s="556"/>
      <c r="RXF2" s="556"/>
      <c r="RXG2" s="556"/>
      <c r="RXH2" s="556"/>
      <c r="RXI2" s="556"/>
      <c r="RXJ2" s="556"/>
      <c r="RXK2" s="556"/>
      <c r="RXL2" s="556"/>
      <c r="RXM2" s="556"/>
      <c r="RXN2" s="556"/>
      <c r="RXO2" s="556"/>
      <c r="RXP2" s="556"/>
      <c r="RXQ2" s="556"/>
      <c r="RXR2" s="556"/>
      <c r="RXS2" s="556"/>
      <c r="RXT2" s="556"/>
      <c r="RXU2" s="556"/>
      <c r="RXV2" s="556"/>
      <c r="RXW2" s="556"/>
      <c r="RXX2" s="556"/>
      <c r="RXY2" s="556"/>
      <c r="RXZ2" s="556"/>
      <c r="RYA2" s="556"/>
      <c r="RYB2" s="556"/>
      <c r="RYC2" s="556"/>
      <c r="RYD2" s="556"/>
      <c r="RYE2" s="556"/>
      <c r="RYF2" s="556"/>
      <c r="RYG2" s="556"/>
      <c r="RYH2" s="556"/>
      <c r="RYI2" s="556"/>
      <c r="RYJ2" s="556"/>
      <c r="RYK2" s="556"/>
      <c r="RYL2" s="556"/>
      <c r="RYM2" s="556"/>
      <c r="RYN2" s="556"/>
      <c r="RYO2" s="556"/>
      <c r="RYP2" s="556"/>
      <c r="RYQ2" s="556"/>
      <c r="RYR2" s="556"/>
      <c r="RYS2" s="556"/>
      <c r="RYT2" s="556"/>
      <c r="RYU2" s="556"/>
      <c r="RYV2" s="556"/>
      <c r="RYW2" s="556"/>
      <c r="RYX2" s="556"/>
      <c r="RYY2" s="556"/>
      <c r="RYZ2" s="556"/>
      <c r="RZA2" s="556"/>
      <c r="RZB2" s="556"/>
      <c r="RZC2" s="556"/>
      <c r="RZD2" s="556"/>
      <c r="RZE2" s="556"/>
      <c r="RZF2" s="556"/>
      <c r="RZG2" s="556"/>
      <c r="RZH2" s="556"/>
      <c r="RZI2" s="556"/>
      <c r="RZJ2" s="556"/>
      <c r="RZK2" s="556"/>
      <c r="RZL2" s="556"/>
      <c r="RZM2" s="556"/>
      <c r="RZN2" s="556"/>
      <c r="RZO2" s="556"/>
      <c r="RZP2" s="556"/>
      <c r="RZQ2" s="556"/>
      <c r="RZR2" s="556"/>
      <c r="RZS2" s="556"/>
      <c r="RZT2" s="556"/>
      <c r="RZU2" s="556"/>
      <c r="RZV2" s="556"/>
      <c r="RZW2" s="556"/>
      <c r="RZX2" s="556"/>
      <c r="RZY2" s="556"/>
      <c r="RZZ2" s="556"/>
      <c r="SAA2" s="556"/>
      <c r="SAB2" s="556"/>
      <c r="SAC2" s="556"/>
      <c r="SAD2" s="556"/>
      <c r="SAE2" s="556"/>
      <c r="SAF2" s="556"/>
      <c r="SAG2" s="556"/>
      <c r="SAH2" s="556"/>
      <c r="SAI2" s="556"/>
      <c r="SAJ2" s="556"/>
      <c r="SAK2" s="556"/>
      <c r="SAL2" s="556"/>
      <c r="SAM2" s="556"/>
      <c r="SAN2" s="556"/>
      <c r="SAO2" s="556"/>
      <c r="SAP2" s="556"/>
      <c r="SAQ2" s="556"/>
      <c r="SAR2" s="556"/>
      <c r="SAS2" s="556"/>
      <c r="SAT2" s="556"/>
      <c r="SAU2" s="556"/>
      <c r="SAV2" s="556"/>
      <c r="SAW2" s="556"/>
      <c r="SAX2" s="556"/>
      <c r="SAY2" s="556"/>
      <c r="SAZ2" s="556"/>
      <c r="SBA2" s="556"/>
      <c r="SBB2" s="556"/>
      <c r="SBC2" s="556"/>
      <c r="SBD2" s="556"/>
      <c r="SBE2" s="556"/>
      <c r="SBF2" s="556"/>
      <c r="SBG2" s="556"/>
      <c r="SBH2" s="556"/>
      <c r="SBI2" s="556"/>
      <c r="SBJ2" s="556"/>
      <c r="SBK2" s="556"/>
      <c r="SBL2" s="556"/>
      <c r="SBM2" s="556"/>
      <c r="SBN2" s="556"/>
      <c r="SBO2" s="556"/>
      <c r="SBP2" s="556"/>
      <c r="SBQ2" s="556"/>
      <c r="SBR2" s="556"/>
      <c r="SBS2" s="556"/>
      <c r="SBT2" s="556"/>
      <c r="SBU2" s="556"/>
      <c r="SBV2" s="556"/>
      <c r="SBW2" s="556"/>
      <c r="SBX2" s="556"/>
      <c r="SBY2" s="556"/>
      <c r="SBZ2" s="556"/>
      <c r="SCA2" s="556"/>
      <c r="SCB2" s="556"/>
      <c r="SCC2" s="556"/>
      <c r="SCD2" s="556"/>
      <c r="SCE2" s="556"/>
      <c r="SCF2" s="556"/>
      <c r="SCG2" s="556"/>
      <c r="SCH2" s="556"/>
      <c r="SCI2" s="556"/>
      <c r="SCJ2" s="556"/>
      <c r="SCK2" s="556"/>
      <c r="SCL2" s="556"/>
      <c r="SCM2" s="556"/>
      <c r="SCN2" s="556"/>
      <c r="SCO2" s="556"/>
      <c r="SCP2" s="556"/>
      <c r="SCQ2" s="556"/>
      <c r="SCR2" s="556"/>
      <c r="SCS2" s="556"/>
      <c r="SCT2" s="556"/>
      <c r="SCU2" s="556"/>
      <c r="SCV2" s="556"/>
      <c r="SCW2" s="556"/>
      <c r="SCX2" s="556"/>
      <c r="SCY2" s="556"/>
      <c r="SCZ2" s="556"/>
      <c r="SDA2" s="556"/>
      <c r="SDB2" s="556"/>
      <c r="SDC2" s="556"/>
      <c r="SDD2" s="556"/>
      <c r="SDE2" s="556"/>
      <c r="SDF2" s="556"/>
      <c r="SDG2" s="556"/>
      <c r="SDH2" s="556"/>
      <c r="SDI2" s="556"/>
      <c r="SDJ2" s="556"/>
      <c r="SDK2" s="556"/>
      <c r="SDL2" s="556"/>
      <c r="SDM2" s="556"/>
      <c r="SDN2" s="556"/>
      <c r="SDO2" s="556"/>
      <c r="SDP2" s="556"/>
      <c r="SDQ2" s="556"/>
      <c r="SDR2" s="556"/>
      <c r="SDS2" s="556"/>
      <c r="SDT2" s="556"/>
      <c r="SDU2" s="556"/>
      <c r="SDV2" s="556"/>
      <c r="SDW2" s="556"/>
      <c r="SDX2" s="556"/>
      <c r="SDY2" s="556"/>
      <c r="SDZ2" s="556"/>
      <c r="SEA2" s="556"/>
      <c r="SEB2" s="556"/>
      <c r="SEC2" s="556"/>
      <c r="SED2" s="556"/>
      <c r="SEE2" s="556"/>
      <c r="SEF2" s="556"/>
      <c r="SEG2" s="556"/>
      <c r="SEH2" s="556"/>
      <c r="SEI2" s="556"/>
      <c r="SEJ2" s="556"/>
      <c r="SEK2" s="556"/>
      <c r="SEL2" s="556"/>
      <c r="SEM2" s="556"/>
      <c r="SEN2" s="556"/>
      <c r="SEO2" s="556"/>
      <c r="SEP2" s="556"/>
      <c r="SEQ2" s="556"/>
      <c r="SER2" s="556"/>
      <c r="SES2" s="556"/>
      <c r="SET2" s="556"/>
      <c r="SEU2" s="556"/>
      <c r="SEV2" s="556"/>
      <c r="SEW2" s="556"/>
      <c r="SEX2" s="556"/>
      <c r="SEY2" s="556"/>
      <c r="SEZ2" s="556"/>
      <c r="SFA2" s="556"/>
      <c r="SFB2" s="556"/>
      <c r="SFC2" s="556"/>
      <c r="SFD2" s="556"/>
      <c r="SFE2" s="556"/>
      <c r="SFF2" s="556"/>
      <c r="SFG2" s="556"/>
      <c r="SFH2" s="556"/>
      <c r="SFI2" s="556"/>
      <c r="SFJ2" s="556"/>
      <c r="SFK2" s="556"/>
      <c r="SFL2" s="556"/>
      <c r="SFM2" s="556"/>
      <c r="SFN2" s="556"/>
      <c r="SFO2" s="556"/>
      <c r="SFP2" s="556"/>
      <c r="SFQ2" s="556"/>
      <c r="SFR2" s="556"/>
      <c r="SFS2" s="556"/>
      <c r="SFT2" s="556"/>
      <c r="SFU2" s="556"/>
      <c r="SFV2" s="556"/>
      <c r="SFW2" s="556"/>
      <c r="SFX2" s="556"/>
      <c r="SFY2" s="556"/>
      <c r="SFZ2" s="556"/>
      <c r="SGA2" s="556"/>
      <c r="SGB2" s="556"/>
      <c r="SGC2" s="556"/>
      <c r="SGD2" s="556"/>
      <c r="SGE2" s="556"/>
      <c r="SGF2" s="556"/>
      <c r="SGG2" s="556"/>
      <c r="SGH2" s="556"/>
      <c r="SGI2" s="556"/>
      <c r="SGJ2" s="556"/>
      <c r="SGK2" s="556"/>
      <c r="SGL2" s="556"/>
      <c r="SGM2" s="556"/>
      <c r="SGN2" s="556"/>
      <c r="SGO2" s="556"/>
      <c r="SGP2" s="556"/>
      <c r="SGQ2" s="556"/>
      <c r="SGR2" s="556"/>
      <c r="SGS2" s="556"/>
      <c r="SGT2" s="556"/>
      <c r="SGU2" s="556"/>
      <c r="SGV2" s="556"/>
      <c r="SGW2" s="556"/>
      <c r="SGX2" s="556"/>
      <c r="SGY2" s="556"/>
      <c r="SGZ2" s="556"/>
      <c r="SHA2" s="556"/>
      <c r="SHB2" s="556"/>
      <c r="SHC2" s="556"/>
      <c r="SHD2" s="556"/>
      <c r="SHE2" s="556"/>
      <c r="SHF2" s="556"/>
      <c r="SHG2" s="556"/>
      <c r="SHH2" s="556"/>
      <c r="SHI2" s="556"/>
      <c r="SHJ2" s="556"/>
      <c r="SHK2" s="556"/>
      <c r="SHL2" s="556"/>
      <c r="SHM2" s="556"/>
      <c r="SHN2" s="556"/>
      <c r="SHO2" s="556"/>
      <c r="SHP2" s="556"/>
      <c r="SHQ2" s="556"/>
      <c r="SHR2" s="556"/>
      <c r="SHS2" s="556"/>
      <c r="SHT2" s="556"/>
      <c r="SHU2" s="556"/>
      <c r="SHV2" s="556"/>
      <c r="SHW2" s="556"/>
      <c r="SHX2" s="556"/>
      <c r="SHY2" s="556"/>
      <c r="SHZ2" s="556"/>
      <c r="SIA2" s="556"/>
      <c r="SIB2" s="556"/>
      <c r="SIC2" s="556"/>
      <c r="SID2" s="556"/>
      <c r="SIE2" s="556"/>
      <c r="SIF2" s="556"/>
      <c r="SIG2" s="556"/>
      <c r="SIH2" s="556"/>
      <c r="SII2" s="556"/>
      <c r="SIJ2" s="556"/>
      <c r="SIK2" s="556"/>
      <c r="SIL2" s="556"/>
      <c r="SIM2" s="556"/>
      <c r="SIN2" s="556"/>
      <c r="SIO2" s="556"/>
      <c r="SIP2" s="556"/>
      <c r="SIQ2" s="556"/>
      <c r="SIR2" s="556"/>
      <c r="SIS2" s="556"/>
      <c r="SIT2" s="556"/>
      <c r="SIU2" s="556"/>
      <c r="SIV2" s="556"/>
      <c r="SIW2" s="556"/>
      <c r="SIX2" s="556"/>
      <c r="SIY2" s="556"/>
      <c r="SIZ2" s="556"/>
      <c r="SJA2" s="556"/>
      <c r="SJB2" s="556"/>
      <c r="SJC2" s="556"/>
      <c r="SJD2" s="556"/>
      <c r="SJE2" s="556"/>
      <c r="SJF2" s="556"/>
      <c r="SJG2" s="556"/>
      <c r="SJH2" s="556"/>
      <c r="SJI2" s="556"/>
      <c r="SJJ2" s="556"/>
      <c r="SJK2" s="556"/>
      <c r="SJL2" s="556"/>
      <c r="SJM2" s="556"/>
      <c r="SJN2" s="556"/>
      <c r="SJO2" s="556"/>
      <c r="SJP2" s="556"/>
      <c r="SJQ2" s="556"/>
      <c r="SJR2" s="556"/>
      <c r="SJS2" s="556"/>
      <c r="SJT2" s="556"/>
      <c r="SJU2" s="556"/>
      <c r="SJV2" s="556"/>
      <c r="SJW2" s="556"/>
      <c r="SJX2" s="556"/>
      <c r="SJY2" s="556"/>
      <c r="SJZ2" s="556"/>
      <c r="SKA2" s="556"/>
      <c r="SKB2" s="556"/>
      <c r="SKC2" s="556"/>
      <c r="SKD2" s="556"/>
      <c r="SKE2" s="556"/>
      <c r="SKF2" s="556"/>
      <c r="SKG2" s="556"/>
      <c r="SKH2" s="556"/>
      <c r="SKI2" s="556"/>
      <c r="SKJ2" s="556"/>
      <c r="SKK2" s="556"/>
      <c r="SKL2" s="556"/>
      <c r="SKM2" s="556"/>
      <c r="SKN2" s="556"/>
      <c r="SKO2" s="556"/>
      <c r="SKP2" s="556"/>
      <c r="SKQ2" s="556"/>
      <c r="SKR2" s="556"/>
      <c r="SKS2" s="556"/>
      <c r="SKT2" s="556"/>
      <c r="SKU2" s="556"/>
      <c r="SKV2" s="556"/>
      <c r="SKW2" s="556"/>
      <c r="SKX2" s="556"/>
      <c r="SKY2" s="556"/>
      <c r="SKZ2" s="556"/>
      <c r="SLA2" s="556"/>
      <c r="SLB2" s="556"/>
      <c r="SLC2" s="556"/>
      <c r="SLD2" s="556"/>
      <c r="SLE2" s="556"/>
      <c r="SLF2" s="556"/>
      <c r="SLG2" s="556"/>
      <c r="SLH2" s="556"/>
      <c r="SLI2" s="556"/>
      <c r="SLJ2" s="556"/>
      <c r="SLK2" s="556"/>
      <c r="SLL2" s="556"/>
      <c r="SLM2" s="556"/>
      <c r="SLN2" s="556"/>
      <c r="SLO2" s="556"/>
      <c r="SLP2" s="556"/>
      <c r="SLQ2" s="556"/>
      <c r="SLR2" s="556"/>
      <c r="SLS2" s="556"/>
      <c r="SLT2" s="556"/>
      <c r="SLU2" s="556"/>
      <c r="SLV2" s="556"/>
      <c r="SLW2" s="556"/>
      <c r="SLX2" s="556"/>
      <c r="SLY2" s="556"/>
      <c r="SLZ2" s="556"/>
      <c r="SMA2" s="556"/>
      <c r="SMB2" s="556"/>
      <c r="SMC2" s="556"/>
      <c r="SMD2" s="556"/>
      <c r="SME2" s="556"/>
      <c r="SMF2" s="556"/>
      <c r="SMG2" s="556"/>
      <c r="SMH2" s="556"/>
      <c r="SMI2" s="556"/>
      <c r="SMJ2" s="556"/>
      <c r="SMK2" s="556"/>
      <c r="SML2" s="556"/>
      <c r="SMM2" s="556"/>
      <c r="SMN2" s="556"/>
      <c r="SMO2" s="556"/>
      <c r="SMP2" s="556"/>
      <c r="SMQ2" s="556"/>
      <c r="SMR2" s="556"/>
      <c r="SMS2" s="556"/>
      <c r="SMT2" s="556"/>
      <c r="SMU2" s="556"/>
      <c r="SMV2" s="556"/>
      <c r="SMW2" s="556"/>
      <c r="SMX2" s="556"/>
      <c r="SMY2" s="556"/>
      <c r="SMZ2" s="556"/>
      <c r="SNA2" s="556"/>
      <c r="SNB2" s="556"/>
      <c r="SNC2" s="556"/>
      <c r="SND2" s="556"/>
      <c r="SNE2" s="556"/>
      <c r="SNF2" s="556"/>
      <c r="SNG2" s="556"/>
      <c r="SNH2" s="556"/>
      <c r="SNI2" s="556"/>
      <c r="SNJ2" s="556"/>
      <c r="SNK2" s="556"/>
      <c r="SNL2" s="556"/>
      <c r="SNM2" s="556"/>
      <c r="SNN2" s="556"/>
      <c r="SNO2" s="556"/>
      <c r="SNP2" s="556"/>
      <c r="SNQ2" s="556"/>
      <c r="SNR2" s="556"/>
      <c r="SNS2" s="556"/>
      <c r="SNT2" s="556"/>
      <c r="SNU2" s="556"/>
      <c r="SNV2" s="556"/>
      <c r="SNW2" s="556"/>
      <c r="SNX2" s="556"/>
      <c r="SNY2" s="556"/>
      <c r="SNZ2" s="556"/>
      <c r="SOA2" s="556"/>
      <c r="SOB2" s="556"/>
      <c r="SOC2" s="556"/>
      <c r="SOD2" s="556"/>
      <c r="SOE2" s="556"/>
      <c r="SOF2" s="556"/>
      <c r="SOG2" s="556"/>
      <c r="SOH2" s="556"/>
      <c r="SOI2" s="556"/>
      <c r="SOJ2" s="556"/>
      <c r="SOK2" s="556"/>
      <c r="SOL2" s="556"/>
      <c r="SOM2" s="556"/>
      <c r="SON2" s="556"/>
      <c r="SOO2" s="556"/>
      <c r="SOP2" s="556"/>
      <c r="SOQ2" s="556"/>
      <c r="SOR2" s="556"/>
      <c r="SOS2" s="556"/>
      <c r="SOT2" s="556"/>
      <c r="SOU2" s="556"/>
      <c r="SOV2" s="556"/>
      <c r="SOW2" s="556"/>
      <c r="SOX2" s="556"/>
      <c r="SOY2" s="556"/>
      <c r="SOZ2" s="556"/>
      <c r="SPA2" s="556"/>
      <c r="SPB2" s="556"/>
      <c r="SPC2" s="556"/>
      <c r="SPD2" s="556"/>
      <c r="SPE2" s="556"/>
      <c r="SPF2" s="556"/>
      <c r="SPG2" s="556"/>
      <c r="SPH2" s="556"/>
      <c r="SPI2" s="556"/>
      <c r="SPJ2" s="556"/>
      <c r="SPK2" s="556"/>
      <c r="SPL2" s="556"/>
      <c r="SPM2" s="556"/>
      <c r="SPN2" s="556"/>
      <c r="SPO2" s="556"/>
      <c r="SPP2" s="556"/>
      <c r="SPQ2" s="556"/>
      <c r="SPR2" s="556"/>
      <c r="SPS2" s="556"/>
      <c r="SPT2" s="556"/>
      <c r="SPU2" s="556"/>
      <c r="SPV2" s="556"/>
      <c r="SPW2" s="556"/>
      <c r="SPX2" s="556"/>
      <c r="SPY2" s="556"/>
      <c r="SPZ2" s="556"/>
      <c r="SQA2" s="556"/>
      <c r="SQB2" s="556"/>
      <c r="SQC2" s="556"/>
      <c r="SQD2" s="556"/>
      <c r="SQE2" s="556"/>
      <c r="SQF2" s="556"/>
      <c r="SQG2" s="556"/>
      <c r="SQH2" s="556"/>
      <c r="SQI2" s="556"/>
      <c r="SQJ2" s="556"/>
      <c r="SQK2" s="556"/>
      <c r="SQL2" s="556"/>
      <c r="SQM2" s="556"/>
      <c r="SQN2" s="556"/>
      <c r="SQO2" s="556"/>
      <c r="SQP2" s="556"/>
      <c r="SQQ2" s="556"/>
      <c r="SQR2" s="556"/>
      <c r="SQS2" s="556"/>
      <c r="SQT2" s="556"/>
      <c r="SQU2" s="556"/>
      <c r="SQV2" s="556"/>
      <c r="SQW2" s="556"/>
      <c r="SQX2" s="556"/>
      <c r="SQY2" s="556"/>
      <c r="SQZ2" s="556"/>
      <c r="SRA2" s="556"/>
      <c r="SRB2" s="556"/>
      <c r="SRC2" s="556"/>
      <c r="SRD2" s="556"/>
      <c r="SRE2" s="556"/>
      <c r="SRF2" s="556"/>
      <c r="SRG2" s="556"/>
      <c r="SRH2" s="556"/>
      <c r="SRI2" s="556"/>
      <c r="SRJ2" s="556"/>
      <c r="SRK2" s="556"/>
      <c r="SRL2" s="556"/>
      <c r="SRM2" s="556"/>
      <c r="SRN2" s="556"/>
      <c r="SRO2" s="556"/>
      <c r="SRP2" s="556"/>
      <c r="SRQ2" s="556"/>
      <c r="SRR2" s="556"/>
      <c r="SRS2" s="556"/>
      <c r="SRT2" s="556"/>
      <c r="SRU2" s="556"/>
      <c r="SRV2" s="556"/>
      <c r="SRW2" s="556"/>
      <c r="SRX2" s="556"/>
      <c r="SRY2" s="556"/>
      <c r="SRZ2" s="556"/>
      <c r="SSA2" s="556"/>
      <c r="SSB2" s="556"/>
      <c r="SSC2" s="556"/>
      <c r="SSD2" s="556"/>
      <c r="SSE2" s="556"/>
      <c r="SSF2" s="556"/>
      <c r="SSG2" s="556"/>
      <c r="SSH2" s="556"/>
      <c r="SSI2" s="556"/>
      <c r="SSJ2" s="556"/>
      <c r="SSK2" s="556"/>
      <c r="SSL2" s="556"/>
      <c r="SSM2" s="556"/>
      <c r="SSN2" s="556"/>
      <c r="SSO2" s="556"/>
      <c r="SSP2" s="556"/>
      <c r="SSQ2" s="556"/>
      <c r="SSR2" s="556"/>
      <c r="SSS2" s="556"/>
      <c r="SST2" s="556"/>
      <c r="SSU2" s="556"/>
      <c r="SSV2" s="556"/>
      <c r="SSW2" s="556"/>
      <c r="SSX2" s="556"/>
      <c r="SSY2" s="556"/>
      <c r="SSZ2" s="556"/>
      <c r="STA2" s="556"/>
      <c r="STB2" s="556"/>
      <c r="STC2" s="556"/>
      <c r="STD2" s="556"/>
      <c r="STE2" s="556"/>
      <c r="STF2" s="556"/>
      <c r="STG2" s="556"/>
      <c r="STH2" s="556"/>
      <c r="STI2" s="556"/>
      <c r="STJ2" s="556"/>
      <c r="STK2" s="556"/>
      <c r="STL2" s="556"/>
      <c r="STM2" s="556"/>
      <c r="STN2" s="556"/>
      <c r="STO2" s="556"/>
      <c r="STP2" s="556"/>
      <c r="STQ2" s="556"/>
      <c r="STR2" s="556"/>
      <c r="STS2" s="556"/>
      <c r="STT2" s="556"/>
      <c r="STU2" s="556"/>
      <c r="STV2" s="556"/>
      <c r="STW2" s="556"/>
      <c r="STX2" s="556"/>
      <c r="STY2" s="556"/>
      <c r="STZ2" s="556"/>
      <c r="SUA2" s="556"/>
      <c r="SUB2" s="556"/>
      <c r="SUC2" s="556"/>
      <c r="SUD2" s="556"/>
      <c r="SUE2" s="556"/>
      <c r="SUF2" s="556"/>
      <c r="SUG2" s="556"/>
      <c r="SUH2" s="556"/>
      <c r="SUI2" s="556"/>
      <c r="SUJ2" s="556"/>
      <c r="SUK2" s="556"/>
      <c r="SUL2" s="556"/>
      <c r="SUM2" s="556"/>
      <c r="SUN2" s="556"/>
      <c r="SUO2" s="556"/>
      <c r="SUP2" s="556"/>
      <c r="SUQ2" s="556"/>
      <c r="SUR2" s="556"/>
      <c r="SUS2" s="556"/>
      <c r="SUT2" s="556"/>
      <c r="SUU2" s="556"/>
      <c r="SUV2" s="556"/>
      <c r="SUW2" s="556"/>
      <c r="SUX2" s="556"/>
      <c r="SUY2" s="556"/>
      <c r="SUZ2" s="556"/>
      <c r="SVA2" s="556"/>
      <c r="SVB2" s="556"/>
      <c r="SVC2" s="556"/>
      <c r="SVD2" s="556"/>
      <c r="SVE2" s="556"/>
      <c r="SVF2" s="556"/>
      <c r="SVG2" s="556"/>
      <c r="SVH2" s="556"/>
      <c r="SVI2" s="556"/>
      <c r="SVJ2" s="556"/>
      <c r="SVK2" s="556"/>
      <c r="SVL2" s="556"/>
      <c r="SVM2" s="556"/>
      <c r="SVN2" s="556"/>
      <c r="SVO2" s="556"/>
      <c r="SVP2" s="556"/>
      <c r="SVQ2" s="556"/>
      <c r="SVR2" s="556"/>
      <c r="SVS2" s="556"/>
      <c r="SVT2" s="556"/>
      <c r="SVU2" s="556"/>
      <c r="SVV2" s="556"/>
      <c r="SVW2" s="556"/>
      <c r="SVX2" s="556"/>
      <c r="SVY2" s="556"/>
      <c r="SVZ2" s="556"/>
      <c r="SWA2" s="556"/>
      <c r="SWB2" s="556"/>
      <c r="SWC2" s="556"/>
      <c r="SWD2" s="556"/>
      <c r="SWE2" s="556"/>
      <c r="SWF2" s="556"/>
      <c r="SWG2" s="556"/>
      <c r="SWH2" s="556"/>
      <c r="SWI2" s="556"/>
      <c r="SWJ2" s="556"/>
      <c r="SWK2" s="556"/>
      <c r="SWL2" s="556"/>
      <c r="SWM2" s="556"/>
      <c r="SWN2" s="556"/>
      <c r="SWO2" s="556"/>
      <c r="SWP2" s="556"/>
      <c r="SWQ2" s="556"/>
      <c r="SWR2" s="556"/>
      <c r="SWS2" s="556"/>
      <c r="SWT2" s="556"/>
      <c r="SWU2" s="556"/>
      <c r="SWV2" s="556"/>
      <c r="SWW2" s="556"/>
      <c r="SWX2" s="556"/>
      <c r="SWY2" s="556"/>
      <c r="SWZ2" s="556"/>
      <c r="SXA2" s="556"/>
      <c r="SXB2" s="556"/>
      <c r="SXC2" s="556"/>
      <c r="SXD2" s="556"/>
      <c r="SXE2" s="556"/>
      <c r="SXF2" s="556"/>
      <c r="SXG2" s="556"/>
      <c r="SXH2" s="556"/>
      <c r="SXI2" s="556"/>
      <c r="SXJ2" s="556"/>
      <c r="SXK2" s="556"/>
      <c r="SXL2" s="556"/>
      <c r="SXM2" s="556"/>
      <c r="SXN2" s="556"/>
      <c r="SXO2" s="556"/>
      <c r="SXP2" s="556"/>
      <c r="SXQ2" s="556"/>
      <c r="SXR2" s="556"/>
      <c r="SXS2" s="556"/>
      <c r="SXT2" s="556"/>
      <c r="SXU2" s="556"/>
      <c r="SXV2" s="556"/>
      <c r="SXW2" s="556"/>
      <c r="SXX2" s="556"/>
      <c r="SXY2" s="556"/>
      <c r="SXZ2" s="556"/>
      <c r="SYA2" s="556"/>
      <c r="SYB2" s="556"/>
      <c r="SYC2" s="556"/>
      <c r="SYD2" s="556"/>
      <c r="SYE2" s="556"/>
      <c r="SYF2" s="556"/>
      <c r="SYG2" s="556"/>
      <c r="SYH2" s="556"/>
      <c r="SYI2" s="556"/>
      <c r="SYJ2" s="556"/>
      <c r="SYK2" s="556"/>
      <c r="SYL2" s="556"/>
      <c r="SYM2" s="556"/>
      <c r="SYN2" s="556"/>
      <c r="SYO2" s="556"/>
      <c r="SYP2" s="556"/>
      <c r="SYQ2" s="556"/>
      <c r="SYR2" s="556"/>
      <c r="SYS2" s="556"/>
      <c r="SYT2" s="556"/>
      <c r="SYU2" s="556"/>
      <c r="SYV2" s="556"/>
      <c r="SYW2" s="556"/>
      <c r="SYX2" s="556"/>
      <c r="SYY2" s="556"/>
      <c r="SYZ2" s="556"/>
      <c r="SZA2" s="556"/>
      <c r="SZB2" s="556"/>
      <c r="SZC2" s="556"/>
      <c r="SZD2" s="556"/>
      <c r="SZE2" s="556"/>
      <c r="SZF2" s="556"/>
      <c r="SZG2" s="556"/>
      <c r="SZH2" s="556"/>
      <c r="SZI2" s="556"/>
      <c r="SZJ2" s="556"/>
      <c r="SZK2" s="556"/>
      <c r="SZL2" s="556"/>
      <c r="SZM2" s="556"/>
      <c r="SZN2" s="556"/>
      <c r="SZO2" s="556"/>
      <c r="SZP2" s="556"/>
      <c r="SZQ2" s="556"/>
      <c r="SZR2" s="556"/>
      <c r="SZS2" s="556"/>
      <c r="SZT2" s="556"/>
      <c r="SZU2" s="556"/>
      <c r="SZV2" s="556"/>
      <c r="SZW2" s="556"/>
      <c r="SZX2" s="556"/>
      <c r="SZY2" s="556"/>
      <c r="SZZ2" s="556"/>
      <c r="TAA2" s="556"/>
      <c r="TAB2" s="556"/>
      <c r="TAC2" s="556"/>
      <c r="TAD2" s="556"/>
      <c r="TAE2" s="556"/>
      <c r="TAF2" s="556"/>
      <c r="TAG2" s="556"/>
      <c r="TAH2" s="556"/>
      <c r="TAI2" s="556"/>
      <c r="TAJ2" s="556"/>
      <c r="TAK2" s="556"/>
      <c r="TAL2" s="556"/>
      <c r="TAM2" s="556"/>
      <c r="TAN2" s="556"/>
      <c r="TAO2" s="556"/>
      <c r="TAP2" s="556"/>
      <c r="TAQ2" s="556"/>
      <c r="TAR2" s="556"/>
      <c r="TAS2" s="556"/>
      <c r="TAT2" s="556"/>
      <c r="TAU2" s="556"/>
      <c r="TAV2" s="556"/>
      <c r="TAW2" s="556"/>
      <c r="TAX2" s="556"/>
      <c r="TAY2" s="556"/>
      <c r="TAZ2" s="556"/>
      <c r="TBA2" s="556"/>
      <c r="TBB2" s="556"/>
      <c r="TBC2" s="556"/>
      <c r="TBD2" s="556"/>
      <c r="TBE2" s="556"/>
      <c r="TBF2" s="556"/>
      <c r="TBG2" s="556"/>
      <c r="TBH2" s="556"/>
      <c r="TBI2" s="556"/>
      <c r="TBJ2" s="556"/>
      <c r="TBK2" s="556"/>
      <c r="TBL2" s="556"/>
      <c r="TBM2" s="556"/>
      <c r="TBN2" s="556"/>
      <c r="TBO2" s="556"/>
      <c r="TBP2" s="556"/>
      <c r="TBQ2" s="556"/>
      <c r="TBR2" s="556"/>
      <c r="TBS2" s="556"/>
      <c r="TBT2" s="556"/>
      <c r="TBU2" s="556"/>
      <c r="TBV2" s="556"/>
      <c r="TBW2" s="556"/>
      <c r="TBX2" s="556"/>
      <c r="TBY2" s="556"/>
      <c r="TBZ2" s="556"/>
      <c r="TCA2" s="556"/>
      <c r="TCB2" s="556"/>
      <c r="TCC2" s="556"/>
      <c r="TCD2" s="556"/>
      <c r="TCE2" s="556"/>
      <c r="TCF2" s="556"/>
      <c r="TCG2" s="556"/>
      <c r="TCH2" s="556"/>
      <c r="TCI2" s="556"/>
      <c r="TCJ2" s="556"/>
      <c r="TCK2" s="556"/>
      <c r="TCL2" s="556"/>
      <c r="TCM2" s="556"/>
      <c r="TCN2" s="556"/>
      <c r="TCO2" s="556"/>
      <c r="TCP2" s="556"/>
      <c r="TCQ2" s="556"/>
      <c r="TCR2" s="556"/>
      <c r="TCS2" s="556"/>
      <c r="TCT2" s="556"/>
      <c r="TCU2" s="556"/>
      <c r="TCV2" s="556"/>
      <c r="TCW2" s="556"/>
      <c r="TCX2" s="556"/>
      <c r="TCY2" s="556"/>
      <c r="TCZ2" s="556"/>
      <c r="TDA2" s="556"/>
      <c r="TDB2" s="556"/>
      <c r="TDC2" s="556"/>
      <c r="TDD2" s="556"/>
      <c r="TDE2" s="556"/>
      <c r="TDF2" s="556"/>
      <c r="TDG2" s="556"/>
      <c r="TDH2" s="556"/>
      <c r="TDI2" s="556"/>
      <c r="TDJ2" s="556"/>
      <c r="TDK2" s="556"/>
      <c r="TDL2" s="556"/>
      <c r="TDM2" s="556"/>
      <c r="TDN2" s="556"/>
      <c r="TDO2" s="556"/>
      <c r="TDP2" s="556"/>
      <c r="TDQ2" s="556"/>
      <c r="TDR2" s="556"/>
      <c r="TDS2" s="556"/>
      <c r="TDT2" s="556"/>
      <c r="TDU2" s="556"/>
      <c r="TDV2" s="556"/>
      <c r="TDW2" s="556"/>
      <c r="TDX2" s="556"/>
      <c r="TDY2" s="556"/>
      <c r="TDZ2" s="556"/>
      <c r="TEA2" s="556"/>
      <c r="TEB2" s="556"/>
      <c r="TEC2" s="556"/>
      <c r="TED2" s="556"/>
      <c r="TEE2" s="556"/>
      <c r="TEF2" s="556"/>
      <c r="TEG2" s="556"/>
      <c r="TEH2" s="556"/>
      <c r="TEI2" s="556"/>
      <c r="TEJ2" s="556"/>
      <c r="TEK2" s="556"/>
      <c r="TEL2" s="556"/>
      <c r="TEM2" s="556"/>
      <c r="TEN2" s="556"/>
      <c r="TEO2" s="556"/>
      <c r="TEP2" s="556"/>
      <c r="TEQ2" s="556"/>
      <c r="TER2" s="556"/>
      <c r="TES2" s="556"/>
      <c r="TET2" s="556"/>
      <c r="TEU2" s="556"/>
      <c r="TEV2" s="556"/>
      <c r="TEW2" s="556"/>
      <c r="TEX2" s="556"/>
      <c r="TEY2" s="556"/>
      <c r="TEZ2" s="556"/>
      <c r="TFA2" s="556"/>
      <c r="TFB2" s="556"/>
      <c r="TFC2" s="556"/>
      <c r="TFD2" s="556"/>
      <c r="TFE2" s="556"/>
      <c r="TFF2" s="556"/>
      <c r="TFG2" s="556"/>
      <c r="TFH2" s="556"/>
      <c r="TFI2" s="556"/>
      <c r="TFJ2" s="556"/>
      <c r="TFK2" s="556"/>
      <c r="TFL2" s="556"/>
      <c r="TFM2" s="556"/>
      <c r="TFN2" s="556"/>
      <c r="TFO2" s="556"/>
      <c r="TFP2" s="556"/>
      <c r="TFQ2" s="556"/>
      <c r="TFR2" s="556"/>
      <c r="TFS2" s="556"/>
      <c r="TFT2" s="556"/>
      <c r="TFU2" s="556"/>
      <c r="TFV2" s="556"/>
      <c r="TFW2" s="556"/>
      <c r="TFX2" s="556"/>
      <c r="TFY2" s="556"/>
      <c r="TFZ2" s="556"/>
      <c r="TGA2" s="556"/>
      <c r="TGB2" s="556"/>
      <c r="TGC2" s="556"/>
      <c r="TGD2" s="556"/>
      <c r="TGE2" s="556"/>
      <c r="TGF2" s="556"/>
      <c r="TGG2" s="556"/>
      <c r="TGH2" s="556"/>
      <c r="TGI2" s="556"/>
      <c r="TGJ2" s="556"/>
      <c r="TGK2" s="556"/>
      <c r="TGL2" s="556"/>
      <c r="TGM2" s="556"/>
      <c r="TGN2" s="556"/>
      <c r="TGO2" s="556"/>
      <c r="TGP2" s="556"/>
      <c r="TGQ2" s="556"/>
      <c r="TGR2" s="556"/>
      <c r="TGS2" s="556"/>
      <c r="TGT2" s="556"/>
      <c r="TGU2" s="556"/>
      <c r="TGV2" s="556"/>
      <c r="TGW2" s="556"/>
      <c r="TGX2" s="556"/>
      <c r="TGY2" s="556"/>
      <c r="TGZ2" s="556"/>
      <c r="THA2" s="556"/>
      <c r="THB2" s="556"/>
      <c r="THC2" s="556"/>
      <c r="THD2" s="556"/>
      <c r="THE2" s="556"/>
      <c r="THF2" s="556"/>
      <c r="THG2" s="556"/>
      <c r="THH2" s="556"/>
      <c r="THI2" s="556"/>
      <c r="THJ2" s="556"/>
      <c r="THK2" s="556"/>
      <c r="THL2" s="556"/>
      <c r="THM2" s="556"/>
      <c r="THN2" s="556"/>
      <c r="THO2" s="556"/>
      <c r="THP2" s="556"/>
      <c r="THQ2" s="556"/>
      <c r="THR2" s="556"/>
      <c r="THS2" s="556"/>
      <c r="THT2" s="556"/>
      <c r="THU2" s="556"/>
      <c r="THV2" s="556"/>
      <c r="THW2" s="556"/>
      <c r="THX2" s="556"/>
      <c r="THY2" s="556"/>
      <c r="THZ2" s="556"/>
      <c r="TIA2" s="556"/>
      <c r="TIB2" s="556"/>
      <c r="TIC2" s="556"/>
      <c r="TID2" s="556"/>
      <c r="TIE2" s="556"/>
      <c r="TIF2" s="556"/>
      <c r="TIG2" s="556"/>
      <c r="TIH2" s="556"/>
      <c r="TII2" s="556"/>
      <c r="TIJ2" s="556"/>
      <c r="TIK2" s="556"/>
      <c r="TIL2" s="556"/>
      <c r="TIM2" s="556"/>
      <c r="TIN2" s="556"/>
      <c r="TIO2" s="556"/>
      <c r="TIP2" s="556"/>
      <c r="TIQ2" s="556"/>
      <c r="TIR2" s="556"/>
      <c r="TIS2" s="556"/>
      <c r="TIT2" s="556"/>
      <c r="TIU2" s="556"/>
      <c r="TIV2" s="556"/>
      <c r="TIW2" s="556"/>
      <c r="TIX2" s="556"/>
      <c r="TIY2" s="556"/>
      <c r="TIZ2" s="556"/>
      <c r="TJA2" s="556"/>
      <c r="TJB2" s="556"/>
      <c r="TJC2" s="556"/>
      <c r="TJD2" s="556"/>
      <c r="TJE2" s="556"/>
      <c r="TJF2" s="556"/>
      <c r="TJG2" s="556"/>
      <c r="TJH2" s="556"/>
      <c r="TJI2" s="556"/>
      <c r="TJJ2" s="556"/>
      <c r="TJK2" s="556"/>
      <c r="TJL2" s="556"/>
      <c r="TJM2" s="556"/>
      <c r="TJN2" s="556"/>
      <c r="TJO2" s="556"/>
      <c r="TJP2" s="556"/>
      <c r="TJQ2" s="556"/>
      <c r="TJR2" s="556"/>
      <c r="TJS2" s="556"/>
      <c r="TJT2" s="556"/>
      <c r="TJU2" s="556"/>
      <c r="TJV2" s="556"/>
      <c r="TJW2" s="556"/>
      <c r="TJX2" s="556"/>
      <c r="TJY2" s="556"/>
      <c r="TJZ2" s="556"/>
      <c r="TKA2" s="556"/>
      <c r="TKB2" s="556"/>
      <c r="TKC2" s="556"/>
      <c r="TKD2" s="556"/>
      <c r="TKE2" s="556"/>
      <c r="TKF2" s="556"/>
      <c r="TKG2" s="556"/>
      <c r="TKH2" s="556"/>
      <c r="TKI2" s="556"/>
      <c r="TKJ2" s="556"/>
      <c r="TKK2" s="556"/>
      <c r="TKL2" s="556"/>
      <c r="TKM2" s="556"/>
      <c r="TKN2" s="556"/>
      <c r="TKO2" s="556"/>
      <c r="TKP2" s="556"/>
      <c r="TKQ2" s="556"/>
      <c r="TKR2" s="556"/>
      <c r="TKS2" s="556"/>
      <c r="TKT2" s="556"/>
      <c r="TKU2" s="556"/>
      <c r="TKV2" s="556"/>
      <c r="TKW2" s="556"/>
      <c r="TKX2" s="556"/>
      <c r="TKY2" s="556"/>
      <c r="TKZ2" s="556"/>
      <c r="TLA2" s="556"/>
      <c r="TLB2" s="556"/>
      <c r="TLC2" s="556"/>
      <c r="TLD2" s="556"/>
      <c r="TLE2" s="556"/>
      <c r="TLF2" s="556"/>
      <c r="TLG2" s="556"/>
      <c r="TLH2" s="556"/>
      <c r="TLI2" s="556"/>
      <c r="TLJ2" s="556"/>
      <c r="TLK2" s="556"/>
      <c r="TLL2" s="556"/>
      <c r="TLM2" s="556"/>
      <c r="TLN2" s="556"/>
      <c r="TLO2" s="556"/>
      <c r="TLP2" s="556"/>
      <c r="TLQ2" s="556"/>
      <c r="TLR2" s="556"/>
      <c r="TLS2" s="556"/>
      <c r="TLT2" s="556"/>
      <c r="TLU2" s="556"/>
      <c r="TLV2" s="556"/>
      <c r="TLW2" s="556"/>
      <c r="TLX2" s="556"/>
      <c r="TLY2" s="556"/>
      <c r="TLZ2" s="556"/>
      <c r="TMA2" s="556"/>
      <c r="TMB2" s="556"/>
      <c r="TMC2" s="556"/>
      <c r="TMD2" s="556"/>
      <c r="TME2" s="556"/>
      <c r="TMF2" s="556"/>
      <c r="TMG2" s="556"/>
      <c r="TMH2" s="556"/>
      <c r="TMI2" s="556"/>
      <c r="TMJ2" s="556"/>
      <c r="TMK2" s="556"/>
      <c r="TML2" s="556"/>
      <c r="TMM2" s="556"/>
      <c r="TMN2" s="556"/>
      <c r="TMO2" s="556"/>
      <c r="TMP2" s="556"/>
      <c r="TMQ2" s="556"/>
      <c r="TMR2" s="556"/>
      <c r="TMS2" s="556"/>
      <c r="TMT2" s="556"/>
      <c r="TMU2" s="556"/>
      <c r="TMV2" s="556"/>
      <c r="TMW2" s="556"/>
      <c r="TMX2" s="556"/>
      <c r="TMY2" s="556"/>
      <c r="TMZ2" s="556"/>
      <c r="TNA2" s="556"/>
      <c r="TNB2" s="556"/>
      <c r="TNC2" s="556"/>
      <c r="TND2" s="556"/>
      <c r="TNE2" s="556"/>
      <c r="TNF2" s="556"/>
      <c r="TNG2" s="556"/>
      <c r="TNH2" s="556"/>
      <c r="TNI2" s="556"/>
      <c r="TNJ2" s="556"/>
      <c r="TNK2" s="556"/>
      <c r="TNL2" s="556"/>
      <c r="TNM2" s="556"/>
      <c r="TNN2" s="556"/>
      <c r="TNO2" s="556"/>
      <c r="TNP2" s="556"/>
      <c r="TNQ2" s="556"/>
      <c r="TNR2" s="556"/>
      <c r="TNS2" s="556"/>
      <c r="TNT2" s="556"/>
      <c r="TNU2" s="556"/>
      <c r="TNV2" s="556"/>
      <c r="TNW2" s="556"/>
      <c r="TNX2" s="556"/>
      <c r="TNY2" s="556"/>
      <c r="TNZ2" s="556"/>
      <c r="TOA2" s="556"/>
      <c r="TOB2" s="556"/>
      <c r="TOC2" s="556"/>
      <c r="TOD2" s="556"/>
      <c r="TOE2" s="556"/>
      <c r="TOF2" s="556"/>
      <c r="TOG2" s="556"/>
      <c r="TOH2" s="556"/>
      <c r="TOI2" s="556"/>
      <c r="TOJ2" s="556"/>
      <c r="TOK2" s="556"/>
      <c r="TOL2" s="556"/>
      <c r="TOM2" s="556"/>
      <c r="TON2" s="556"/>
      <c r="TOO2" s="556"/>
      <c r="TOP2" s="556"/>
      <c r="TOQ2" s="556"/>
      <c r="TOR2" s="556"/>
      <c r="TOS2" s="556"/>
      <c r="TOT2" s="556"/>
      <c r="TOU2" s="556"/>
      <c r="TOV2" s="556"/>
      <c r="TOW2" s="556"/>
      <c r="TOX2" s="556"/>
      <c r="TOY2" s="556"/>
      <c r="TOZ2" s="556"/>
      <c r="TPA2" s="556"/>
      <c r="TPB2" s="556"/>
      <c r="TPC2" s="556"/>
      <c r="TPD2" s="556"/>
      <c r="TPE2" s="556"/>
      <c r="TPF2" s="556"/>
      <c r="TPG2" s="556"/>
      <c r="TPH2" s="556"/>
      <c r="TPI2" s="556"/>
      <c r="TPJ2" s="556"/>
      <c r="TPK2" s="556"/>
      <c r="TPL2" s="556"/>
      <c r="TPM2" s="556"/>
      <c r="TPN2" s="556"/>
      <c r="TPO2" s="556"/>
      <c r="TPP2" s="556"/>
      <c r="TPQ2" s="556"/>
      <c r="TPR2" s="556"/>
      <c r="TPS2" s="556"/>
      <c r="TPT2" s="556"/>
      <c r="TPU2" s="556"/>
      <c r="TPV2" s="556"/>
      <c r="TPW2" s="556"/>
      <c r="TPX2" s="556"/>
      <c r="TPY2" s="556"/>
      <c r="TPZ2" s="556"/>
      <c r="TQA2" s="556"/>
      <c r="TQB2" s="556"/>
      <c r="TQC2" s="556"/>
      <c r="TQD2" s="556"/>
      <c r="TQE2" s="556"/>
      <c r="TQF2" s="556"/>
      <c r="TQG2" s="556"/>
      <c r="TQH2" s="556"/>
      <c r="TQI2" s="556"/>
      <c r="TQJ2" s="556"/>
      <c r="TQK2" s="556"/>
      <c r="TQL2" s="556"/>
      <c r="TQM2" s="556"/>
      <c r="TQN2" s="556"/>
      <c r="TQO2" s="556"/>
      <c r="TQP2" s="556"/>
      <c r="TQQ2" s="556"/>
      <c r="TQR2" s="556"/>
      <c r="TQS2" s="556"/>
      <c r="TQT2" s="556"/>
      <c r="TQU2" s="556"/>
      <c r="TQV2" s="556"/>
      <c r="TQW2" s="556"/>
      <c r="TQX2" s="556"/>
      <c r="TQY2" s="556"/>
      <c r="TQZ2" s="556"/>
      <c r="TRA2" s="556"/>
      <c r="TRB2" s="556"/>
      <c r="TRC2" s="556"/>
      <c r="TRD2" s="556"/>
      <c r="TRE2" s="556"/>
      <c r="TRF2" s="556"/>
      <c r="TRG2" s="556"/>
      <c r="TRH2" s="556"/>
      <c r="TRI2" s="556"/>
      <c r="TRJ2" s="556"/>
      <c r="TRK2" s="556"/>
      <c r="TRL2" s="556"/>
      <c r="TRM2" s="556"/>
      <c r="TRN2" s="556"/>
      <c r="TRO2" s="556"/>
      <c r="TRP2" s="556"/>
      <c r="TRQ2" s="556"/>
      <c r="TRR2" s="556"/>
      <c r="TRS2" s="556"/>
      <c r="TRT2" s="556"/>
      <c r="TRU2" s="556"/>
      <c r="TRV2" s="556"/>
      <c r="TRW2" s="556"/>
      <c r="TRX2" s="556"/>
      <c r="TRY2" s="556"/>
      <c r="TRZ2" s="556"/>
      <c r="TSA2" s="556"/>
      <c r="TSB2" s="556"/>
      <c r="TSC2" s="556"/>
      <c r="TSD2" s="556"/>
      <c r="TSE2" s="556"/>
      <c r="TSF2" s="556"/>
      <c r="TSG2" s="556"/>
      <c r="TSH2" s="556"/>
      <c r="TSI2" s="556"/>
      <c r="TSJ2" s="556"/>
      <c r="TSK2" s="556"/>
      <c r="TSL2" s="556"/>
      <c r="TSM2" s="556"/>
      <c r="TSN2" s="556"/>
      <c r="TSO2" s="556"/>
      <c r="TSP2" s="556"/>
      <c r="TSQ2" s="556"/>
      <c r="TSR2" s="556"/>
      <c r="TSS2" s="556"/>
      <c r="TST2" s="556"/>
      <c r="TSU2" s="556"/>
      <c r="TSV2" s="556"/>
      <c r="TSW2" s="556"/>
      <c r="TSX2" s="556"/>
      <c r="TSY2" s="556"/>
      <c r="TSZ2" s="556"/>
      <c r="TTA2" s="556"/>
      <c r="TTB2" s="556"/>
      <c r="TTC2" s="556"/>
      <c r="TTD2" s="556"/>
      <c r="TTE2" s="556"/>
      <c r="TTF2" s="556"/>
      <c r="TTG2" s="556"/>
      <c r="TTH2" s="556"/>
      <c r="TTI2" s="556"/>
      <c r="TTJ2" s="556"/>
      <c r="TTK2" s="556"/>
      <c r="TTL2" s="556"/>
      <c r="TTM2" s="556"/>
      <c r="TTN2" s="556"/>
      <c r="TTO2" s="556"/>
      <c r="TTP2" s="556"/>
      <c r="TTQ2" s="556"/>
      <c r="TTR2" s="556"/>
      <c r="TTS2" s="556"/>
      <c r="TTT2" s="556"/>
      <c r="TTU2" s="556"/>
      <c r="TTV2" s="556"/>
      <c r="TTW2" s="556"/>
      <c r="TTX2" s="556"/>
      <c r="TTY2" s="556"/>
      <c r="TTZ2" s="556"/>
      <c r="TUA2" s="556"/>
      <c r="TUB2" s="556"/>
      <c r="TUC2" s="556"/>
      <c r="TUD2" s="556"/>
      <c r="TUE2" s="556"/>
      <c r="TUF2" s="556"/>
      <c r="TUG2" s="556"/>
      <c r="TUH2" s="556"/>
      <c r="TUI2" s="556"/>
      <c r="TUJ2" s="556"/>
      <c r="TUK2" s="556"/>
      <c r="TUL2" s="556"/>
      <c r="TUM2" s="556"/>
      <c r="TUN2" s="556"/>
      <c r="TUO2" s="556"/>
      <c r="TUP2" s="556"/>
      <c r="TUQ2" s="556"/>
      <c r="TUR2" s="556"/>
      <c r="TUS2" s="556"/>
      <c r="TUT2" s="556"/>
      <c r="TUU2" s="556"/>
      <c r="TUV2" s="556"/>
      <c r="TUW2" s="556"/>
      <c r="TUX2" s="556"/>
      <c r="TUY2" s="556"/>
      <c r="TUZ2" s="556"/>
      <c r="TVA2" s="556"/>
      <c r="TVB2" s="556"/>
      <c r="TVC2" s="556"/>
      <c r="TVD2" s="556"/>
      <c r="TVE2" s="556"/>
      <c r="TVF2" s="556"/>
      <c r="TVG2" s="556"/>
      <c r="TVH2" s="556"/>
      <c r="TVI2" s="556"/>
      <c r="TVJ2" s="556"/>
      <c r="TVK2" s="556"/>
      <c r="TVL2" s="556"/>
      <c r="TVM2" s="556"/>
      <c r="TVN2" s="556"/>
      <c r="TVO2" s="556"/>
      <c r="TVP2" s="556"/>
      <c r="TVQ2" s="556"/>
      <c r="TVR2" s="556"/>
      <c r="TVS2" s="556"/>
      <c r="TVT2" s="556"/>
      <c r="TVU2" s="556"/>
      <c r="TVV2" s="556"/>
      <c r="TVW2" s="556"/>
      <c r="TVX2" s="556"/>
      <c r="TVY2" s="556"/>
      <c r="TVZ2" s="556"/>
      <c r="TWA2" s="556"/>
      <c r="TWB2" s="556"/>
      <c r="TWC2" s="556"/>
      <c r="TWD2" s="556"/>
      <c r="TWE2" s="556"/>
      <c r="TWF2" s="556"/>
      <c r="TWG2" s="556"/>
      <c r="TWH2" s="556"/>
      <c r="TWI2" s="556"/>
      <c r="TWJ2" s="556"/>
      <c r="TWK2" s="556"/>
      <c r="TWL2" s="556"/>
      <c r="TWM2" s="556"/>
      <c r="TWN2" s="556"/>
      <c r="TWO2" s="556"/>
      <c r="TWP2" s="556"/>
      <c r="TWQ2" s="556"/>
      <c r="TWR2" s="556"/>
      <c r="TWS2" s="556"/>
      <c r="TWT2" s="556"/>
      <c r="TWU2" s="556"/>
      <c r="TWV2" s="556"/>
      <c r="TWW2" s="556"/>
      <c r="TWX2" s="556"/>
      <c r="TWY2" s="556"/>
      <c r="TWZ2" s="556"/>
      <c r="TXA2" s="556"/>
      <c r="TXB2" s="556"/>
      <c r="TXC2" s="556"/>
      <c r="TXD2" s="556"/>
      <c r="TXE2" s="556"/>
      <c r="TXF2" s="556"/>
      <c r="TXG2" s="556"/>
      <c r="TXH2" s="556"/>
      <c r="TXI2" s="556"/>
      <c r="TXJ2" s="556"/>
      <c r="TXK2" s="556"/>
      <c r="TXL2" s="556"/>
      <c r="TXM2" s="556"/>
      <c r="TXN2" s="556"/>
      <c r="TXO2" s="556"/>
      <c r="TXP2" s="556"/>
      <c r="TXQ2" s="556"/>
      <c r="TXR2" s="556"/>
      <c r="TXS2" s="556"/>
      <c r="TXT2" s="556"/>
      <c r="TXU2" s="556"/>
      <c r="TXV2" s="556"/>
      <c r="TXW2" s="556"/>
      <c r="TXX2" s="556"/>
      <c r="TXY2" s="556"/>
      <c r="TXZ2" s="556"/>
      <c r="TYA2" s="556"/>
      <c r="TYB2" s="556"/>
      <c r="TYC2" s="556"/>
      <c r="TYD2" s="556"/>
      <c r="TYE2" s="556"/>
      <c r="TYF2" s="556"/>
      <c r="TYG2" s="556"/>
      <c r="TYH2" s="556"/>
      <c r="TYI2" s="556"/>
      <c r="TYJ2" s="556"/>
      <c r="TYK2" s="556"/>
      <c r="TYL2" s="556"/>
      <c r="TYM2" s="556"/>
      <c r="TYN2" s="556"/>
      <c r="TYO2" s="556"/>
      <c r="TYP2" s="556"/>
      <c r="TYQ2" s="556"/>
      <c r="TYR2" s="556"/>
      <c r="TYS2" s="556"/>
      <c r="TYT2" s="556"/>
      <c r="TYU2" s="556"/>
      <c r="TYV2" s="556"/>
      <c r="TYW2" s="556"/>
      <c r="TYX2" s="556"/>
      <c r="TYY2" s="556"/>
      <c r="TYZ2" s="556"/>
      <c r="TZA2" s="556"/>
      <c r="TZB2" s="556"/>
      <c r="TZC2" s="556"/>
      <c r="TZD2" s="556"/>
      <c r="TZE2" s="556"/>
      <c r="TZF2" s="556"/>
      <c r="TZG2" s="556"/>
      <c r="TZH2" s="556"/>
      <c r="TZI2" s="556"/>
      <c r="TZJ2" s="556"/>
      <c r="TZK2" s="556"/>
      <c r="TZL2" s="556"/>
      <c r="TZM2" s="556"/>
      <c r="TZN2" s="556"/>
      <c r="TZO2" s="556"/>
      <c r="TZP2" s="556"/>
      <c r="TZQ2" s="556"/>
      <c r="TZR2" s="556"/>
      <c r="TZS2" s="556"/>
      <c r="TZT2" s="556"/>
      <c r="TZU2" s="556"/>
      <c r="TZV2" s="556"/>
      <c r="TZW2" s="556"/>
      <c r="TZX2" s="556"/>
      <c r="TZY2" s="556"/>
      <c r="TZZ2" s="556"/>
      <c r="UAA2" s="556"/>
      <c r="UAB2" s="556"/>
      <c r="UAC2" s="556"/>
      <c r="UAD2" s="556"/>
      <c r="UAE2" s="556"/>
      <c r="UAF2" s="556"/>
      <c r="UAG2" s="556"/>
      <c r="UAH2" s="556"/>
      <c r="UAI2" s="556"/>
      <c r="UAJ2" s="556"/>
      <c r="UAK2" s="556"/>
      <c r="UAL2" s="556"/>
      <c r="UAM2" s="556"/>
      <c r="UAN2" s="556"/>
      <c r="UAO2" s="556"/>
      <c r="UAP2" s="556"/>
      <c r="UAQ2" s="556"/>
      <c r="UAR2" s="556"/>
      <c r="UAS2" s="556"/>
      <c r="UAT2" s="556"/>
      <c r="UAU2" s="556"/>
      <c r="UAV2" s="556"/>
      <c r="UAW2" s="556"/>
      <c r="UAX2" s="556"/>
      <c r="UAY2" s="556"/>
      <c r="UAZ2" s="556"/>
      <c r="UBA2" s="556"/>
      <c r="UBB2" s="556"/>
      <c r="UBC2" s="556"/>
      <c r="UBD2" s="556"/>
      <c r="UBE2" s="556"/>
      <c r="UBF2" s="556"/>
      <c r="UBG2" s="556"/>
      <c r="UBH2" s="556"/>
      <c r="UBI2" s="556"/>
      <c r="UBJ2" s="556"/>
      <c r="UBK2" s="556"/>
      <c r="UBL2" s="556"/>
      <c r="UBM2" s="556"/>
      <c r="UBN2" s="556"/>
      <c r="UBO2" s="556"/>
      <c r="UBP2" s="556"/>
      <c r="UBQ2" s="556"/>
      <c r="UBR2" s="556"/>
      <c r="UBS2" s="556"/>
      <c r="UBT2" s="556"/>
      <c r="UBU2" s="556"/>
      <c r="UBV2" s="556"/>
      <c r="UBW2" s="556"/>
      <c r="UBX2" s="556"/>
      <c r="UBY2" s="556"/>
      <c r="UBZ2" s="556"/>
      <c r="UCA2" s="556"/>
      <c r="UCB2" s="556"/>
      <c r="UCC2" s="556"/>
      <c r="UCD2" s="556"/>
      <c r="UCE2" s="556"/>
      <c r="UCF2" s="556"/>
      <c r="UCG2" s="556"/>
      <c r="UCH2" s="556"/>
      <c r="UCI2" s="556"/>
      <c r="UCJ2" s="556"/>
      <c r="UCK2" s="556"/>
      <c r="UCL2" s="556"/>
      <c r="UCM2" s="556"/>
      <c r="UCN2" s="556"/>
      <c r="UCO2" s="556"/>
      <c r="UCP2" s="556"/>
      <c r="UCQ2" s="556"/>
      <c r="UCR2" s="556"/>
      <c r="UCS2" s="556"/>
      <c r="UCT2" s="556"/>
      <c r="UCU2" s="556"/>
      <c r="UCV2" s="556"/>
      <c r="UCW2" s="556"/>
      <c r="UCX2" s="556"/>
      <c r="UCY2" s="556"/>
      <c r="UCZ2" s="556"/>
      <c r="UDA2" s="556"/>
      <c r="UDB2" s="556"/>
      <c r="UDC2" s="556"/>
      <c r="UDD2" s="556"/>
      <c r="UDE2" s="556"/>
      <c r="UDF2" s="556"/>
      <c r="UDG2" s="556"/>
      <c r="UDH2" s="556"/>
      <c r="UDI2" s="556"/>
      <c r="UDJ2" s="556"/>
      <c r="UDK2" s="556"/>
      <c r="UDL2" s="556"/>
      <c r="UDM2" s="556"/>
      <c r="UDN2" s="556"/>
      <c r="UDO2" s="556"/>
      <c r="UDP2" s="556"/>
      <c r="UDQ2" s="556"/>
      <c r="UDR2" s="556"/>
      <c r="UDS2" s="556"/>
      <c r="UDT2" s="556"/>
      <c r="UDU2" s="556"/>
      <c r="UDV2" s="556"/>
      <c r="UDW2" s="556"/>
      <c r="UDX2" s="556"/>
      <c r="UDY2" s="556"/>
      <c r="UDZ2" s="556"/>
      <c r="UEA2" s="556"/>
      <c r="UEB2" s="556"/>
      <c r="UEC2" s="556"/>
      <c r="UED2" s="556"/>
      <c r="UEE2" s="556"/>
      <c r="UEF2" s="556"/>
      <c r="UEG2" s="556"/>
      <c r="UEH2" s="556"/>
      <c r="UEI2" s="556"/>
      <c r="UEJ2" s="556"/>
      <c r="UEK2" s="556"/>
      <c r="UEL2" s="556"/>
      <c r="UEM2" s="556"/>
      <c r="UEN2" s="556"/>
      <c r="UEO2" s="556"/>
      <c r="UEP2" s="556"/>
      <c r="UEQ2" s="556"/>
      <c r="UER2" s="556"/>
      <c r="UES2" s="556"/>
      <c r="UET2" s="556"/>
      <c r="UEU2" s="556"/>
      <c r="UEV2" s="556"/>
      <c r="UEW2" s="556"/>
      <c r="UEX2" s="556"/>
      <c r="UEY2" s="556"/>
      <c r="UEZ2" s="556"/>
      <c r="UFA2" s="556"/>
      <c r="UFB2" s="556"/>
      <c r="UFC2" s="556"/>
      <c r="UFD2" s="556"/>
      <c r="UFE2" s="556"/>
      <c r="UFF2" s="556"/>
      <c r="UFG2" s="556"/>
      <c r="UFH2" s="556"/>
      <c r="UFI2" s="556"/>
      <c r="UFJ2" s="556"/>
      <c r="UFK2" s="556"/>
      <c r="UFL2" s="556"/>
      <c r="UFM2" s="556"/>
      <c r="UFN2" s="556"/>
      <c r="UFO2" s="556"/>
      <c r="UFP2" s="556"/>
      <c r="UFQ2" s="556"/>
      <c r="UFR2" s="556"/>
      <c r="UFS2" s="556"/>
      <c r="UFT2" s="556"/>
      <c r="UFU2" s="556"/>
      <c r="UFV2" s="556"/>
      <c r="UFW2" s="556"/>
      <c r="UFX2" s="556"/>
      <c r="UFY2" s="556"/>
      <c r="UFZ2" s="556"/>
      <c r="UGA2" s="556"/>
      <c r="UGB2" s="556"/>
      <c r="UGC2" s="556"/>
      <c r="UGD2" s="556"/>
      <c r="UGE2" s="556"/>
      <c r="UGF2" s="556"/>
      <c r="UGG2" s="556"/>
      <c r="UGH2" s="556"/>
      <c r="UGI2" s="556"/>
      <c r="UGJ2" s="556"/>
      <c r="UGK2" s="556"/>
      <c r="UGL2" s="556"/>
      <c r="UGM2" s="556"/>
      <c r="UGN2" s="556"/>
      <c r="UGO2" s="556"/>
      <c r="UGP2" s="556"/>
      <c r="UGQ2" s="556"/>
      <c r="UGR2" s="556"/>
      <c r="UGS2" s="556"/>
      <c r="UGT2" s="556"/>
      <c r="UGU2" s="556"/>
      <c r="UGV2" s="556"/>
      <c r="UGW2" s="556"/>
      <c r="UGX2" s="556"/>
      <c r="UGY2" s="556"/>
      <c r="UGZ2" s="556"/>
      <c r="UHA2" s="556"/>
      <c r="UHB2" s="556"/>
      <c r="UHC2" s="556"/>
      <c r="UHD2" s="556"/>
      <c r="UHE2" s="556"/>
      <c r="UHF2" s="556"/>
      <c r="UHG2" s="556"/>
      <c r="UHH2" s="556"/>
      <c r="UHI2" s="556"/>
      <c r="UHJ2" s="556"/>
      <c r="UHK2" s="556"/>
      <c r="UHL2" s="556"/>
      <c r="UHM2" s="556"/>
      <c r="UHN2" s="556"/>
      <c r="UHO2" s="556"/>
      <c r="UHP2" s="556"/>
      <c r="UHQ2" s="556"/>
      <c r="UHR2" s="556"/>
      <c r="UHS2" s="556"/>
      <c r="UHT2" s="556"/>
      <c r="UHU2" s="556"/>
      <c r="UHV2" s="556"/>
      <c r="UHW2" s="556"/>
      <c r="UHX2" s="556"/>
      <c r="UHY2" s="556"/>
      <c r="UHZ2" s="556"/>
      <c r="UIA2" s="556"/>
      <c r="UIB2" s="556"/>
      <c r="UIC2" s="556"/>
      <c r="UID2" s="556"/>
      <c r="UIE2" s="556"/>
      <c r="UIF2" s="556"/>
      <c r="UIG2" s="556"/>
      <c r="UIH2" s="556"/>
      <c r="UII2" s="556"/>
      <c r="UIJ2" s="556"/>
      <c r="UIK2" s="556"/>
      <c r="UIL2" s="556"/>
      <c r="UIM2" s="556"/>
      <c r="UIN2" s="556"/>
      <c r="UIO2" s="556"/>
      <c r="UIP2" s="556"/>
      <c r="UIQ2" s="556"/>
      <c r="UIR2" s="556"/>
      <c r="UIS2" s="556"/>
      <c r="UIT2" s="556"/>
      <c r="UIU2" s="556"/>
      <c r="UIV2" s="556"/>
      <c r="UIW2" s="556"/>
      <c r="UIX2" s="556"/>
      <c r="UIY2" s="556"/>
      <c r="UIZ2" s="556"/>
      <c r="UJA2" s="556"/>
      <c r="UJB2" s="556"/>
      <c r="UJC2" s="556"/>
      <c r="UJD2" s="556"/>
      <c r="UJE2" s="556"/>
      <c r="UJF2" s="556"/>
      <c r="UJG2" s="556"/>
      <c r="UJH2" s="556"/>
      <c r="UJI2" s="556"/>
      <c r="UJJ2" s="556"/>
      <c r="UJK2" s="556"/>
      <c r="UJL2" s="556"/>
      <c r="UJM2" s="556"/>
      <c r="UJN2" s="556"/>
      <c r="UJO2" s="556"/>
      <c r="UJP2" s="556"/>
      <c r="UJQ2" s="556"/>
      <c r="UJR2" s="556"/>
      <c r="UJS2" s="556"/>
      <c r="UJT2" s="556"/>
      <c r="UJU2" s="556"/>
      <c r="UJV2" s="556"/>
      <c r="UJW2" s="556"/>
      <c r="UJX2" s="556"/>
      <c r="UJY2" s="556"/>
      <c r="UJZ2" s="556"/>
      <c r="UKA2" s="556"/>
      <c r="UKB2" s="556"/>
      <c r="UKC2" s="556"/>
      <c r="UKD2" s="556"/>
      <c r="UKE2" s="556"/>
      <c r="UKF2" s="556"/>
      <c r="UKG2" s="556"/>
      <c r="UKH2" s="556"/>
      <c r="UKI2" s="556"/>
      <c r="UKJ2" s="556"/>
      <c r="UKK2" s="556"/>
      <c r="UKL2" s="556"/>
      <c r="UKM2" s="556"/>
      <c r="UKN2" s="556"/>
      <c r="UKO2" s="556"/>
      <c r="UKP2" s="556"/>
      <c r="UKQ2" s="556"/>
      <c r="UKR2" s="556"/>
      <c r="UKS2" s="556"/>
      <c r="UKT2" s="556"/>
      <c r="UKU2" s="556"/>
      <c r="UKV2" s="556"/>
      <c r="UKW2" s="556"/>
      <c r="UKX2" s="556"/>
      <c r="UKY2" s="556"/>
      <c r="UKZ2" s="556"/>
      <c r="ULA2" s="556"/>
      <c r="ULB2" s="556"/>
      <c r="ULC2" s="556"/>
      <c r="ULD2" s="556"/>
      <c r="ULE2" s="556"/>
      <c r="ULF2" s="556"/>
      <c r="ULG2" s="556"/>
      <c r="ULH2" s="556"/>
      <c r="ULI2" s="556"/>
      <c r="ULJ2" s="556"/>
      <c r="ULK2" s="556"/>
      <c r="ULL2" s="556"/>
      <c r="ULM2" s="556"/>
      <c r="ULN2" s="556"/>
      <c r="ULO2" s="556"/>
      <c r="ULP2" s="556"/>
      <c r="ULQ2" s="556"/>
      <c r="ULR2" s="556"/>
      <c r="ULS2" s="556"/>
      <c r="ULT2" s="556"/>
      <c r="ULU2" s="556"/>
      <c r="ULV2" s="556"/>
      <c r="ULW2" s="556"/>
      <c r="ULX2" s="556"/>
      <c r="ULY2" s="556"/>
      <c r="ULZ2" s="556"/>
      <c r="UMA2" s="556"/>
      <c r="UMB2" s="556"/>
      <c r="UMC2" s="556"/>
      <c r="UMD2" s="556"/>
      <c r="UME2" s="556"/>
      <c r="UMF2" s="556"/>
      <c r="UMG2" s="556"/>
      <c r="UMH2" s="556"/>
      <c r="UMI2" s="556"/>
      <c r="UMJ2" s="556"/>
      <c r="UMK2" s="556"/>
      <c r="UML2" s="556"/>
      <c r="UMM2" s="556"/>
      <c r="UMN2" s="556"/>
      <c r="UMO2" s="556"/>
      <c r="UMP2" s="556"/>
      <c r="UMQ2" s="556"/>
      <c r="UMR2" s="556"/>
      <c r="UMS2" s="556"/>
      <c r="UMT2" s="556"/>
      <c r="UMU2" s="556"/>
      <c r="UMV2" s="556"/>
      <c r="UMW2" s="556"/>
      <c r="UMX2" s="556"/>
      <c r="UMY2" s="556"/>
      <c r="UMZ2" s="556"/>
      <c r="UNA2" s="556"/>
      <c r="UNB2" s="556"/>
      <c r="UNC2" s="556"/>
      <c r="UND2" s="556"/>
      <c r="UNE2" s="556"/>
      <c r="UNF2" s="556"/>
      <c r="UNG2" s="556"/>
      <c r="UNH2" s="556"/>
      <c r="UNI2" s="556"/>
      <c r="UNJ2" s="556"/>
      <c r="UNK2" s="556"/>
      <c r="UNL2" s="556"/>
      <c r="UNM2" s="556"/>
      <c r="UNN2" s="556"/>
      <c r="UNO2" s="556"/>
      <c r="UNP2" s="556"/>
      <c r="UNQ2" s="556"/>
      <c r="UNR2" s="556"/>
      <c r="UNS2" s="556"/>
      <c r="UNT2" s="556"/>
      <c r="UNU2" s="556"/>
      <c r="UNV2" s="556"/>
      <c r="UNW2" s="556"/>
      <c r="UNX2" s="556"/>
      <c r="UNY2" s="556"/>
      <c r="UNZ2" s="556"/>
      <c r="UOA2" s="556"/>
      <c r="UOB2" s="556"/>
      <c r="UOC2" s="556"/>
      <c r="UOD2" s="556"/>
      <c r="UOE2" s="556"/>
      <c r="UOF2" s="556"/>
      <c r="UOG2" s="556"/>
      <c r="UOH2" s="556"/>
      <c r="UOI2" s="556"/>
      <c r="UOJ2" s="556"/>
      <c r="UOK2" s="556"/>
      <c r="UOL2" s="556"/>
      <c r="UOM2" s="556"/>
      <c r="UON2" s="556"/>
      <c r="UOO2" s="556"/>
      <c r="UOP2" s="556"/>
      <c r="UOQ2" s="556"/>
      <c r="UOR2" s="556"/>
      <c r="UOS2" s="556"/>
      <c r="UOT2" s="556"/>
      <c r="UOU2" s="556"/>
      <c r="UOV2" s="556"/>
      <c r="UOW2" s="556"/>
      <c r="UOX2" s="556"/>
      <c r="UOY2" s="556"/>
      <c r="UOZ2" s="556"/>
      <c r="UPA2" s="556"/>
      <c r="UPB2" s="556"/>
      <c r="UPC2" s="556"/>
      <c r="UPD2" s="556"/>
      <c r="UPE2" s="556"/>
      <c r="UPF2" s="556"/>
      <c r="UPG2" s="556"/>
      <c r="UPH2" s="556"/>
      <c r="UPI2" s="556"/>
      <c r="UPJ2" s="556"/>
      <c r="UPK2" s="556"/>
      <c r="UPL2" s="556"/>
      <c r="UPM2" s="556"/>
      <c r="UPN2" s="556"/>
      <c r="UPO2" s="556"/>
      <c r="UPP2" s="556"/>
      <c r="UPQ2" s="556"/>
      <c r="UPR2" s="556"/>
      <c r="UPS2" s="556"/>
      <c r="UPT2" s="556"/>
      <c r="UPU2" s="556"/>
      <c r="UPV2" s="556"/>
      <c r="UPW2" s="556"/>
      <c r="UPX2" s="556"/>
      <c r="UPY2" s="556"/>
      <c r="UPZ2" s="556"/>
      <c r="UQA2" s="556"/>
      <c r="UQB2" s="556"/>
      <c r="UQC2" s="556"/>
      <c r="UQD2" s="556"/>
      <c r="UQE2" s="556"/>
      <c r="UQF2" s="556"/>
      <c r="UQG2" s="556"/>
      <c r="UQH2" s="556"/>
      <c r="UQI2" s="556"/>
      <c r="UQJ2" s="556"/>
      <c r="UQK2" s="556"/>
      <c r="UQL2" s="556"/>
      <c r="UQM2" s="556"/>
      <c r="UQN2" s="556"/>
      <c r="UQO2" s="556"/>
      <c r="UQP2" s="556"/>
      <c r="UQQ2" s="556"/>
      <c r="UQR2" s="556"/>
      <c r="UQS2" s="556"/>
      <c r="UQT2" s="556"/>
      <c r="UQU2" s="556"/>
      <c r="UQV2" s="556"/>
      <c r="UQW2" s="556"/>
      <c r="UQX2" s="556"/>
      <c r="UQY2" s="556"/>
      <c r="UQZ2" s="556"/>
      <c r="URA2" s="556"/>
      <c r="URB2" s="556"/>
      <c r="URC2" s="556"/>
      <c r="URD2" s="556"/>
      <c r="URE2" s="556"/>
      <c r="URF2" s="556"/>
      <c r="URG2" s="556"/>
      <c r="URH2" s="556"/>
      <c r="URI2" s="556"/>
      <c r="URJ2" s="556"/>
      <c r="URK2" s="556"/>
      <c r="URL2" s="556"/>
      <c r="URM2" s="556"/>
      <c r="URN2" s="556"/>
      <c r="URO2" s="556"/>
      <c r="URP2" s="556"/>
      <c r="URQ2" s="556"/>
      <c r="URR2" s="556"/>
      <c r="URS2" s="556"/>
      <c r="URT2" s="556"/>
      <c r="URU2" s="556"/>
      <c r="URV2" s="556"/>
      <c r="URW2" s="556"/>
      <c r="URX2" s="556"/>
      <c r="URY2" s="556"/>
      <c r="URZ2" s="556"/>
      <c r="USA2" s="556"/>
      <c r="USB2" s="556"/>
      <c r="USC2" s="556"/>
      <c r="USD2" s="556"/>
      <c r="USE2" s="556"/>
      <c r="USF2" s="556"/>
      <c r="USG2" s="556"/>
      <c r="USH2" s="556"/>
      <c r="USI2" s="556"/>
      <c r="USJ2" s="556"/>
      <c r="USK2" s="556"/>
      <c r="USL2" s="556"/>
      <c r="USM2" s="556"/>
      <c r="USN2" s="556"/>
      <c r="USO2" s="556"/>
      <c r="USP2" s="556"/>
      <c r="USQ2" s="556"/>
      <c r="USR2" s="556"/>
      <c r="USS2" s="556"/>
      <c r="UST2" s="556"/>
      <c r="USU2" s="556"/>
      <c r="USV2" s="556"/>
      <c r="USW2" s="556"/>
      <c r="USX2" s="556"/>
      <c r="USY2" s="556"/>
      <c r="USZ2" s="556"/>
      <c r="UTA2" s="556"/>
      <c r="UTB2" s="556"/>
      <c r="UTC2" s="556"/>
      <c r="UTD2" s="556"/>
      <c r="UTE2" s="556"/>
      <c r="UTF2" s="556"/>
      <c r="UTG2" s="556"/>
      <c r="UTH2" s="556"/>
      <c r="UTI2" s="556"/>
      <c r="UTJ2" s="556"/>
      <c r="UTK2" s="556"/>
      <c r="UTL2" s="556"/>
      <c r="UTM2" s="556"/>
      <c r="UTN2" s="556"/>
      <c r="UTO2" s="556"/>
      <c r="UTP2" s="556"/>
      <c r="UTQ2" s="556"/>
      <c r="UTR2" s="556"/>
      <c r="UTS2" s="556"/>
      <c r="UTT2" s="556"/>
      <c r="UTU2" s="556"/>
      <c r="UTV2" s="556"/>
      <c r="UTW2" s="556"/>
      <c r="UTX2" s="556"/>
      <c r="UTY2" s="556"/>
      <c r="UTZ2" s="556"/>
      <c r="UUA2" s="556"/>
      <c r="UUB2" s="556"/>
      <c r="UUC2" s="556"/>
      <c r="UUD2" s="556"/>
      <c r="UUE2" s="556"/>
      <c r="UUF2" s="556"/>
      <c r="UUG2" s="556"/>
      <c r="UUH2" s="556"/>
      <c r="UUI2" s="556"/>
      <c r="UUJ2" s="556"/>
      <c r="UUK2" s="556"/>
      <c r="UUL2" s="556"/>
      <c r="UUM2" s="556"/>
      <c r="UUN2" s="556"/>
      <c r="UUO2" s="556"/>
      <c r="UUP2" s="556"/>
      <c r="UUQ2" s="556"/>
      <c r="UUR2" s="556"/>
      <c r="UUS2" s="556"/>
      <c r="UUT2" s="556"/>
      <c r="UUU2" s="556"/>
      <c r="UUV2" s="556"/>
      <c r="UUW2" s="556"/>
      <c r="UUX2" s="556"/>
      <c r="UUY2" s="556"/>
      <c r="UUZ2" s="556"/>
      <c r="UVA2" s="556"/>
      <c r="UVB2" s="556"/>
      <c r="UVC2" s="556"/>
      <c r="UVD2" s="556"/>
      <c r="UVE2" s="556"/>
      <c r="UVF2" s="556"/>
      <c r="UVG2" s="556"/>
      <c r="UVH2" s="556"/>
      <c r="UVI2" s="556"/>
      <c r="UVJ2" s="556"/>
      <c r="UVK2" s="556"/>
      <c r="UVL2" s="556"/>
      <c r="UVM2" s="556"/>
      <c r="UVN2" s="556"/>
      <c r="UVO2" s="556"/>
      <c r="UVP2" s="556"/>
      <c r="UVQ2" s="556"/>
      <c r="UVR2" s="556"/>
      <c r="UVS2" s="556"/>
      <c r="UVT2" s="556"/>
      <c r="UVU2" s="556"/>
      <c r="UVV2" s="556"/>
      <c r="UVW2" s="556"/>
      <c r="UVX2" s="556"/>
      <c r="UVY2" s="556"/>
      <c r="UVZ2" s="556"/>
      <c r="UWA2" s="556"/>
      <c r="UWB2" s="556"/>
      <c r="UWC2" s="556"/>
      <c r="UWD2" s="556"/>
      <c r="UWE2" s="556"/>
      <c r="UWF2" s="556"/>
      <c r="UWG2" s="556"/>
      <c r="UWH2" s="556"/>
      <c r="UWI2" s="556"/>
      <c r="UWJ2" s="556"/>
      <c r="UWK2" s="556"/>
      <c r="UWL2" s="556"/>
      <c r="UWM2" s="556"/>
      <c r="UWN2" s="556"/>
      <c r="UWO2" s="556"/>
      <c r="UWP2" s="556"/>
      <c r="UWQ2" s="556"/>
      <c r="UWR2" s="556"/>
      <c r="UWS2" s="556"/>
      <c r="UWT2" s="556"/>
      <c r="UWU2" s="556"/>
      <c r="UWV2" s="556"/>
      <c r="UWW2" s="556"/>
      <c r="UWX2" s="556"/>
      <c r="UWY2" s="556"/>
      <c r="UWZ2" s="556"/>
      <c r="UXA2" s="556"/>
      <c r="UXB2" s="556"/>
      <c r="UXC2" s="556"/>
      <c r="UXD2" s="556"/>
      <c r="UXE2" s="556"/>
      <c r="UXF2" s="556"/>
      <c r="UXG2" s="556"/>
      <c r="UXH2" s="556"/>
      <c r="UXI2" s="556"/>
      <c r="UXJ2" s="556"/>
      <c r="UXK2" s="556"/>
      <c r="UXL2" s="556"/>
      <c r="UXM2" s="556"/>
      <c r="UXN2" s="556"/>
      <c r="UXO2" s="556"/>
      <c r="UXP2" s="556"/>
      <c r="UXQ2" s="556"/>
      <c r="UXR2" s="556"/>
      <c r="UXS2" s="556"/>
      <c r="UXT2" s="556"/>
      <c r="UXU2" s="556"/>
      <c r="UXV2" s="556"/>
      <c r="UXW2" s="556"/>
      <c r="UXX2" s="556"/>
      <c r="UXY2" s="556"/>
      <c r="UXZ2" s="556"/>
      <c r="UYA2" s="556"/>
      <c r="UYB2" s="556"/>
      <c r="UYC2" s="556"/>
      <c r="UYD2" s="556"/>
      <c r="UYE2" s="556"/>
      <c r="UYF2" s="556"/>
      <c r="UYG2" s="556"/>
      <c r="UYH2" s="556"/>
      <c r="UYI2" s="556"/>
      <c r="UYJ2" s="556"/>
      <c r="UYK2" s="556"/>
      <c r="UYL2" s="556"/>
      <c r="UYM2" s="556"/>
      <c r="UYN2" s="556"/>
      <c r="UYO2" s="556"/>
      <c r="UYP2" s="556"/>
      <c r="UYQ2" s="556"/>
      <c r="UYR2" s="556"/>
      <c r="UYS2" s="556"/>
      <c r="UYT2" s="556"/>
      <c r="UYU2" s="556"/>
      <c r="UYV2" s="556"/>
      <c r="UYW2" s="556"/>
      <c r="UYX2" s="556"/>
      <c r="UYY2" s="556"/>
      <c r="UYZ2" s="556"/>
      <c r="UZA2" s="556"/>
      <c r="UZB2" s="556"/>
      <c r="UZC2" s="556"/>
      <c r="UZD2" s="556"/>
      <c r="UZE2" s="556"/>
      <c r="UZF2" s="556"/>
      <c r="UZG2" s="556"/>
      <c r="UZH2" s="556"/>
      <c r="UZI2" s="556"/>
      <c r="UZJ2" s="556"/>
      <c r="UZK2" s="556"/>
      <c r="UZL2" s="556"/>
      <c r="UZM2" s="556"/>
      <c r="UZN2" s="556"/>
      <c r="UZO2" s="556"/>
      <c r="UZP2" s="556"/>
      <c r="UZQ2" s="556"/>
      <c r="UZR2" s="556"/>
      <c r="UZS2" s="556"/>
      <c r="UZT2" s="556"/>
      <c r="UZU2" s="556"/>
      <c r="UZV2" s="556"/>
      <c r="UZW2" s="556"/>
      <c r="UZX2" s="556"/>
      <c r="UZY2" s="556"/>
      <c r="UZZ2" s="556"/>
      <c r="VAA2" s="556"/>
      <c r="VAB2" s="556"/>
      <c r="VAC2" s="556"/>
      <c r="VAD2" s="556"/>
      <c r="VAE2" s="556"/>
      <c r="VAF2" s="556"/>
      <c r="VAG2" s="556"/>
      <c r="VAH2" s="556"/>
      <c r="VAI2" s="556"/>
      <c r="VAJ2" s="556"/>
      <c r="VAK2" s="556"/>
      <c r="VAL2" s="556"/>
      <c r="VAM2" s="556"/>
      <c r="VAN2" s="556"/>
      <c r="VAO2" s="556"/>
      <c r="VAP2" s="556"/>
      <c r="VAQ2" s="556"/>
      <c r="VAR2" s="556"/>
      <c r="VAS2" s="556"/>
      <c r="VAT2" s="556"/>
      <c r="VAU2" s="556"/>
      <c r="VAV2" s="556"/>
      <c r="VAW2" s="556"/>
      <c r="VAX2" s="556"/>
      <c r="VAY2" s="556"/>
      <c r="VAZ2" s="556"/>
      <c r="VBA2" s="556"/>
      <c r="VBB2" s="556"/>
      <c r="VBC2" s="556"/>
      <c r="VBD2" s="556"/>
      <c r="VBE2" s="556"/>
      <c r="VBF2" s="556"/>
      <c r="VBG2" s="556"/>
      <c r="VBH2" s="556"/>
      <c r="VBI2" s="556"/>
      <c r="VBJ2" s="556"/>
      <c r="VBK2" s="556"/>
      <c r="VBL2" s="556"/>
      <c r="VBM2" s="556"/>
      <c r="VBN2" s="556"/>
      <c r="VBO2" s="556"/>
      <c r="VBP2" s="556"/>
      <c r="VBQ2" s="556"/>
      <c r="VBR2" s="556"/>
      <c r="VBS2" s="556"/>
      <c r="VBT2" s="556"/>
      <c r="VBU2" s="556"/>
      <c r="VBV2" s="556"/>
      <c r="VBW2" s="556"/>
      <c r="VBX2" s="556"/>
      <c r="VBY2" s="556"/>
      <c r="VBZ2" s="556"/>
      <c r="VCA2" s="556"/>
      <c r="VCB2" s="556"/>
      <c r="VCC2" s="556"/>
      <c r="VCD2" s="556"/>
      <c r="VCE2" s="556"/>
      <c r="VCF2" s="556"/>
      <c r="VCG2" s="556"/>
      <c r="VCH2" s="556"/>
      <c r="VCI2" s="556"/>
      <c r="VCJ2" s="556"/>
      <c r="VCK2" s="556"/>
      <c r="VCL2" s="556"/>
      <c r="VCM2" s="556"/>
      <c r="VCN2" s="556"/>
      <c r="VCO2" s="556"/>
      <c r="VCP2" s="556"/>
      <c r="VCQ2" s="556"/>
      <c r="VCR2" s="556"/>
      <c r="VCS2" s="556"/>
      <c r="VCT2" s="556"/>
      <c r="VCU2" s="556"/>
      <c r="VCV2" s="556"/>
      <c r="VCW2" s="556"/>
      <c r="VCX2" s="556"/>
      <c r="VCY2" s="556"/>
      <c r="VCZ2" s="556"/>
      <c r="VDA2" s="556"/>
      <c r="VDB2" s="556"/>
      <c r="VDC2" s="556"/>
      <c r="VDD2" s="556"/>
      <c r="VDE2" s="556"/>
      <c r="VDF2" s="556"/>
      <c r="VDG2" s="556"/>
      <c r="VDH2" s="556"/>
      <c r="VDI2" s="556"/>
      <c r="VDJ2" s="556"/>
      <c r="VDK2" s="556"/>
      <c r="VDL2" s="556"/>
      <c r="VDM2" s="556"/>
      <c r="VDN2" s="556"/>
      <c r="VDO2" s="556"/>
      <c r="VDP2" s="556"/>
      <c r="VDQ2" s="556"/>
      <c r="VDR2" s="556"/>
      <c r="VDS2" s="556"/>
      <c r="VDT2" s="556"/>
      <c r="VDU2" s="556"/>
      <c r="VDV2" s="556"/>
      <c r="VDW2" s="556"/>
      <c r="VDX2" s="556"/>
      <c r="VDY2" s="556"/>
      <c r="VDZ2" s="556"/>
      <c r="VEA2" s="556"/>
      <c r="VEB2" s="556"/>
      <c r="VEC2" s="556"/>
      <c r="VED2" s="556"/>
      <c r="VEE2" s="556"/>
      <c r="VEF2" s="556"/>
      <c r="VEG2" s="556"/>
      <c r="VEH2" s="556"/>
      <c r="VEI2" s="556"/>
      <c r="VEJ2" s="556"/>
      <c r="VEK2" s="556"/>
      <c r="VEL2" s="556"/>
      <c r="VEM2" s="556"/>
      <c r="VEN2" s="556"/>
      <c r="VEO2" s="556"/>
      <c r="VEP2" s="556"/>
      <c r="VEQ2" s="556"/>
      <c r="VER2" s="556"/>
      <c r="VES2" s="556"/>
      <c r="VET2" s="556"/>
      <c r="VEU2" s="556"/>
      <c r="VEV2" s="556"/>
      <c r="VEW2" s="556"/>
      <c r="VEX2" s="556"/>
      <c r="VEY2" s="556"/>
      <c r="VEZ2" s="556"/>
      <c r="VFA2" s="556"/>
      <c r="VFB2" s="556"/>
      <c r="VFC2" s="556"/>
      <c r="VFD2" s="556"/>
      <c r="VFE2" s="556"/>
      <c r="VFF2" s="556"/>
      <c r="VFG2" s="556"/>
      <c r="VFH2" s="556"/>
      <c r="VFI2" s="556"/>
      <c r="VFJ2" s="556"/>
      <c r="VFK2" s="556"/>
      <c r="VFL2" s="556"/>
      <c r="VFM2" s="556"/>
      <c r="VFN2" s="556"/>
      <c r="VFO2" s="556"/>
      <c r="VFP2" s="556"/>
      <c r="VFQ2" s="556"/>
      <c r="VFR2" s="556"/>
      <c r="VFS2" s="556"/>
      <c r="VFT2" s="556"/>
      <c r="VFU2" s="556"/>
      <c r="VFV2" s="556"/>
      <c r="VFW2" s="556"/>
      <c r="VFX2" s="556"/>
      <c r="VFY2" s="556"/>
      <c r="VFZ2" s="556"/>
      <c r="VGA2" s="556"/>
      <c r="VGB2" s="556"/>
      <c r="VGC2" s="556"/>
      <c r="VGD2" s="556"/>
      <c r="VGE2" s="556"/>
      <c r="VGF2" s="556"/>
      <c r="VGG2" s="556"/>
      <c r="VGH2" s="556"/>
      <c r="VGI2" s="556"/>
      <c r="VGJ2" s="556"/>
      <c r="VGK2" s="556"/>
      <c r="VGL2" s="556"/>
      <c r="VGM2" s="556"/>
      <c r="VGN2" s="556"/>
      <c r="VGO2" s="556"/>
      <c r="VGP2" s="556"/>
      <c r="VGQ2" s="556"/>
      <c r="VGR2" s="556"/>
      <c r="VGS2" s="556"/>
      <c r="VGT2" s="556"/>
      <c r="VGU2" s="556"/>
      <c r="VGV2" s="556"/>
      <c r="VGW2" s="556"/>
      <c r="VGX2" s="556"/>
      <c r="VGY2" s="556"/>
      <c r="VGZ2" s="556"/>
      <c r="VHA2" s="556"/>
      <c r="VHB2" s="556"/>
      <c r="VHC2" s="556"/>
      <c r="VHD2" s="556"/>
      <c r="VHE2" s="556"/>
      <c r="VHF2" s="556"/>
      <c r="VHG2" s="556"/>
      <c r="VHH2" s="556"/>
      <c r="VHI2" s="556"/>
      <c r="VHJ2" s="556"/>
      <c r="VHK2" s="556"/>
      <c r="VHL2" s="556"/>
      <c r="VHM2" s="556"/>
      <c r="VHN2" s="556"/>
      <c r="VHO2" s="556"/>
      <c r="VHP2" s="556"/>
      <c r="VHQ2" s="556"/>
      <c r="VHR2" s="556"/>
      <c r="VHS2" s="556"/>
      <c r="VHT2" s="556"/>
      <c r="VHU2" s="556"/>
      <c r="VHV2" s="556"/>
      <c r="VHW2" s="556"/>
      <c r="VHX2" s="556"/>
      <c r="VHY2" s="556"/>
      <c r="VHZ2" s="556"/>
      <c r="VIA2" s="556"/>
      <c r="VIB2" s="556"/>
      <c r="VIC2" s="556"/>
      <c r="VID2" s="556"/>
      <c r="VIE2" s="556"/>
      <c r="VIF2" s="556"/>
      <c r="VIG2" s="556"/>
      <c r="VIH2" s="556"/>
      <c r="VII2" s="556"/>
      <c r="VIJ2" s="556"/>
      <c r="VIK2" s="556"/>
      <c r="VIL2" s="556"/>
      <c r="VIM2" s="556"/>
      <c r="VIN2" s="556"/>
      <c r="VIO2" s="556"/>
      <c r="VIP2" s="556"/>
      <c r="VIQ2" s="556"/>
      <c r="VIR2" s="556"/>
      <c r="VIS2" s="556"/>
      <c r="VIT2" s="556"/>
      <c r="VIU2" s="556"/>
      <c r="VIV2" s="556"/>
      <c r="VIW2" s="556"/>
      <c r="VIX2" s="556"/>
      <c r="VIY2" s="556"/>
      <c r="VIZ2" s="556"/>
      <c r="VJA2" s="556"/>
      <c r="VJB2" s="556"/>
      <c r="VJC2" s="556"/>
      <c r="VJD2" s="556"/>
      <c r="VJE2" s="556"/>
      <c r="VJF2" s="556"/>
      <c r="VJG2" s="556"/>
      <c r="VJH2" s="556"/>
      <c r="VJI2" s="556"/>
      <c r="VJJ2" s="556"/>
      <c r="VJK2" s="556"/>
      <c r="VJL2" s="556"/>
      <c r="VJM2" s="556"/>
      <c r="VJN2" s="556"/>
      <c r="VJO2" s="556"/>
      <c r="VJP2" s="556"/>
      <c r="VJQ2" s="556"/>
      <c r="VJR2" s="556"/>
      <c r="VJS2" s="556"/>
      <c r="VJT2" s="556"/>
      <c r="VJU2" s="556"/>
      <c r="VJV2" s="556"/>
      <c r="VJW2" s="556"/>
      <c r="VJX2" s="556"/>
      <c r="VJY2" s="556"/>
      <c r="VJZ2" s="556"/>
      <c r="VKA2" s="556"/>
      <c r="VKB2" s="556"/>
      <c r="VKC2" s="556"/>
      <c r="VKD2" s="556"/>
      <c r="VKE2" s="556"/>
      <c r="VKF2" s="556"/>
      <c r="VKG2" s="556"/>
      <c r="VKH2" s="556"/>
      <c r="VKI2" s="556"/>
      <c r="VKJ2" s="556"/>
      <c r="VKK2" s="556"/>
      <c r="VKL2" s="556"/>
      <c r="VKM2" s="556"/>
      <c r="VKN2" s="556"/>
      <c r="VKO2" s="556"/>
      <c r="VKP2" s="556"/>
      <c r="VKQ2" s="556"/>
      <c r="VKR2" s="556"/>
      <c r="VKS2" s="556"/>
      <c r="VKT2" s="556"/>
      <c r="VKU2" s="556"/>
      <c r="VKV2" s="556"/>
      <c r="VKW2" s="556"/>
      <c r="VKX2" s="556"/>
      <c r="VKY2" s="556"/>
      <c r="VKZ2" s="556"/>
      <c r="VLA2" s="556"/>
      <c r="VLB2" s="556"/>
      <c r="VLC2" s="556"/>
      <c r="VLD2" s="556"/>
      <c r="VLE2" s="556"/>
      <c r="VLF2" s="556"/>
      <c r="VLG2" s="556"/>
      <c r="VLH2" s="556"/>
      <c r="VLI2" s="556"/>
      <c r="VLJ2" s="556"/>
      <c r="VLK2" s="556"/>
      <c r="VLL2" s="556"/>
      <c r="VLM2" s="556"/>
      <c r="VLN2" s="556"/>
      <c r="VLO2" s="556"/>
      <c r="VLP2" s="556"/>
      <c r="VLQ2" s="556"/>
      <c r="VLR2" s="556"/>
      <c r="VLS2" s="556"/>
      <c r="VLT2" s="556"/>
      <c r="VLU2" s="556"/>
      <c r="VLV2" s="556"/>
      <c r="VLW2" s="556"/>
      <c r="VLX2" s="556"/>
      <c r="VLY2" s="556"/>
      <c r="VLZ2" s="556"/>
      <c r="VMA2" s="556"/>
      <c r="VMB2" s="556"/>
      <c r="VMC2" s="556"/>
      <c r="VMD2" s="556"/>
      <c r="VME2" s="556"/>
      <c r="VMF2" s="556"/>
      <c r="VMG2" s="556"/>
      <c r="VMH2" s="556"/>
      <c r="VMI2" s="556"/>
      <c r="VMJ2" s="556"/>
      <c r="VMK2" s="556"/>
      <c r="VML2" s="556"/>
      <c r="VMM2" s="556"/>
      <c r="VMN2" s="556"/>
      <c r="VMO2" s="556"/>
      <c r="VMP2" s="556"/>
      <c r="VMQ2" s="556"/>
      <c r="VMR2" s="556"/>
      <c r="VMS2" s="556"/>
      <c r="VMT2" s="556"/>
      <c r="VMU2" s="556"/>
      <c r="VMV2" s="556"/>
      <c r="VMW2" s="556"/>
      <c r="VMX2" s="556"/>
      <c r="VMY2" s="556"/>
      <c r="VMZ2" s="556"/>
      <c r="VNA2" s="556"/>
      <c r="VNB2" s="556"/>
      <c r="VNC2" s="556"/>
      <c r="VND2" s="556"/>
      <c r="VNE2" s="556"/>
      <c r="VNF2" s="556"/>
      <c r="VNG2" s="556"/>
      <c r="VNH2" s="556"/>
      <c r="VNI2" s="556"/>
      <c r="VNJ2" s="556"/>
      <c r="VNK2" s="556"/>
      <c r="VNL2" s="556"/>
      <c r="VNM2" s="556"/>
      <c r="VNN2" s="556"/>
      <c r="VNO2" s="556"/>
      <c r="VNP2" s="556"/>
      <c r="VNQ2" s="556"/>
      <c r="VNR2" s="556"/>
      <c r="VNS2" s="556"/>
      <c r="VNT2" s="556"/>
      <c r="VNU2" s="556"/>
      <c r="VNV2" s="556"/>
      <c r="VNW2" s="556"/>
      <c r="VNX2" s="556"/>
      <c r="VNY2" s="556"/>
      <c r="VNZ2" s="556"/>
      <c r="VOA2" s="556"/>
      <c r="VOB2" s="556"/>
      <c r="VOC2" s="556"/>
      <c r="VOD2" s="556"/>
      <c r="VOE2" s="556"/>
      <c r="VOF2" s="556"/>
      <c r="VOG2" s="556"/>
      <c r="VOH2" s="556"/>
      <c r="VOI2" s="556"/>
      <c r="VOJ2" s="556"/>
      <c r="VOK2" s="556"/>
      <c r="VOL2" s="556"/>
      <c r="VOM2" s="556"/>
      <c r="VON2" s="556"/>
      <c r="VOO2" s="556"/>
      <c r="VOP2" s="556"/>
      <c r="VOQ2" s="556"/>
      <c r="VOR2" s="556"/>
      <c r="VOS2" s="556"/>
      <c r="VOT2" s="556"/>
      <c r="VOU2" s="556"/>
      <c r="VOV2" s="556"/>
      <c r="VOW2" s="556"/>
      <c r="VOX2" s="556"/>
      <c r="VOY2" s="556"/>
      <c r="VOZ2" s="556"/>
      <c r="VPA2" s="556"/>
      <c r="VPB2" s="556"/>
      <c r="VPC2" s="556"/>
      <c r="VPD2" s="556"/>
      <c r="VPE2" s="556"/>
      <c r="VPF2" s="556"/>
      <c r="VPG2" s="556"/>
      <c r="VPH2" s="556"/>
      <c r="VPI2" s="556"/>
      <c r="VPJ2" s="556"/>
      <c r="VPK2" s="556"/>
      <c r="VPL2" s="556"/>
      <c r="VPM2" s="556"/>
      <c r="VPN2" s="556"/>
      <c r="VPO2" s="556"/>
      <c r="VPP2" s="556"/>
      <c r="VPQ2" s="556"/>
      <c r="VPR2" s="556"/>
      <c r="VPS2" s="556"/>
      <c r="VPT2" s="556"/>
      <c r="VPU2" s="556"/>
      <c r="VPV2" s="556"/>
      <c r="VPW2" s="556"/>
      <c r="VPX2" s="556"/>
      <c r="VPY2" s="556"/>
      <c r="VPZ2" s="556"/>
      <c r="VQA2" s="556"/>
      <c r="VQB2" s="556"/>
      <c r="VQC2" s="556"/>
      <c r="VQD2" s="556"/>
      <c r="VQE2" s="556"/>
      <c r="VQF2" s="556"/>
      <c r="VQG2" s="556"/>
      <c r="VQH2" s="556"/>
      <c r="VQI2" s="556"/>
      <c r="VQJ2" s="556"/>
      <c r="VQK2" s="556"/>
      <c r="VQL2" s="556"/>
      <c r="VQM2" s="556"/>
      <c r="VQN2" s="556"/>
      <c r="VQO2" s="556"/>
      <c r="VQP2" s="556"/>
      <c r="VQQ2" s="556"/>
      <c r="VQR2" s="556"/>
      <c r="VQS2" s="556"/>
      <c r="VQT2" s="556"/>
      <c r="VQU2" s="556"/>
      <c r="VQV2" s="556"/>
      <c r="VQW2" s="556"/>
      <c r="VQX2" s="556"/>
      <c r="VQY2" s="556"/>
      <c r="VQZ2" s="556"/>
      <c r="VRA2" s="556"/>
      <c r="VRB2" s="556"/>
      <c r="VRC2" s="556"/>
      <c r="VRD2" s="556"/>
      <c r="VRE2" s="556"/>
      <c r="VRF2" s="556"/>
      <c r="VRG2" s="556"/>
      <c r="VRH2" s="556"/>
      <c r="VRI2" s="556"/>
      <c r="VRJ2" s="556"/>
      <c r="VRK2" s="556"/>
      <c r="VRL2" s="556"/>
      <c r="VRM2" s="556"/>
      <c r="VRN2" s="556"/>
      <c r="VRO2" s="556"/>
      <c r="VRP2" s="556"/>
      <c r="VRQ2" s="556"/>
      <c r="VRR2" s="556"/>
      <c r="VRS2" s="556"/>
      <c r="VRT2" s="556"/>
      <c r="VRU2" s="556"/>
      <c r="VRV2" s="556"/>
      <c r="VRW2" s="556"/>
      <c r="VRX2" s="556"/>
      <c r="VRY2" s="556"/>
      <c r="VRZ2" s="556"/>
      <c r="VSA2" s="556"/>
      <c r="VSB2" s="556"/>
      <c r="VSC2" s="556"/>
      <c r="VSD2" s="556"/>
      <c r="VSE2" s="556"/>
      <c r="VSF2" s="556"/>
      <c r="VSG2" s="556"/>
      <c r="VSH2" s="556"/>
      <c r="VSI2" s="556"/>
      <c r="VSJ2" s="556"/>
      <c r="VSK2" s="556"/>
      <c r="VSL2" s="556"/>
      <c r="VSM2" s="556"/>
      <c r="VSN2" s="556"/>
      <c r="VSO2" s="556"/>
      <c r="VSP2" s="556"/>
      <c r="VSQ2" s="556"/>
      <c r="VSR2" s="556"/>
      <c r="VSS2" s="556"/>
      <c r="VST2" s="556"/>
      <c r="VSU2" s="556"/>
      <c r="VSV2" s="556"/>
      <c r="VSW2" s="556"/>
      <c r="VSX2" s="556"/>
      <c r="VSY2" s="556"/>
      <c r="VSZ2" s="556"/>
      <c r="VTA2" s="556"/>
      <c r="VTB2" s="556"/>
      <c r="VTC2" s="556"/>
      <c r="VTD2" s="556"/>
      <c r="VTE2" s="556"/>
      <c r="VTF2" s="556"/>
      <c r="VTG2" s="556"/>
      <c r="VTH2" s="556"/>
      <c r="VTI2" s="556"/>
      <c r="VTJ2" s="556"/>
      <c r="VTK2" s="556"/>
      <c r="VTL2" s="556"/>
      <c r="VTM2" s="556"/>
      <c r="VTN2" s="556"/>
      <c r="VTO2" s="556"/>
      <c r="VTP2" s="556"/>
      <c r="VTQ2" s="556"/>
      <c r="VTR2" s="556"/>
      <c r="VTS2" s="556"/>
      <c r="VTT2" s="556"/>
      <c r="VTU2" s="556"/>
      <c r="VTV2" s="556"/>
      <c r="VTW2" s="556"/>
      <c r="VTX2" s="556"/>
      <c r="VTY2" s="556"/>
      <c r="VTZ2" s="556"/>
      <c r="VUA2" s="556"/>
      <c r="VUB2" s="556"/>
      <c r="VUC2" s="556"/>
      <c r="VUD2" s="556"/>
      <c r="VUE2" s="556"/>
      <c r="VUF2" s="556"/>
      <c r="VUG2" s="556"/>
      <c r="VUH2" s="556"/>
      <c r="VUI2" s="556"/>
      <c r="VUJ2" s="556"/>
      <c r="VUK2" s="556"/>
      <c r="VUL2" s="556"/>
      <c r="VUM2" s="556"/>
      <c r="VUN2" s="556"/>
      <c r="VUO2" s="556"/>
      <c r="VUP2" s="556"/>
      <c r="VUQ2" s="556"/>
      <c r="VUR2" s="556"/>
      <c r="VUS2" s="556"/>
      <c r="VUT2" s="556"/>
      <c r="VUU2" s="556"/>
      <c r="VUV2" s="556"/>
      <c r="VUW2" s="556"/>
      <c r="VUX2" s="556"/>
      <c r="VUY2" s="556"/>
      <c r="VUZ2" s="556"/>
      <c r="VVA2" s="556"/>
      <c r="VVB2" s="556"/>
      <c r="VVC2" s="556"/>
      <c r="VVD2" s="556"/>
      <c r="VVE2" s="556"/>
      <c r="VVF2" s="556"/>
      <c r="VVG2" s="556"/>
      <c r="VVH2" s="556"/>
      <c r="VVI2" s="556"/>
      <c r="VVJ2" s="556"/>
      <c r="VVK2" s="556"/>
      <c r="VVL2" s="556"/>
      <c r="VVM2" s="556"/>
      <c r="VVN2" s="556"/>
      <c r="VVO2" s="556"/>
      <c r="VVP2" s="556"/>
      <c r="VVQ2" s="556"/>
      <c r="VVR2" s="556"/>
      <c r="VVS2" s="556"/>
      <c r="VVT2" s="556"/>
      <c r="VVU2" s="556"/>
      <c r="VVV2" s="556"/>
      <c r="VVW2" s="556"/>
      <c r="VVX2" s="556"/>
      <c r="VVY2" s="556"/>
      <c r="VVZ2" s="556"/>
      <c r="VWA2" s="556"/>
      <c r="VWB2" s="556"/>
      <c r="VWC2" s="556"/>
      <c r="VWD2" s="556"/>
      <c r="VWE2" s="556"/>
      <c r="VWF2" s="556"/>
      <c r="VWG2" s="556"/>
      <c r="VWH2" s="556"/>
      <c r="VWI2" s="556"/>
      <c r="VWJ2" s="556"/>
      <c r="VWK2" s="556"/>
      <c r="VWL2" s="556"/>
      <c r="VWM2" s="556"/>
      <c r="VWN2" s="556"/>
      <c r="VWO2" s="556"/>
      <c r="VWP2" s="556"/>
      <c r="VWQ2" s="556"/>
      <c r="VWR2" s="556"/>
      <c r="VWS2" s="556"/>
      <c r="VWT2" s="556"/>
      <c r="VWU2" s="556"/>
      <c r="VWV2" s="556"/>
      <c r="VWW2" s="556"/>
      <c r="VWX2" s="556"/>
      <c r="VWY2" s="556"/>
      <c r="VWZ2" s="556"/>
      <c r="VXA2" s="556"/>
      <c r="VXB2" s="556"/>
      <c r="VXC2" s="556"/>
      <c r="VXD2" s="556"/>
      <c r="VXE2" s="556"/>
      <c r="VXF2" s="556"/>
      <c r="VXG2" s="556"/>
      <c r="VXH2" s="556"/>
      <c r="VXI2" s="556"/>
      <c r="VXJ2" s="556"/>
      <c r="VXK2" s="556"/>
      <c r="VXL2" s="556"/>
      <c r="VXM2" s="556"/>
      <c r="VXN2" s="556"/>
      <c r="VXO2" s="556"/>
      <c r="VXP2" s="556"/>
      <c r="VXQ2" s="556"/>
      <c r="VXR2" s="556"/>
      <c r="VXS2" s="556"/>
      <c r="VXT2" s="556"/>
      <c r="VXU2" s="556"/>
      <c r="VXV2" s="556"/>
      <c r="VXW2" s="556"/>
      <c r="VXX2" s="556"/>
      <c r="VXY2" s="556"/>
      <c r="VXZ2" s="556"/>
      <c r="VYA2" s="556"/>
      <c r="VYB2" s="556"/>
      <c r="VYC2" s="556"/>
      <c r="VYD2" s="556"/>
      <c r="VYE2" s="556"/>
      <c r="VYF2" s="556"/>
      <c r="VYG2" s="556"/>
      <c r="VYH2" s="556"/>
      <c r="VYI2" s="556"/>
      <c r="VYJ2" s="556"/>
      <c r="VYK2" s="556"/>
      <c r="VYL2" s="556"/>
      <c r="VYM2" s="556"/>
      <c r="VYN2" s="556"/>
      <c r="VYO2" s="556"/>
      <c r="VYP2" s="556"/>
      <c r="VYQ2" s="556"/>
      <c r="VYR2" s="556"/>
      <c r="VYS2" s="556"/>
      <c r="VYT2" s="556"/>
      <c r="VYU2" s="556"/>
      <c r="VYV2" s="556"/>
      <c r="VYW2" s="556"/>
      <c r="VYX2" s="556"/>
      <c r="VYY2" s="556"/>
      <c r="VYZ2" s="556"/>
      <c r="VZA2" s="556"/>
      <c r="VZB2" s="556"/>
      <c r="VZC2" s="556"/>
      <c r="VZD2" s="556"/>
      <c r="VZE2" s="556"/>
      <c r="VZF2" s="556"/>
      <c r="VZG2" s="556"/>
      <c r="VZH2" s="556"/>
      <c r="VZI2" s="556"/>
      <c r="VZJ2" s="556"/>
      <c r="VZK2" s="556"/>
      <c r="VZL2" s="556"/>
      <c r="VZM2" s="556"/>
      <c r="VZN2" s="556"/>
      <c r="VZO2" s="556"/>
      <c r="VZP2" s="556"/>
      <c r="VZQ2" s="556"/>
      <c r="VZR2" s="556"/>
      <c r="VZS2" s="556"/>
      <c r="VZT2" s="556"/>
      <c r="VZU2" s="556"/>
      <c r="VZV2" s="556"/>
      <c r="VZW2" s="556"/>
      <c r="VZX2" s="556"/>
      <c r="VZY2" s="556"/>
      <c r="VZZ2" s="556"/>
      <c r="WAA2" s="556"/>
      <c r="WAB2" s="556"/>
      <c r="WAC2" s="556"/>
      <c r="WAD2" s="556"/>
      <c r="WAE2" s="556"/>
      <c r="WAF2" s="556"/>
      <c r="WAG2" s="556"/>
      <c r="WAH2" s="556"/>
      <c r="WAI2" s="556"/>
      <c r="WAJ2" s="556"/>
      <c r="WAK2" s="556"/>
      <c r="WAL2" s="556"/>
      <c r="WAM2" s="556"/>
      <c r="WAN2" s="556"/>
      <c r="WAO2" s="556"/>
      <c r="WAP2" s="556"/>
      <c r="WAQ2" s="556"/>
      <c r="WAR2" s="556"/>
      <c r="WAS2" s="556"/>
      <c r="WAT2" s="556"/>
      <c r="WAU2" s="556"/>
      <c r="WAV2" s="556"/>
      <c r="WAW2" s="556"/>
      <c r="WAX2" s="556"/>
      <c r="WAY2" s="556"/>
      <c r="WAZ2" s="556"/>
      <c r="WBA2" s="556"/>
      <c r="WBB2" s="556"/>
      <c r="WBC2" s="556"/>
      <c r="WBD2" s="556"/>
      <c r="WBE2" s="556"/>
      <c r="WBF2" s="556"/>
      <c r="WBG2" s="556"/>
      <c r="WBH2" s="556"/>
      <c r="WBI2" s="556"/>
      <c r="WBJ2" s="556"/>
      <c r="WBK2" s="556"/>
      <c r="WBL2" s="556"/>
      <c r="WBM2" s="556"/>
      <c r="WBN2" s="556"/>
      <c r="WBO2" s="556"/>
      <c r="WBP2" s="556"/>
      <c r="WBQ2" s="556"/>
      <c r="WBR2" s="556"/>
      <c r="WBS2" s="556"/>
      <c r="WBT2" s="556"/>
      <c r="WBU2" s="556"/>
      <c r="WBV2" s="556"/>
      <c r="WBW2" s="556"/>
      <c r="WBX2" s="556"/>
      <c r="WBY2" s="556"/>
      <c r="WBZ2" s="556"/>
      <c r="WCA2" s="556"/>
      <c r="WCB2" s="556"/>
      <c r="WCC2" s="556"/>
      <c r="WCD2" s="556"/>
      <c r="WCE2" s="556"/>
      <c r="WCF2" s="556"/>
      <c r="WCG2" s="556"/>
      <c r="WCH2" s="556"/>
      <c r="WCI2" s="556"/>
      <c r="WCJ2" s="556"/>
      <c r="WCK2" s="556"/>
      <c r="WCL2" s="556"/>
      <c r="WCM2" s="556"/>
      <c r="WCN2" s="556"/>
      <c r="WCO2" s="556"/>
      <c r="WCP2" s="556"/>
      <c r="WCQ2" s="556"/>
      <c r="WCR2" s="556"/>
      <c r="WCS2" s="556"/>
      <c r="WCT2" s="556"/>
      <c r="WCU2" s="556"/>
      <c r="WCV2" s="556"/>
      <c r="WCW2" s="556"/>
      <c r="WCX2" s="556"/>
      <c r="WCY2" s="556"/>
      <c r="WCZ2" s="556"/>
      <c r="WDA2" s="556"/>
      <c r="WDB2" s="556"/>
      <c r="WDC2" s="556"/>
      <c r="WDD2" s="556"/>
      <c r="WDE2" s="556"/>
      <c r="WDF2" s="556"/>
      <c r="WDG2" s="556"/>
      <c r="WDH2" s="556"/>
      <c r="WDI2" s="556"/>
      <c r="WDJ2" s="556"/>
      <c r="WDK2" s="556"/>
      <c r="WDL2" s="556"/>
      <c r="WDM2" s="556"/>
      <c r="WDN2" s="556"/>
      <c r="WDO2" s="556"/>
      <c r="WDP2" s="556"/>
      <c r="WDQ2" s="556"/>
      <c r="WDR2" s="556"/>
      <c r="WDS2" s="556"/>
      <c r="WDT2" s="556"/>
      <c r="WDU2" s="556"/>
      <c r="WDV2" s="556"/>
      <c r="WDW2" s="556"/>
      <c r="WDX2" s="556"/>
      <c r="WDY2" s="556"/>
      <c r="WDZ2" s="556"/>
      <c r="WEA2" s="556"/>
      <c r="WEB2" s="556"/>
      <c r="WEC2" s="556"/>
      <c r="WED2" s="556"/>
      <c r="WEE2" s="556"/>
      <c r="WEF2" s="556"/>
      <c r="WEG2" s="556"/>
      <c r="WEH2" s="556"/>
      <c r="WEI2" s="556"/>
      <c r="WEJ2" s="556"/>
      <c r="WEK2" s="556"/>
      <c r="WEL2" s="556"/>
      <c r="WEM2" s="556"/>
      <c r="WEN2" s="556"/>
      <c r="WEO2" s="556"/>
      <c r="WEP2" s="556"/>
      <c r="WEQ2" s="556"/>
      <c r="WER2" s="556"/>
      <c r="WES2" s="556"/>
      <c r="WET2" s="556"/>
      <c r="WEU2" s="556"/>
      <c r="WEV2" s="556"/>
      <c r="WEW2" s="556"/>
      <c r="WEX2" s="556"/>
      <c r="WEY2" s="556"/>
      <c r="WEZ2" s="556"/>
      <c r="WFA2" s="556"/>
      <c r="WFB2" s="556"/>
      <c r="WFC2" s="556"/>
      <c r="WFD2" s="556"/>
      <c r="WFE2" s="556"/>
      <c r="WFF2" s="556"/>
      <c r="WFG2" s="556"/>
      <c r="WFH2" s="556"/>
      <c r="WFI2" s="556"/>
      <c r="WFJ2" s="556"/>
      <c r="WFK2" s="556"/>
      <c r="WFL2" s="556"/>
      <c r="WFM2" s="556"/>
      <c r="WFN2" s="556"/>
      <c r="WFO2" s="556"/>
      <c r="WFP2" s="556"/>
      <c r="WFQ2" s="556"/>
      <c r="WFR2" s="556"/>
      <c r="WFS2" s="556"/>
      <c r="WFT2" s="556"/>
      <c r="WFU2" s="556"/>
      <c r="WFV2" s="556"/>
      <c r="WFW2" s="556"/>
      <c r="WFX2" s="556"/>
      <c r="WFY2" s="556"/>
      <c r="WFZ2" s="556"/>
      <c r="WGA2" s="556"/>
      <c r="WGB2" s="556"/>
      <c r="WGC2" s="556"/>
      <c r="WGD2" s="556"/>
      <c r="WGE2" s="556"/>
      <c r="WGF2" s="556"/>
      <c r="WGG2" s="556"/>
      <c r="WGH2" s="556"/>
      <c r="WGI2" s="556"/>
      <c r="WGJ2" s="556"/>
      <c r="WGK2" s="556"/>
      <c r="WGL2" s="556"/>
      <c r="WGM2" s="556"/>
      <c r="WGN2" s="556"/>
      <c r="WGO2" s="556"/>
      <c r="WGP2" s="556"/>
      <c r="WGQ2" s="556"/>
      <c r="WGR2" s="556"/>
      <c r="WGS2" s="556"/>
      <c r="WGT2" s="556"/>
      <c r="WGU2" s="556"/>
      <c r="WGV2" s="556"/>
      <c r="WGW2" s="556"/>
      <c r="WGX2" s="556"/>
      <c r="WGY2" s="556"/>
      <c r="WGZ2" s="556"/>
      <c r="WHA2" s="556"/>
      <c r="WHB2" s="556"/>
      <c r="WHC2" s="556"/>
      <c r="WHD2" s="556"/>
      <c r="WHE2" s="556"/>
      <c r="WHF2" s="556"/>
      <c r="WHG2" s="556"/>
      <c r="WHH2" s="556"/>
      <c r="WHI2" s="556"/>
      <c r="WHJ2" s="556"/>
      <c r="WHK2" s="556"/>
      <c r="WHL2" s="556"/>
      <c r="WHM2" s="556"/>
      <c r="WHN2" s="556"/>
      <c r="WHO2" s="556"/>
      <c r="WHP2" s="556"/>
      <c r="WHQ2" s="556"/>
      <c r="WHR2" s="556"/>
      <c r="WHS2" s="556"/>
      <c r="WHT2" s="556"/>
      <c r="WHU2" s="556"/>
      <c r="WHV2" s="556"/>
      <c r="WHW2" s="556"/>
      <c r="WHX2" s="556"/>
      <c r="WHY2" s="556"/>
      <c r="WHZ2" s="556"/>
      <c r="WIA2" s="556"/>
      <c r="WIB2" s="556"/>
      <c r="WIC2" s="556"/>
      <c r="WID2" s="556"/>
      <c r="WIE2" s="556"/>
      <c r="WIF2" s="556"/>
      <c r="WIG2" s="556"/>
      <c r="WIH2" s="556"/>
      <c r="WII2" s="556"/>
      <c r="WIJ2" s="556"/>
      <c r="WIK2" s="556"/>
      <c r="WIL2" s="556"/>
      <c r="WIM2" s="556"/>
      <c r="WIN2" s="556"/>
      <c r="WIO2" s="556"/>
      <c r="WIP2" s="556"/>
      <c r="WIQ2" s="556"/>
      <c r="WIR2" s="556"/>
      <c r="WIS2" s="556"/>
      <c r="WIT2" s="556"/>
      <c r="WIU2" s="556"/>
      <c r="WIV2" s="556"/>
      <c r="WIW2" s="556"/>
      <c r="WIX2" s="556"/>
      <c r="WIY2" s="556"/>
      <c r="WIZ2" s="556"/>
      <c r="WJA2" s="556"/>
      <c r="WJB2" s="556"/>
      <c r="WJC2" s="556"/>
      <c r="WJD2" s="556"/>
      <c r="WJE2" s="556"/>
      <c r="WJF2" s="556"/>
      <c r="WJG2" s="556"/>
      <c r="WJH2" s="556"/>
      <c r="WJI2" s="556"/>
      <c r="WJJ2" s="556"/>
      <c r="WJK2" s="556"/>
      <c r="WJL2" s="556"/>
      <c r="WJM2" s="556"/>
      <c r="WJN2" s="556"/>
      <c r="WJO2" s="556"/>
      <c r="WJP2" s="556"/>
      <c r="WJQ2" s="556"/>
      <c r="WJR2" s="556"/>
      <c r="WJS2" s="556"/>
      <c r="WJT2" s="556"/>
      <c r="WJU2" s="556"/>
      <c r="WJV2" s="556"/>
      <c r="WJW2" s="556"/>
      <c r="WJX2" s="556"/>
      <c r="WJY2" s="556"/>
      <c r="WJZ2" s="556"/>
      <c r="WKA2" s="556"/>
      <c r="WKB2" s="556"/>
      <c r="WKC2" s="556"/>
      <c r="WKD2" s="556"/>
      <c r="WKE2" s="556"/>
      <c r="WKF2" s="556"/>
      <c r="WKG2" s="556"/>
      <c r="WKH2" s="556"/>
      <c r="WKI2" s="556"/>
      <c r="WKJ2" s="556"/>
      <c r="WKK2" s="556"/>
      <c r="WKL2" s="556"/>
      <c r="WKM2" s="556"/>
      <c r="WKN2" s="556"/>
      <c r="WKO2" s="556"/>
      <c r="WKP2" s="556"/>
      <c r="WKQ2" s="556"/>
      <c r="WKR2" s="556"/>
      <c r="WKS2" s="556"/>
      <c r="WKT2" s="556"/>
      <c r="WKU2" s="556"/>
      <c r="WKV2" s="556"/>
      <c r="WKW2" s="556"/>
      <c r="WKX2" s="556"/>
      <c r="WKY2" s="556"/>
      <c r="WKZ2" s="556"/>
      <c r="WLA2" s="556"/>
      <c r="WLB2" s="556"/>
      <c r="WLC2" s="556"/>
      <c r="WLD2" s="556"/>
      <c r="WLE2" s="556"/>
      <c r="WLF2" s="556"/>
      <c r="WLG2" s="556"/>
      <c r="WLH2" s="556"/>
      <c r="WLI2" s="556"/>
      <c r="WLJ2" s="556"/>
      <c r="WLK2" s="556"/>
      <c r="WLL2" s="556"/>
      <c r="WLM2" s="556"/>
      <c r="WLN2" s="556"/>
      <c r="WLO2" s="556"/>
      <c r="WLP2" s="556"/>
      <c r="WLQ2" s="556"/>
      <c r="WLR2" s="556"/>
      <c r="WLS2" s="556"/>
      <c r="WLT2" s="556"/>
      <c r="WLU2" s="556"/>
      <c r="WLV2" s="556"/>
      <c r="WLW2" s="556"/>
      <c r="WLX2" s="556"/>
      <c r="WLY2" s="556"/>
      <c r="WLZ2" s="556"/>
      <c r="WMA2" s="556"/>
      <c r="WMB2" s="556"/>
      <c r="WMC2" s="556"/>
      <c r="WMD2" s="556"/>
      <c r="WME2" s="556"/>
      <c r="WMF2" s="556"/>
      <c r="WMG2" s="556"/>
      <c r="WMH2" s="556"/>
      <c r="WMI2" s="556"/>
      <c r="WMJ2" s="556"/>
      <c r="WMK2" s="556"/>
      <c r="WML2" s="556"/>
      <c r="WMM2" s="556"/>
      <c r="WMN2" s="556"/>
      <c r="WMO2" s="556"/>
      <c r="WMP2" s="556"/>
      <c r="WMQ2" s="556"/>
      <c r="WMR2" s="556"/>
      <c r="WMS2" s="556"/>
      <c r="WMT2" s="556"/>
      <c r="WMU2" s="556"/>
      <c r="WMV2" s="556"/>
      <c r="WMW2" s="556"/>
      <c r="WMX2" s="556"/>
      <c r="WMY2" s="556"/>
      <c r="WMZ2" s="556"/>
      <c r="WNA2" s="556"/>
      <c r="WNB2" s="556"/>
      <c r="WNC2" s="556"/>
      <c r="WND2" s="556"/>
      <c r="WNE2" s="556"/>
      <c r="WNF2" s="556"/>
      <c r="WNG2" s="556"/>
      <c r="WNH2" s="556"/>
      <c r="WNI2" s="556"/>
      <c r="WNJ2" s="556"/>
      <c r="WNK2" s="556"/>
      <c r="WNL2" s="556"/>
      <c r="WNM2" s="556"/>
      <c r="WNN2" s="556"/>
      <c r="WNO2" s="556"/>
      <c r="WNP2" s="556"/>
      <c r="WNQ2" s="556"/>
      <c r="WNR2" s="556"/>
      <c r="WNS2" s="556"/>
      <c r="WNT2" s="556"/>
      <c r="WNU2" s="556"/>
      <c r="WNV2" s="556"/>
      <c r="WNW2" s="556"/>
      <c r="WNX2" s="556"/>
      <c r="WNY2" s="556"/>
      <c r="WNZ2" s="556"/>
      <c r="WOA2" s="556"/>
      <c r="WOB2" s="556"/>
      <c r="WOC2" s="556"/>
      <c r="WOD2" s="556"/>
      <c r="WOE2" s="556"/>
      <c r="WOF2" s="556"/>
      <c r="WOG2" s="556"/>
      <c r="WOH2" s="556"/>
      <c r="WOI2" s="556"/>
      <c r="WOJ2" s="556"/>
      <c r="WOK2" s="556"/>
      <c r="WOL2" s="556"/>
      <c r="WOM2" s="556"/>
      <c r="WON2" s="556"/>
      <c r="WOO2" s="556"/>
      <c r="WOP2" s="556"/>
      <c r="WOQ2" s="556"/>
      <c r="WOR2" s="556"/>
      <c r="WOS2" s="556"/>
      <c r="WOT2" s="556"/>
      <c r="WOU2" s="556"/>
      <c r="WOV2" s="556"/>
      <c r="WOW2" s="556"/>
      <c r="WOX2" s="556"/>
      <c r="WOY2" s="556"/>
      <c r="WOZ2" s="556"/>
      <c r="WPA2" s="556"/>
      <c r="WPB2" s="556"/>
      <c r="WPC2" s="556"/>
      <c r="WPD2" s="556"/>
      <c r="WPE2" s="556"/>
      <c r="WPF2" s="556"/>
      <c r="WPG2" s="556"/>
      <c r="WPH2" s="556"/>
      <c r="WPI2" s="556"/>
      <c r="WPJ2" s="556"/>
      <c r="WPK2" s="556"/>
      <c r="WPL2" s="556"/>
      <c r="WPM2" s="556"/>
      <c r="WPN2" s="556"/>
      <c r="WPO2" s="556"/>
      <c r="WPP2" s="556"/>
      <c r="WPQ2" s="556"/>
      <c r="WPR2" s="556"/>
      <c r="WPS2" s="556"/>
      <c r="WPT2" s="556"/>
      <c r="WPU2" s="556"/>
      <c r="WPV2" s="556"/>
      <c r="WPW2" s="556"/>
      <c r="WPX2" s="556"/>
      <c r="WPY2" s="556"/>
      <c r="WPZ2" s="556"/>
      <c r="WQA2" s="556"/>
      <c r="WQB2" s="556"/>
      <c r="WQC2" s="556"/>
      <c r="WQD2" s="556"/>
      <c r="WQE2" s="556"/>
      <c r="WQF2" s="556"/>
      <c r="WQG2" s="556"/>
      <c r="WQH2" s="556"/>
      <c r="WQI2" s="556"/>
      <c r="WQJ2" s="556"/>
      <c r="WQK2" s="556"/>
      <c r="WQL2" s="556"/>
      <c r="WQM2" s="556"/>
      <c r="WQN2" s="556"/>
      <c r="WQO2" s="556"/>
      <c r="WQP2" s="556"/>
      <c r="WQQ2" s="556"/>
      <c r="WQR2" s="556"/>
      <c r="WQS2" s="556"/>
      <c r="WQT2" s="556"/>
      <c r="WQU2" s="556"/>
      <c r="WQV2" s="556"/>
      <c r="WQW2" s="556"/>
      <c r="WQX2" s="556"/>
      <c r="WQY2" s="556"/>
      <c r="WQZ2" s="556"/>
      <c r="WRA2" s="556"/>
      <c r="WRB2" s="556"/>
      <c r="WRC2" s="556"/>
      <c r="WRD2" s="556"/>
      <c r="WRE2" s="556"/>
      <c r="WRF2" s="556"/>
      <c r="WRG2" s="556"/>
      <c r="WRH2" s="556"/>
      <c r="WRI2" s="556"/>
      <c r="WRJ2" s="556"/>
      <c r="WRK2" s="556"/>
      <c r="WRL2" s="556"/>
      <c r="WRM2" s="556"/>
      <c r="WRN2" s="556"/>
      <c r="WRO2" s="556"/>
      <c r="WRP2" s="556"/>
      <c r="WRQ2" s="556"/>
      <c r="WRR2" s="556"/>
      <c r="WRS2" s="556"/>
      <c r="WRT2" s="556"/>
      <c r="WRU2" s="556"/>
      <c r="WRV2" s="556"/>
      <c r="WRW2" s="556"/>
      <c r="WRX2" s="556"/>
      <c r="WRY2" s="556"/>
      <c r="WRZ2" s="556"/>
      <c r="WSA2" s="556"/>
      <c r="WSB2" s="556"/>
      <c r="WSC2" s="556"/>
      <c r="WSD2" s="556"/>
      <c r="WSE2" s="556"/>
      <c r="WSF2" s="556"/>
      <c r="WSG2" s="556"/>
      <c r="WSH2" s="556"/>
      <c r="WSI2" s="556"/>
      <c r="WSJ2" s="556"/>
      <c r="WSK2" s="556"/>
      <c r="WSL2" s="556"/>
      <c r="WSM2" s="556"/>
      <c r="WSN2" s="556"/>
      <c r="WSO2" s="556"/>
      <c r="WSP2" s="556"/>
      <c r="WSQ2" s="556"/>
      <c r="WSR2" s="556"/>
      <c r="WSS2" s="556"/>
      <c r="WST2" s="556"/>
      <c r="WSU2" s="556"/>
      <c r="WSV2" s="556"/>
      <c r="WSW2" s="556"/>
      <c r="WSX2" s="556"/>
      <c r="WSY2" s="556"/>
      <c r="WSZ2" s="556"/>
      <c r="WTA2" s="556"/>
      <c r="WTB2" s="556"/>
      <c r="WTC2" s="556"/>
      <c r="WTD2" s="556"/>
      <c r="WTE2" s="556"/>
      <c r="WTF2" s="556"/>
      <c r="WTG2" s="556"/>
      <c r="WTH2" s="556"/>
      <c r="WTI2" s="556"/>
      <c r="WTJ2" s="556"/>
      <c r="WTK2" s="556"/>
      <c r="WTL2" s="556"/>
      <c r="WTM2" s="556"/>
      <c r="WTN2" s="556"/>
      <c r="WTO2" s="556"/>
      <c r="WTP2" s="556"/>
      <c r="WTQ2" s="556"/>
      <c r="WTR2" s="556"/>
      <c r="WTS2" s="556"/>
      <c r="WTT2" s="556"/>
      <c r="WTU2" s="556"/>
      <c r="WTV2" s="556"/>
      <c r="WTW2" s="556"/>
      <c r="WTX2" s="556"/>
      <c r="WTY2" s="556"/>
      <c r="WTZ2" s="556"/>
      <c r="WUA2" s="556"/>
      <c r="WUB2" s="556"/>
      <c r="WUC2" s="556"/>
      <c r="WUD2" s="556"/>
      <c r="WUE2" s="556"/>
      <c r="WUF2" s="556"/>
      <c r="WUG2" s="556"/>
      <c r="WUH2" s="556"/>
      <c r="WUI2" s="556"/>
      <c r="WUJ2" s="556"/>
      <c r="WUK2" s="556"/>
      <c r="WUL2" s="556"/>
      <c r="WUM2" s="556"/>
      <c r="WUN2" s="556"/>
      <c r="WUO2" s="556"/>
      <c r="WUP2" s="556"/>
      <c r="WUQ2" s="556"/>
      <c r="WUR2" s="556"/>
      <c r="WUS2" s="556"/>
      <c r="WUT2" s="556"/>
      <c r="WUU2" s="556"/>
      <c r="WUV2" s="556"/>
      <c r="WUW2" s="556"/>
      <c r="WUX2" s="556"/>
      <c r="WUY2" s="556"/>
      <c r="WUZ2" s="556"/>
      <c r="WVA2" s="556"/>
      <c r="WVB2" s="556"/>
      <c r="WVC2" s="556"/>
      <c r="WVD2" s="556"/>
      <c r="WVE2" s="556"/>
      <c r="WVF2" s="556"/>
      <c r="WVG2" s="556"/>
      <c r="WVH2" s="556"/>
      <c r="WVI2" s="556"/>
      <c r="WVJ2" s="556"/>
      <c r="WVK2" s="556"/>
      <c r="WVL2" s="556"/>
      <c r="WVM2" s="556"/>
      <c r="WVN2" s="556"/>
      <c r="WVO2" s="556"/>
      <c r="WVP2" s="556"/>
      <c r="WVQ2" s="556"/>
      <c r="WVR2" s="556"/>
      <c r="WVS2" s="556"/>
      <c r="WVT2" s="556"/>
      <c r="WVU2" s="556"/>
      <c r="WVV2" s="556"/>
      <c r="WVW2" s="556"/>
      <c r="WVX2" s="556"/>
      <c r="WVY2" s="556"/>
      <c r="WVZ2" s="556"/>
      <c r="WWA2" s="556"/>
      <c r="WWB2" s="556"/>
      <c r="WWC2" s="556"/>
      <c r="WWD2" s="556"/>
      <c r="WWE2" s="556"/>
      <c r="WWF2" s="556"/>
      <c r="WWG2" s="556"/>
      <c r="WWH2" s="556"/>
      <c r="WWI2" s="556"/>
      <c r="WWJ2" s="556"/>
      <c r="WWK2" s="556"/>
      <c r="WWL2" s="556"/>
      <c r="WWM2" s="556"/>
      <c r="WWN2" s="556"/>
      <c r="WWO2" s="556"/>
      <c r="WWP2" s="556"/>
      <c r="WWQ2" s="556"/>
      <c r="WWR2" s="556"/>
      <c r="WWS2" s="556"/>
      <c r="WWT2" s="556"/>
      <c r="WWU2" s="556"/>
      <c r="WWV2" s="556"/>
      <c r="WWW2" s="556"/>
      <c r="WWX2" s="556"/>
      <c r="WWY2" s="556"/>
      <c r="WWZ2" s="556"/>
      <c r="WXA2" s="556"/>
      <c r="WXB2" s="556"/>
      <c r="WXC2" s="556"/>
      <c r="WXD2" s="556"/>
      <c r="WXE2" s="556"/>
      <c r="WXF2" s="556"/>
      <c r="WXG2" s="556"/>
      <c r="WXH2" s="556"/>
      <c r="WXI2" s="556"/>
      <c r="WXJ2" s="556"/>
      <c r="WXK2" s="556"/>
      <c r="WXL2" s="556"/>
      <c r="WXM2" s="556"/>
      <c r="WXN2" s="556"/>
      <c r="WXO2" s="556"/>
      <c r="WXP2" s="556"/>
      <c r="WXQ2" s="556"/>
      <c r="WXR2" s="556"/>
      <c r="WXS2" s="556"/>
      <c r="WXT2" s="556"/>
      <c r="WXU2" s="556"/>
      <c r="WXV2" s="556"/>
      <c r="WXW2" s="556"/>
      <c r="WXX2" s="556"/>
      <c r="WXY2" s="556"/>
      <c r="WXZ2" s="556"/>
      <c r="WYA2" s="556"/>
      <c r="WYB2" s="556"/>
      <c r="WYC2" s="556"/>
      <c r="WYD2" s="556"/>
      <c r="WYE2" s="556"/>
      <c r="WYF2" s="556"/>
      <c r="WYG2" s="556"/>
      <c r="WYH2" s="556"/>
      <c r="WYI2" s="556"/>
      <c r="WYJ2" s="556"/>
      <c r="WYK2" s="556"/>
      <c r="WYL2" s="556"/>
      <c r="WYM2" s="556"/>
      <c r="WYN2" s="556"/>
      <c r="WYO2" s="556"/>
      <c r="WYP2" s="556"/>
      <c r="WYQ2" s="556"/>
      <c r="WYR2" s="556"/>
      <c r="WYS2" s="556"/>
      <c r="WYT2" s="556"/>
      <c r="WYU2" s="556"/>
      <c r="WYV2" s="556"/>
      <c r="WYW2" s="556"/>
      <c r="WYX2" s="556"/>
      <c r="WYY2" s="556"/>
      <c r="WYZ2" s="556"/>
      <c r="WZA2" s="556"/>
      <c r="WZB2" s="556"/>
      <c r="WZC2" s="556"/>
      <c r="WZD2" s="556"/>
      <c r="WZE2" s="556"/>
      <c r="WZF2" s="556"/>
      <c r="WZG2" s="556"/>
      <c r="WZH2" s="556"/>
      <c r="WZI2" s="556"/>
      <c r="WZJ2" s="556"/>
      <c r="WZK2" s="556"/>
      <c r="WZL2" s="556"/>
      <c r="WZM2" s="556"/>
      <c r="WZN2" s="556"/>
      <c r="WZO2" s="556"/>
      <c r="WZP2" s="556"/>
      <c r="WZQ2" s="556"/>
      <c r="WZR2" s="556"/>
      <c r="WZS2" s="556"/>
      <c r="WZT2" s="556"/>
      <c r="WZU2" s="556"/>
      <c r="WZV2" s="556"/>
      <c r="WZW2" s="556"/>
      <c r="WZX2" s="556"/>
      <c r="WZY2" s="556"/>
      <c r="WZZ2" s="556"/>
      <c r="XAA2" s="556"/>
      <c r="XAB2" s="556"/>
      <c r="XAC2" s="556"/>
      <c r="XAD2" s="556"/>
      <c r="XAE2" s="556"/>
      <c r="XAF2" s="556"/>
      <c r="XAG2" s="556"/>
      <c r="XAH2" s="556"/>
      <c r="XAI2" s="556"/>
      <c r="XAJ2" s="556"/>
      <c r="XAK2" s="556"/>
      <c r="XAL2" s="556"/>
      <c r="XAM2" s="556"/>
      <c r="XAN2" s="556"/>
      <c r="XAO2" s="556"/>
      <c r="XAP2" s="556"/>
      <c r="XAQ2" s="556"/>
      <c r="XAR2" s="556"/>
      <c r="XAS2" s="556"/>
      <c r="XAT2" s="556"/>
      <c r="XAU2" s="556"/>
      <c r="XAV2" s="556"/>
      <c r="XAW2" s="556"/>
      <c r="XAX2" s="556"/>
      <c r="XAY2" s="556"/>
      <c r="XAZ2" s="556"/>
      <c r="XBA2" s="556"/>
      <c r="XBB2" s="556"/>
      <c r="XBC2" s="556"/>
      <c r="XBD2" s="556"/>
      <c r="XBE2" s="556"/>
      <c r="XBF2" s="556"/>
      <c r="XBG2" s="556"/>
      <c r="XBH2" s="556"/>
      <c r="XBI2" s="556"/>
      <c r="XBJ2" s="556"/>
      <c r="XBK2" s="556"/>
      <c r="XBL2" s="556"/>
      <c r="XBM2" s="556"/>
      <c r="XBN2" s="556"/>
      <c r="XBO2" s="556"/>
      <c r="XBP2" s="556"/>
      <c r="XBQ2" s="556"/>
      <c r="XBR2" s="556"/>
      <c r="XBS2" s="556"/>
      <c r="XBT2" s="556"/>
      <c r="XBU2" s="556"/>
      <c r="XBV2" s="556"/>
      <c r="XBW2" s="556"/>
      <c r="XBX2" s="556"/>
      <c r="XBY2" s="556"/>
      <c r="XBZ2" s="556"/>
      <c r="XCA2" s="556"/>
      <c r="XCB2" s="556"/>
      <c r="XCC2" s="556"/>
      <c r="XCD2" s="556"/>
      <c r="XCE2" s="556"/>
      <c r="XCF2" s="556"/>
      <c r="XCG2" s="556"/>
      <c r="XCH2" s="556"/>
      <c r="XCI2" s="556"/>
      <c r="XCJ2" s="556"/>
      <c r="XCK2" s="556"/>
      <c r="XCL2" s="556"/>
      <c r="XCM2" s="556"/>
      <c r="XCN2" s="556"/>
      <c r="XCO2" s="556"/>
      <c r="XCP2" s="556"/>
      <c r="XCQ2" s="556"/>
      <c r="XCR2" s="556"/>
      <c r="XCS2" s="556"/>
      <c r="XCT2" s="556"/>
      <c r="XCU2" s="556"/>
      <c r="XCV2" s="556"/>
    </row>
    <row r="3" spans="1:16324" s="551" customFormat="1" ht="84" customHeight="1" thickBot="1">
      <c r="B3" s="861"/>
      <c r="C3" s="461"/>
      <c r="D3" s="467"/>
      <c r="E3" s="468"/>
      <c r="F3" s="552"/>
      <c r="G3" s="879"/>
      <c r="H3" s="554"/>
      <c r="I3" s="874"/>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6"/>
      <c r="BL3" s="556"/>
      <c r="BM3" s="556"/>
      <c r="BN3" s="556"/>
      <c r="BO3" s="556"/>
      <c r="BP3" s="556"/>
      <c r="BQ3" s="556"/>
      <c r="BR3" s="556"/>
      <c r="BS3" s="556"/>
      <c r="BT3" s="556"/>
      <c r="BU3" s="556"/>
      <c r="BV3" s="556"/>
      <c r="BW3" s="556"/>
      <c r="BX3" s="556"/>
      <c r="BY3" s="556"/>
      <c r="BZ3" s="556"/>
      <c r="CA3" s="556"/>
      <c r="CB3" s="556"/>
      <c r="CC3" s="556"/>
      <c r="CD3" s="556"/>
      <c r="CE3" s="556"/>
      <c r="CF3" s="556"/>
      <c r="CG3" s="556"/>
      <c r="CH3" s="556"/>
      <c r="CI3" s="556"/>
      <c r="CJ3" s="556"/>
      <c r="CK3" s="556"/>
      <c r="CL3" s="556"/>
      <c r="CM3" s="556"/>
      <c r="CN3" s="556"/>
      <c r="CO3" s="556"/>
      <c r="CP3" s="556"/>
      <c r="CQ3" s="556"/>
      <c r="CR3" s="556"/>
      <c r="CS3" s="556"/>
      <c r="CT3" s="556"/>
      <c r="CU3" s="556"/>
      <c r="CV3" s="556"/>
      <c r="CW3" s="556"/>
      <c r="CX3" s="556"/>
      <c r="CY3" s="556"/>
      <c r="CZ3" s="556"/>
      <c r="DA3" s="556"/>
      <c r="DB3" s="556"/>
      <c r="DC3" s="556"/>
      <c r="DD3" s="556"/>
      <c r="DE3" s="556"/>
      <c r="DF3" s="556"/>
      <c r="DG3" s="556"/>
      <c r="DH3" s="556"/>
      <c r="DI3" s="556"/>
      <c r="DJ3" s="556"/>
      <c r="DK3" s="556"/>
      <c r="DL3" s="556"/>
      <c r="DM3" s="556"/>
      <c r="DN3" s="556"/>
      <c r="DO3" s="556"/>
      <c r="DP3" s="556"/>
      <c r="DQ3" s="556"/>
      <c r="DR3" s="556"/>
      <c r="DS3" s="556"/>
      <c r="DT3" s="556"/>
      <c r="DU3" s="556"/>
      <c r="DV3" s="556"/>
      <c r="DW3" s="556"/>
      <c r="DX3" s="556"/>
      <c r="DY3" s="556"/>
      <c r="DZ3" s="556"/>
      <c r="EA3" s="556"/>
      <c r="EB3" s="556"/>
      <c r="EC3" s="556"/>
      <c r="ED3" s="556"/>
      <c r="EE3" s="556"/>
      <c r="EF3" s="556"/>
      <c r="EG3" s="556"/>
      <c r="EH3" s="556"/>
      <c r="EI3" s="556"/>
      <c r="EJ3" s="556"/>
      <c r="EK3" s="556"/>
      <c r="EL3" s="556"/>
      <c r="EM3" s="556"/>
      <c r="EN3" s="556"/>
      <c r="EO3" s="556"/>
      <c r="EP3" s="556"/>
      <c r="EQ3" s="556"/>
      <c r="ER3" s="556"/>
      <c r="ES3" s="556"/>
      <c r="ET3" s="556"/>
      <c r="EU3" s="556"/>
      <c r="EV3" s="556"/>
      <c r="EW3" s="556"/>
      <c r="EX3" s="556"/>
      <c r="EY3" s="556"/>
      <c r="EZ3" s="556"/>
      <c r="FA3" s="556"/>
      <c r="FB3" s="556"/>
      <c r="FC3" s="556"/>
      <c r="FD3" s="556"/>
      <c r="FE3" s="556"/>
      <c r="FF3" s="556"/>
      <c r="FG3" s="556"/>
      <c r="FH3" s="556"/>
      <c r="FI3" s="556"/>
      <c r="FJ3" s="556"/>
      <c r="FK3" s="556"/>
      <c r="FL3" s="556"/>
      <c r="FM3" s="556"/>
      <c r="FN3" s="556"/>
      <c r="FO3" s="556"/>
      <c r="FP3" s="556"/>
      <c r="FQ3" s="556"/>
      <c r="FR3" s="556"/>
      <c r="FS3" s="556"/>
      <c r="FT3" s="556"/>
      <c r="FU3" s="556"/>
      <c r="FV3" s="556"/>
      <c r="FW3" s="556"/>
      <c r="FX3" s="556"/>
      <c r="FY3" s="556"/>
      <c r="FZ3" s="556"/>
      <c r="GA3" s="556"/>
      <c r="GB3" s="556"/>
      <c r="GC3" s="556"/>
      <c r="GD3" s="556"/>
      <c r="GE3" s="556"/>
      <c r="GF3" s="556"/>
      <c r="GG3" s="556"/>
      <c r="GH3" s="556"/>
      <c r="GI3" s="556"/>
      <c r="GJ3" s="556"/>
      <c r="GK3" s="556"/>
      <c r="GL3" s="556"/>
      <c r="GM3" s="556"/>
      <c r="GN3" s="556"/>
      <c r="GO3" s="556"/>
      <c r="GP3" s="556"/>
      <c r="GQ3" s="556"/>
      <c r="GR3" s="556"/>
      <c r="GS3" s="556"/>
      <c r="GT3" s="556"/>
      <c r="GU3" s="556"/>
      <c r="GV3" s="556"/>
      <c r="GW3" s="556"/>
      <c r="GX3" s="556"/>
      <c r="GY3" s="556"/>
      <c r="GZ3" s="556"/>
      <c r="HA3" s="556"/>
      <c r="HB3" s="556"/>
      <c r="HC3" s="556"/>
      <c r="HD3" s="556"/>
      <c r="HE3" s="556"/>
      <c r="HF3" s="556"/>
      <c r="HG3" s="556"/>
      <c r="HH3" s="556"/>
      <c r="HI3" s="556"/>
      <c r="HJ3" s="556"/>
      <c r="HK3" s="556"/>
      <c r="HL3" s="556"/>
      <c r="HM3" s="556"/>
      <c r="HN3" s="556"/>
      <c r="HO3" s="556"/>
      <c r="HP3" s="556"/>
      <c r="HQ3" s="556"/>
      <c r="HR3" s="556"/>
      <c r="HS3" s="556"/>
      <c r="HT3" s="556"/>
      <c r="HU3" s="556"/>
      <c r="HV3" s="556"/>
      <c r="HW3" s="556"/>
      <c r="HX3" s="556"/>
      <c r="HY3" s="556"/>
      <c r="HZ3" s="556"/>
      <c r="IA3" s="556"/>
      <c r="IB3" s="556"/>
      <c r="IC3" s="556"/>
      <c r="ID3" s="556"/>
      <c r="IE3" s="556"/>
      <c r="IF3" s="556"/>
      <c r="IG3" s="556"/>
      <c r="IH3" s="556"/>
      <c r="II3" s="556"/>
      <c r="IJ3" s="556"/>
      <c r="IK3" s="556"/>
      <c r="IL3" s="556"/>
      <c r="IM3" s="556"/>
      <c r="IN3" s="556"/>
      <c r="IO3" s="556"/>
      <c r="IP3" s="556"/>
      <c r="IQ3" s="556"/>
      <c r="IR3" s="556"/>
      <c r="IS3" s="556"/>
      <c r="IT3" s="556"/>
      <c r="IU3" s="556"/>
      <c r="IV3" s="556"/>
      <c r="IW3" s="556"/>
      <c r="IX3" s="556"/>
      <c r="IY3" s="556"/>
      <c r="IZ3" s="556"/>
      <c r="JA3" s="556"/>
      <c r="JB3" s="556"/>
      <c r="JC3" s="556"/>
      <c r="JD3" s="556"/>
      <c r="JE3" s="556"/>
      <c r="JF3" s="556"/>
      <c r="JG3" s="556"/>
      <c r="JH3" s="556"/>
      <c r="JI3" s="556"/>
      <c r="JJ3" s="556"/>
      <c r="JK3" s="556"/>
      <c r="JL3" s="556"/>
      <c r="JM3" s="556"/>
      <c r="JN3" s="556"/>
      <c r="JO3" s="556"/>
      <c r="JP3" s="556"/>
      <c r="JQ3" s="556"/>
      <c r="JR3" s="556"/>
      <c r="JS3" s="556"/>
      <c r="JT3" s="556"/>
      <c r="JU3" s="556"/>
      <c r="JV3" s="556"/>
      <c r="JW3" s="556"/>
      <c r="JX3" s="556"/>
      <c r="JY3" s="556"/>
      <c r="JZ3" s="556"/>
      <c r="KA3" s="556"/>
      <c r="KB3" s="556"/>
      <c r="KC3" s="556"/>
      <c r="KD3" s="556"/>
      <c r="KE3" s="556"/>
      <c r="KF3" s="556"/>
      <c r="KG3" s="556"/>
      <c r="KH3" s="556"/>
      <c r="KI3" s="556"/>
      <c r="KJ3" s="556"/>
      <c r="KK3" s="556"/>
      <c r="KL3" s="556"/>
      <c r="KM3" s="556"/>
      <c r="KN3" s="556"/>
      <c r="KO3" s="556"/>
      <c r="KP3" s="556"/>
      <c r="KQ3" s="556"/>
      <c r="KR3" s="556"/>
      <c r="KS3" s="556"/>
      <c r="KT3" s="556"/>
      <c r="KU3" s="556"/>
      <c r="KV3" s="556"/>
      <c r="KW3" s="556"/>
      <c r="KX3" s="556"/>
      <c r="KY3" s="556"/>
      <c r="KZ3" s="556"/>
      <c r="LA3" s="556"/>
      <c r="LB3" s="556"/>
      <c r="LC3" s="556"/>
      <c r="LD3" s="556"/>
      <c r="LE3" s="556"/>
      <c r="LF3" s="556"/>
      <c r="LG3" s="556"/>
      <c r="LH3" s="556"/>
      <c r="LI3" s="556"/>
      <c r="LJ3" s="556"/>
      <c r="LK3" s="556"/>
      <c r="LL3" s="556"/>
      <c r="LM3" s="556"/>
      <c r="LN3" s="556"/>
      <c r="LO3" s="556"/>
      <c r="LP3" s="556"/>
      <c r="LQ3" s="556"/>
      <c r="LR3" s="556"/>
      <c r="LS3" s="556"/>
      <c r="LT3" s="556"/>
      <c r="LU3" s="556"/>
      <c r="LV3" s="556"/>
      <c r="LW3" s="556"/>
      <c r="LX3" s="556"/>
      <c r="LY3" s="556"/>
      <c r="LZ3" s="556"/>
      <c r="MA3" s="556"/>
      <c r="MB3" s="556"/>
      <c r="MC3" s="556"/>
      <c r="MD3" s="556"/>
      <c r="ME3" s="556"/>
      <c r="MF3" s="556"/>
      <c r="MG3" s="556"/>
      <c r="MH3" s="556"/>
      <c r="MI3" s="556"/>
      <c r="MJ3" s="556"/>
      <c r="MK3" s="556"/>
      <c r="ML3" s="556"/>
      <c r="MM3" s="556"/>
      <c r="MN3" s="556"/>
      <c r="MO3" s="556"/>
      <c r="MP3" s="556"/>
      <c r="MQ3" s="556"/>
      <c r="MR3" s="556"/>
      <c r="MS3" s="556"/>
      <c r="MT3" s="556"/>
      <c r="MU3" s="556"/>
      <c r="MV3" s="556"/>
      <c r="MW3" s="556"/>
      <c r="MX3" s="556"/>
      <c r="MY3" s="556"/>
      <c r="MZ3" s="556"/>
      <c r="NA3" s="556"/>
      <c r="NB3" s="556"/>
      <c r="NC3" s="556"/>
      <c r="ND3" s="556"/>
      <c r="NE3" s="556"/>
      <c r="NF3" s="556"/>
      <c r="NG3" s="556"/>
      <c r="NH3" s="556"/>
      <c r="NI3" s="556"/>
      <c r="NJ3" s="556"/>
      <c r="NK3" s="556"/>
      <c r="NL3" s="556"/>
      <c r="NM3" s="556"/>
      <c r="NN3" s="556"/>
      <c r="NO3" s="556"/>
      <c r="NP3" s="556"/>
      <c r="NQ3" s="556"/>
      <c r="NR3" s="556"/>
      <c r="NS3" s="556"/>
      <c r="NT3" s="556"/>
      <c r="NU3" s="556"/>
      <c r="NV3" s="556"/>
      <c r="NW3" s="556"/>
      <c r="NX3" s="556"/>
      <c r="NY3" s="556"/>
      <c r="NZ3" s="556"/>
      <c r="OA3" s="556"/>
      <c r="OB3" s="556"/>
      <c r="OC3" s="556"/>
      <c r="OD3" s="556"/>
      <c r="OE3" s="556"/>
      <c r="OF3" s="556"/>
      <c r="OG3" s="556"/>
      <c r="OH3" s="556"/>
      <c r="OI3" s="556"/>
      <c r="OJ3" s="556"/>
      <c r="OK3" s="556"/>
      <c r="OL3" s="556"/>
      <c r="OM3" s="556"/>
      <c r="ON3" s="556"/>
      <c r="OO3" s="556"/>
      <c r="OP3" s="556"/>
      <c r="OQ3" s="556"/>
      <c r="OR3" s="556"/>
      <c r="OS3" s="556"/>
      <c r="OT3" s="556"/>
      <c r="OU3" s="556"/>
      <c r="OV3" s="556"/>
      <c r="OW3" s="556"/>
      <c r="OX3" s="556"/>
      <c r="OY3" s="556"/>
      <c r="OZ3" s="556"/>
      <c r="PA3" s="556"/>
      <c r="PB3" s="556"/>
      <c r="PC3" s="556"/>
      <c r="PD3" s="556"/>
      <c r="PE3" s="556"/>
      <c r="PF3" s="556"/>
      <c r="PG3" s="556"/>
      <c r="PH3" s="556"/>
      <c r="PI3" s="556"/>
      <c r="PJ3" s="556"/>
      <c r="PK3" s="556"/>
      <c r="PL3" s="556"/>
      <c r="PM3" s="556"/>
      <c r="PN3" s="556"/>
      <c r="PO3" s="556"/>
      <c r="PP3" s="556"/>
      <c r="PQ3" s="556"/>
      <c r="PR3" s="556"/>
      <c r="PS3" s="556"/>
      <c r="PT3" s="556"/>
      <c r="PU3" s="556"/>
      <c r="PV3" s="556"/>
      <c r="PW3" s="556"/>
      <c r="PX3" s="556"/>
      <c r="PY3" s="556"/>
      <c r="PZ3" s="556"/>
      <c r="QA3" s="556"/>
      <c r="QB3" s="556"/>
      <c r="QC3" s="556"/>
      <c r="QD3" s="556"/>
      <c r="QE3" s="556"/>
      <c r="QF3" s="556"/>
      <c r="QG3" s="556"/>
      <c r="QH3" s="556"/>
      <c r="QI3" s="556"/>
      <c r="QJ3" s="556"/>
      <c r="QK3" s="556"/>
      <c r="QL3" s="556"/>
      <c r="QM3" s="556"/>
      <c r="QN3" s="556"/>
      <c r="QO3" s="556"/>
      <c r="QP3" s="556"/>
      <c r="QQ3" s="556"/>
      <c r="QR3" s="556"/>
      <c r="QS3" s="556"/>
      <c r="QT3" s="556"/>
      <c r="QU3" s="556"/>
      <c r="QV3" s="556"/>
      <c r="QW3" s="556"/>
      <c r="QX3" s="556"/>
      <c r="QY3" s="556"/>
      <c r="QZ3" s="556"/>
      <c r="RA3" s="556"/>
      <c r="RB3" s="556"/>
      <c r="RC3" s="556"/>
      <c r="RD3" s="556"/>
      <c r="RE3" s="556"/>
      <c r="RF3" s="556"/>
      <c r="RG3" s="556"/>
      <c r="RH3" s="556"/>
      <c r="RI3" s="556"/>
      <c r="RJ3" s="556"/>
      <c r="RK3" s="556"/>
      <c r="RL3" s="556"/>
      <c r="RM3" s="556"/>
      <c r="RN3" s="556"/>
      <c r="RO3" s="556"/>
      <c r="RP3" s="556"/>
      <c r="RQ3" s="556"/>
      <c r="RR3" s="556"/>
      <c r="RS3" s="556"/>
      <c r="RT3" s="556"/>
      <c r="RU3" s="556"/>
      <c r="RV3" s="556"/>
      <c r="RW3" s="556"/>
      <c r="RX3" s="556"/>
      <c r="RY3" s="556"/>
      <c r="RZ3" s="556"/>
      <c r="SA3" s="556"/>
      <c r="SB3" s="556"/>
      <c r="SC3" s="556"/>
      <c r="SD3" s="556"/>
      <c r="SE3" s="556"/>
      <c r="SF3" s="556"/>
      <c r="SG3" s="556"/>
      <c r="SH3" s="556"/>
      <c r="SI3" s="556"/>
      <c r="SJ3" s="556"/>
      <c r="SK3" s="556"/>
      <c r="SL3" s="556"/>
      <c r="SM3" s="556"/>
      <c r="SN3" s="556"/>
      <c r="SO3" s="556"/>
      <c r="SP3" s="556"/>
      <c r="SQ3" s="556"/>
      <c r="SR3" s="556"/>
      <c r="SS3" s="556"/>
      <c r="ST3" s="556"/>
      <c r="SU3" s="556"/>
      <c r="SV3" s="556"/>
      <c r="SW3" s="556"/>
      <c r="SX3" s="556"/>
      <c r="SY3" s="556"/>
      <c r="SZ3" s="556"/>
      <c r="TA3" s="556"/>
      <c r="TB3" s="556"/>
      <c r="TC3" s="556"/>
      <c r="TD3" s="556"/>
      <c r="TE3" s="556"/>
      <c r="TF3" s="556"/>
      <c r="TG3" s="556"/>
      <c r="TH3" s="556"/>
      <c r="TI3" s="556"/>
      <c r="TJ3" s="556"/>
      <c r="TK3" s="556"/>
      <c r="TL3" s="556"/>
      <c r="TM3" s="556"/>
      <c r="TN3" s="556"/>
      <c r="TO3" s="556"/>
      <c r="TP3" s="556"/>
      <c r="TQ3" s="556"/>
      <c r="TR3" s="556"/>
      <c r="TS3" s="556"/>
      <c r="TT3" s="556"/>
      <c r="TU3" s="556"/>
      <c r="TV3" s="556"/>
      <c r="TW3" s="556"/>
      <c r="TX3" s="556"/>
      <c r="TY3" s="556"/>
      <c r="TZ3" s="556"/>
      <c r="UA3" s="556"/>
      <c r="UB3" s="556"/>
      <c r="UC3" s="556"/>
      <c r="UD3" s="556"/>
      <c r="UE3" s="556"/>
      <c r="UF3" s="556"/>
      <c r="UG3" s="556"/>
      <c r="UH3" s="556"/>
      <c r="UI3" s="556"/>
      <c r="UJ3" s="556"/>
      <c r="UK3" s="556"/>
      <c r="UL3" s="556"/>
      <c r="UM3" s="556"/>
      <c r="UN3" s="556"/>
      <c r="UO3" s="556"/>
      <c r="UP3" s="556"/>
      <c r="UQ3" s="556"/>
      <c r="UR3" s="556"/>
      <c r="US3" s="556"/>
      <c r="UT3" s="556"/>
      <c r="UU3" s="556"/>
      <c r="UV3" s="556"/>
      <c r="UW3" s="556"/>
      <c r="UX3" s="556"/>
      <c r="UY3" s="556"/>
      <c r="UZ3" s="556"/>
      <c r="VA3" s="556"/>
      <c r="VB3" s="556"/>
      <c r="VC3" s="556"/>
      <c r="VD3" s="556"/>
      <c r="VE3" s="556"/>
      <c r="VF3" s="556"/>
      <c r="VG3" s="556"/>
      <c r="VH3" s="556"/>
      <c r="VI3" s="556"/>
      <c r="VJ3" s="556"/>
      <c r="VK3" s="556"/>
      <c r="VL3" s="556"/>
      <c r="VM3" s="556"/>
      <c r="VN3" s="556"/>
      <c r="VO3" s="556"/>
      <c r="VP3" s="556"/>
      <c r="VQ3" s="556"/>
      <c r="VR3" s="556"/>
      <c r="VS3" s="556"/>
      <c r="VT3" s="556"/>
      <c r="VU3" s="556"/>
      <c r="VV3" s="556"/>
      <c r="VW3" s="556"/>
      <c r="VX3" s="556"/>
      <c r="VY3" s="556"/>
      <c r="VZ3" s="556"/>
      <c r="WA3" s="556"/>
      <c r="WB3" s="556"/>
      <c r="WC3" s="556"/>
      <c r="WD3" s="556"/>
      <c r="WE3" s="556"/>
      <c r="WF3" s="556"/>
      <c r="WG3" s="556"/>
      <c r="WH3" s="556"/>
      <c r="WI3" s="556"/>
      <c r="WJ3" s="556"/>
      <c r="WK3" s="556"/>
      <c r="WL3" s="556"/>
      <c r="WM3" s="556"/>
      <c r="WN3" s="556"/>
      <c r="WO3" s="556"/>
      <c r="WP3" s="556"/>
      <c r="WQ3" s="556"/>
      <c r="WR3" s="556"/>
      <c r="WS3" s="556"/>
      <c r="WT3" s="556"/>
      <c r="WU3" s="556"/>
      <c r="WV3" s="556"/>
      <c r="WW3" s="556"/>
      <c r="WX3" s="556"/>
      <c r="WY3" s="556"/>
      <c r="WZ3" s="556"/>
      <c r="XA3" s="556"/>
      <c r="XB3" s="556"/>
      <c r="XC3" s="556"/>
      <c r="XD3" s="556"/>
      <c r="XE3" s="556"/>
      <c r="XF3" s="556"/>
      <c r="XG3" s="556"/>
      <c r="XH3" s="556"/>
      <c r="XI3" s="556"/>
      <c r="XJ3" s="556"/>
      <c r="XK3" s="556"/>
      <c r="XL3" s="556"/>
      <c r="XM3" s="556"/>
      <c r="XN3" s="556"/>
      <c r="XO3" s="556"/>
      <c r="XP3" s="556"/>
      <c r="XQ3" s="556"/>
      <c r="XR3" s="556"/>
      <c r="XS3" s="556"/>
      <c r="XT3" s="556"/>
      <c r="XU3" s="556"/>
      <c r="XV3" s="556"/>
      <c r="XW3" s="556"/>
      <c r="XX3" s="556"/>
      <c r="XY3" s="556"/>
      <c r="XZ3" s="556"/>
      <c r="YA3" s="556"/>
      <c r="YB3" s="556"/>
      <c r="YC3" s="556"/>
      <c r="YD3" s="556"/>
      <c r="YE3" s="556"/>
      <c r="YF3" s="556"/>
      <c r="YG3" s="556"/>
      <c r="YH3" s="556"/>
      <c r="YI3" s="556"/>
      <c r="YJ3" s="556"/>
      <c r="YK3" s="556"/>
      <c r="YL3" s="556"/>
      <c r="YM3" s="556"/>
      <c r="YN3" s="556"/>
      <c r="YO3" s="556"/>
      <c r="YP3" s="556"/>
      <c r="YQ3" s="556"/>
      <c r="YR3" s="556"/>
      <c r="YS3" s="556"/>
      <c r="YT3" s="556"/>
      <c r="YU3" s="556"/>
      <c r="YV3" s="556"/>
      <c r="YW3" s="556"/>
      <c r="YX3" s="556"/>
      <c r="YY3" s="556"/>
      <c r="YZ3" s="556"/>
      <c r="ZA3" s="556"/>
      <c r="ZB3" s="556"/>
      <c r="ZC3" s="556"/>
      <c r="ZD3" s="556"/>
      <c r="ZE3" s="556"/>
      <c r="ZF3" s="556"/>
      <c r="ZG3" s="556"/>
      <c r="ZH3" s="556"/>
      <c r="ZI3" s="556"/>
      <c r="ZJ3" s="556"/>
      <c r="ZK3" s="556"/>
      <c r="ZL3" s="556"/>
      <c r="ZM3" s="556"/>
      <c r="ZN3" s="556"/>
      <c r="ZO3" s="556"/>
      <c r="ZP3" s="556"/>
      <c r="ZQ3" s="556"/>
      <c r="ZR3" s="556"/>
      <c r="ZS3" s="556"/>
      <c r="ZT3" s="556"/>
      <c r="ZU3" s="556"/>
      <c r="ZV3" s="556"/>
      <c r="ZW3" s="556"/>
      <c r="ZX3" s="556"/>
      <c r="ZY3" s="556"/>
      <c r="ZZ3" s="556"/>
      <c r="AAA3" s="556"/>
      <c r="AAB3" s="556"/>
      <c r="AAC3" s="556"/>
      <c r="AAD3" s="556"/>
      <c r="AAE3" s="556"/>
      <c r="AAF3" s="556"/>
      <c r="AAG3" s="556"/>
      <c r="AAH3" s="556"/>
      <c r="AAI3" s="556"/>
      <c r="AAJ3" s="556"/>
      <c r="AAK3" s="556"/>
      <c r="AAL3" s="556"/>
      <c r="AAM3" s="556"/>
      <c r="AAN3" s="556"/>
      <c r="AAO3" s="556"/>
      <c r="AAP3" s="556"/>
      <c r="AAQ3" s="556"/>
      <c r="AAR3" s="556"/>
      <c r="AAS3" s="556"/>
      <c r="AAT3" s="556"/>
      <c r="AAU3" s="556"/>
      <c r="AAV3" s="556"/>
      <c r="AAW3" s="556"/>
      <c r="AAX3" s="556"/>
      <c r="AAY3" s="556"/>
      <c r="AAZ3" s="556"/>
      <c r="ABA3" s="556"/>
      <c r="ABB3" s="556"/>
      <c r="ABC3" s="556"/>
      <c r="ABD3" s="556"/>
      <c r="ABE3" s="556"/>
      <c r="ABF3" s="556"/>
      <c r="ABG3" s="556"/>
      <c r="ABH3" s="556"/>
      <c r="ABI3" s="556"/>
      <c r="ABJ3" s="556"/>
      <c r="ABK3" s="556"/>
      <c r="ABL3" s="556"/>
      <c r="ABM3" s="556"/>
      <c r="ABN3" s="556"/>
      <c r="ABO3" s="556"/>
      <c r="ABP3" s="556"/>
      <c r="ABQ3" s="556"/>
      <c r="ABR3" s="556"/>
      <c r="ABS3" s="556"/>
      <c r="ABT3" s="556"/>
      <c r="ABU3" s="556"/>
      <c r="ABV3" s="556"/>
      <c r="ABW3" s="556"/>
      <c r="ABX3" s="556"/>
      <c r="ABY3" s="556"/>
      <c r="ABZ3" s="556"/>
      <c r="ACA3" s="556"/>
      <c r="ACB3" s="556"/>
      <c r="ACC3" s="556"/>
      <c r="ACD3" s="556"/>
      <c r="ACE3" s="556"/>
      <c r="ACF3" s="556"/>
      <c r="ACG3" s="556"/>
      <c r="ACH3" s="556"/>
      <c r="ACI3" s="556"/>
      <c r="ACJ3" s="556"/>
      <c r="ACK3" s="556"/>
      <c r="ACL3" s="556"/>
      <c r="ACM3" s="556"/>
      <c r="ACN3" s="556"/>
      <c r="ACO3" s="556"/>
      <c r="ACP3" s="556"/>
      <c r="ACQ3" s="556"/>
      <c r="ACR3" s="556"/>
      <c r="ACS3" s="556"/>
      <c r="ACT3" s="556"/>
      <c r="ACU3" s="556"/>
      <c r="ACV3" s="556"/>
      <c r="ACW3" s="556"/>
      <c r="ACX3" s="556"/>
      <c r="ACY3" s="556"/>
      <c r="ACZ3" s="556"/>
      <c r="ADA3" s="556"/>
      <c r="ADB3" s="556"/>
      <c r="ADC3" s="556"/>
      <c r="ADD3" s="556"/>
      <c r="ADE3" s="556"/>
      <c r="ADF3" s="556"/>
      <c r="ADG3" s="556"/>
      <c r="ADH3" s="556"/>
      <c r="ADI3" s="556"/>
      <c r="ADJ3" s="556"/>
      <c r="ADK3" s="556"/>
      <c r="ADL3" s="556"/>
      <c r="ADM3" s="556"/>
      <c r="ADN3" s="556"/>
      <c r="ADO3" s="556"/>
      <c r="ADP3" s="556"/>
      <c r="ADQ3" s="556"/>
      <c r="ADR3" s="556"/>
      <c r="ADS3" s="556"/>
      <c r="ADT3" s="556"/>
      <c r="ADU3" s="556"/>
      <c r="ADV3" s="556"/>
      <c r="ADW3" s="556"/>
      <c r="ADX3" s="556"/>
      <c r="ADY3" s="556"/>
      <c r="ADZ3" s="556"/>
      <c r="AEA3" s="556"/>
      <c r="AEB3" s="556"/>
      <c r="AEC3" s="556"/>
      <c r="AED3" s="556"/>
      <c r="AEE3" s="556"/>
      <c r="AEF3" s="556"/>
      <c r="AEG3" s="556"/>
      <c r="AEH3" s="556"/>
      <c r="AEI3" s="556"/>
      <c r="AEJ3" s="556"/>
      <c r="AEK3" s="556"/>
      <c r="AEL3" s="556"/>
      <c r="AEM3" s="556"/>
      <c r="AEN3" s="556"/>
      <c r="AEO3" s="556"/>
      <c r="AEP3" s="556"/>
      <c r="AEQ3" s="556"/>
      <c r="AER3" s="556"/>
      <c r="AES3" s="556"/>
      <c r="AET3" s="556"/>
      <c r="AEU3" s="556"/>
      <c r="AEV3" s="556"/>
      <c r="AEW3" s="556"/>
      <c r="AEX3" s="556"/>
      <c r="AEY3" s="556"/>
      <c r="AEZ3" s="556"/>
      <c r="AFA3" s="556"/>
      <c r="AFB3" s="556"/>
      <c r="AFC3" s="556"/>
      <c r="AFD3" s="556"/>
      <c r="AFE3" s="556"/>
      <c r="AFF3" s="556"/>
      <c r="AFG3" s="556"/>
      <c r="AFH3" s="556"/>
      <c r="AFI3" s="556"/>
      <c r="AFJ3" s="556"/>
      <c r="AFK3" s="556"/>
      <c r="AFL3" s="556"/>
      <c r="AFM3" s="556"/>
      <c r="AFN3" s="556"/>
      <c r="AFO3" s="556"/>
      <c r="AFP3" s="556"/>
      <c r="AFQ3" s="556"/>
      <c r="AFR3" s="556"/>
      <c r="AFS3" s="556"/>
      <c r="AFT3" s="556"/>
      <c r="AFU3" s="556"/>
      <c r="AFV3" s="556"/>
      <c r="AFW3" s="556"/>
      <c r="AFX3" s="556"/>
      <c r="AFY3" s="556"/>
      <c r="AFZ3" s="556"/>
      <c r="AGA3" s="556"/>
      <c r="AGB3" s="556"/>
      <c r="AGC3" s="556"/>
      <c r="AGD3" s="556"/>
      <c r="AGE3" s="556"/>
      <c r="AGF3" s="556"/>
      <c r="AGG3" s="556"/>
      <c r="AGH3" s="556"/>
      <c r="AGI3" s="556"/>
      <c r="AGJ3" s="556"/>
      <c r="AGK3" s="556"/>
      <c r="AGL3" s="556"/>
      <c r="AGM3" s="556"/>
      <c r="AGN3" s="556"/>
      <c r="AGO3" s="556"/>
      <c r="AGP3" s="556"/>
      <c r="AGQ3" s="556"/>
      <c r="AGR3" s="556"/>
      <c r="AGS3" s="556"/>
      <c r="AGT3" s="556"/>
      <c r="AGU3" s="556"/>
      <c r="AGV3" s="556"/>
      <c r="AGW3" s="556"/>
      <c r="AGX3" s="556"/>
      <c r="AGY3" s="556"/>
      <c r="AGZ3" s="556"/>
      <c r="AHA3" s="556"/>
      <c r="AHB3" s="556"/>
      <c r="AHC3" s="556"/>
      <c r="AHD3" s="556"/>
      <c r="AHE3" s="556"/>
      <c r="AHF3" s="556"/>
      <c r="AHG3" s="556"/>
      <c r="AHH3" s="556"/>
      <c r="AHI3" s="556"/>
      <c r="AHJ3" s="556"/>
      <c r="AHK3" s="556"/>
      <c r="AHL3" s="556"/>
      <c r="AHM3" s="556"/>
      <c r="AHN3" s="556"/>
      <c r="AHO3" s="556"/>
      <c r="AHP3" s="556"/>
      <c r="AHQ3" s="556"/>
      <c r="AHR3" s="556"/>
      <c r="AHS3" s="556"/>
      <c r="AHT3" s="556"/>
      <c r="AHU3" s="556"/>
      <c r="AHV3" s="556"/>
      <c r="AHW3" s="556"/>
      <c r="AHX3" s="556"/>
      <c r="AHY3" s="556"/>
      <c r="AHZ3" s="556"/>
      <c r="AIA3" s="556"/>
      <c r="AIB3" s="556"/>
      <c r="AIC3" s="556"/>
      <c r="AID3" s="556"/>
      <c r="AIE3" s="556"/>
      <c r="AIF3" s="556"/>
      <c r="AIG3" s="556"/>
      <c r="AIH3" s="556"/>
      <c r="AII3" s="556"/>
      <c r="AIJ3" s="556"/>
      <c r="AIK3" s="556"/>
      <c r="AIL3" s="556"/>
      <c r="AIM3" s="556"/>
      <c r="AIN3" s="556"/>
      <c r="AIO3" s="556"/>
      <c r="AIP3" s="556"/>
      <c r="AIQ3" s="556"/>
      <c r="AIR3" s="556"/>
      <c r="AIS3" s="556"/>
      <c r="AIT3" s="556"/>
      <c r="AIU3" s="556"/>
      <c r="AIV3" s="556"/>
      <c r="AIW3" s="556"/>
      <c r="AIX3" s="556"/>
      <c r="AIY3" s="556"/>
      <c r="AIZ3" s="556"/>
      <c r="AJA3" s="556"/>
      <c r="AJB3" s="556"/>
      <c r="AJC3" s="556"/>
      <c r="AJD3" s="556"/>
      <c r="AJE3" s="556"/>
      <c r="AJF3" s="556"/>
      <c r="AJG3" s="556"/>
      <c r="AJH3" s="556"/>
      <c r="AJI3" s="556"/>
      <c r="AJJ3" s="556"/>
      <c r="AJK3" s="556"/>
      <c r="AJL3" s="556"/>
      <c r="AJM3" s="556"/>
      <c r="AJN3" s="556"/>
      <c r="AJO3" s="556"/>
      <c r="AJP3" s="556"/>
      <c r="AJQ3" s="556"/>
      <c r="AJR3" s="556"/>
      <c r="AJS3" s="556"/>
      <c r="AJT3" s="556"/>
      <c r="AJU3" s="556"/>
      <c r="AJV3" s="556"/>
      <c r="AJW3" s="556"/>
      <c r="AJX3" s="556"/>
      <c r="AJY3" s="556"/>
      <c r="AJZ3" s="556"/>
      <c r="AKA3" s="556"/>
      <c r="AKB3" s="556"/>
      <c r="AKC3" s="556"/>
      <c r="AKD3" s="556"/>
      <c r="AKE3" s="556"/>
      <c r="AKF3" s="556"/>
      <c r="AKG3" s="556"/>
      <c r="AKH3" s="556"/>
      <c r="AKI3" s="556"/>
      <c r="AKJ3" s="556"/>
      <c r="AKK3" s="556"/>
      <c r="AKL3" s="556"/>
      <c r="AKM3" s="556"/>
      <c r="AKN3" s="556"/>
      <c r="AKO3" s="556"/>
      <c r="AKP3" s="556"/>
      <c r="AKQ3" s="556"/>
      <c r="AKR3" s="556"/>
      <c r="AKS3" s="556"/>
      <c r="AKT3" s="556"/>
      <c r="AKU3" s="556"/>
      <c r="AKV3" s="556"/>
      <c r="AKW3" s="556"/>
      <c r="AKX3" s="556"/>
      <c r="AKY3" s="556"/>
      <c r="AKZ3" s="556"/>
      <c r="ALA3" s="556"/>
      <c r="ALB3" s="556"/>
      <c r="ALC3" s="556"/>
      <c r="ALD3" s="556"/>
      <c r="ALE3" s="556"/>
      <c r="ALF3" s="556"/>
      <c r="ALG3" s="556"/>
      <c r="ALH3" s="556"/>
      <c r="ALI3" s="556"/>
      <c r="ALJ3" s="556"/>
      <c r="ALK3" s="556"/>
      <c r="ALL3" s="556"/>
      <c r="ALM3" s="556"/>
      <c r="ALN3" s="556"/>
      <c r="ALO3" s="556"/>
      <c r="ALP3" s="556"/>
      <c r="ALQ3" s="556"/>
      <c r="ALR3" s="556"/>
      <c r="ALS3" s="556"/>
      <c r="ALT3" s="556"/>
      <c r="ALU3" s="556"/>
      <c r="ALV3" s="556"/>
      <c r="ALW3" s="556"/>
      <c r="ALX3" s="556"/>
      <c r="ALY3" s="556"/>
      <c r="ALZ3" s="556"/>
      <c r="AMA3" s="556"/>
      <c r="AMB3" s="556"/>
      <c r="AMC3" s="556"/>
      <c r="AMD3" s="556"/>
      <c r="AME3" s="556"/>
      <c r="AMF3" s="556"/>
      <c r="AMG3" s="556"/>
      <c r="AMH3" s="556"/>
      <c r="AMI3" s="556"/>
      <c r="AMJ3" s="556"/>
      <c r="AMK3" s="556"/>
      <c r="AML3" s="556"/>
      <c r="AMM3" s="556"/>
      <c r="AMN3" s="556"/>
      <c r="AMO3" s="556"/>
      <c r="AMP3" s="556"/>
      <c r="AMQ3" s="556"/>
      <c r="AMR3" s="556"/>
      <c r="AMS3" s="556"/>
      <c r="AMT3" s="556"/>
      <c r="AMU3" s="556"/>
      <c r="AMV3" s="556"/>
      <c r="AMW3" s="556"/>
      <c r="AMX3" s="556"/>
      <c r="AMY3" s="556"/>
      <c r="AMZ3" s="556"/>
      <c r="ANA3" s="556"/>
      <c r="ANB3" s="556"/>
      <c r="ANC3" s="556"/>
      <c r="AND3" s="556"/>
      <c r="ANE3" s="556"/>
      <c r="ANF3" s="556"/>
      <c r="ANG3" s="556"/>
      <c r="ANH3" s="556"/>
      <c r="ANI3" s="556"/>
      <c r="ANJ3" s="556"/>
      <c r="ANK3" s="556"/>
      <c r="ANL3" s="556"/>
      <c r="ANM3" s="556"/>
      <c r="ANN3" s="556"/>
      <c r="ANO3" s="556"/>
      <c r="ANP3" s="556"/>
      <c r="ANQ3" s="556"/>
      <c r="ANR3" s="556"/>
      <c r="ANS3" s="556"/>
      <c r="ANT3" s="556"/>
      <c r="ANU3" s="556"/>
      <c r="ANV3" s="556"/>
      <c r="ANW3" s="556"/>
      <c r="ANX3" s="556"/>
      <c r="ANY3" s="556"/>
      <c r="ANZ3" s="556"/>
      <c r="AOA3" s="556"/>
      <c r="AOB3" s="556"/>
      <c r="AOC3" s="556"/>
      <c r="AOD3" s="556"/>
      <c r="AOE3" s="556"/>
      <c r="AOF3" s="556"/>
      <c r="AOG3" s="556"/>
      <c r="AOH3" s="556"/>
      <c r="AOI3" s="556"/>
      <c r="AOJ3" s="556"/>
      <c r="AOK3" s="556"/>
      <c r="AOL3" s="556"/>
      <c r="AOM3" s="556"/>
      <c r="AON3" s="556"/>
      <c r="AOO3" s="556"/>
      <c r="AOP3" s="556"/>
      <c r="AOQ3" s="556"/>
      <c r="AOR3" s="556"/>
      <c r="AOS3" s="556"/>
      <c r="AOT3" s="556"/>
      <c r="AOU3" s="556"/>
      <c r="AOV3" s="556"/>
      <c r="AOW3" s="556"/>
      <c r="AOX3" s="556"/>
      <c r="AOY3" s="556"/>
      <c r="AOZ3" s="556"/>
      <c r="APA3" s="556"/>
      <c r="APB3" s="556"/>
      <c r="APC3" s="556"/>
      <c r="APD3" s="556"/>
      <c r="APE3" s="556"/>
      <c r="APF3" s="556"/>
      <c r="APG3" s="556"/>
      <c r="APH3" s="556"/>
      <c r="API3" s="556"/>
      <c r="APJ3" s="556"/>
      <c r="APK3" s="556"/>
      <c r="APL3" s="556"/>
      <c r="APM3" s="556"/>
      <c r="APN3" s="556"/>
      <c r="APO3" s="556"/>
      <c r="APP3" s="556"/>
      <c r="APQ3" s="556"/>
      <c r="APR3" s="556"/>
      <c r="APS3" s="556"/>
      <c r="APT3" s="556"/>
      <c r="APU3" s="556"/>
      <c r="APV3" s="556"/>
      <c r="APW3" s="556"/>
      <c r="APX3" s="556"/>
      <c r="APY3" s="556"/>
      <c r="APZ3" s="556"/>
      <c r="AQA3" s="556"/>
      <c r="AQB3" s="556"/>
      <c r="AQC3" s="556"/>
      <c r="AQD3" s="556"/>
      <c r="AQE3" s="556"/>
      <c r="AQF3" s="556"/>
      <c r="AQG3" s="556"/>
      <c r="AQH3" s="556"/>
      <c r="AQI3" s="556"/>
      <c r="AQJ3" s="556"/>
      <c r="AQK3" s="556"/>
      <c r="AQL3" s="556"/>
      <c r="AQM3" s="556"/>
      <c r="AQN3" s="556"/>
      <c r="AQO3" s="556"/>
      <c r="AQP3" s="556"/>
      <c r="AQQ3" s="556"/>
      <c r="AQR3" s="556"/>
      <c r="AQS3" s="556"/>
      <c r="AQT3" s="556"/>
      <c r="AQU3" s="556"/>
      <c r="AQV3" s="556"/>
      <c r="AQW3" s="556"/>
      <c r="AQX3" s="556"/>
      <c r="AQY3" s="556"/>
      <c r="AQZ3" s="556"/>
      <c r="ARA3" s="556"/>
      <c r="ARB3" s="556"/>
      <c r="ARC3" s="556"/>
      <c r="ARD3" s="556"/>
      <c r="ARE3" s="556"/>
      <c r="ARF3" s="556"/>
      <c r="ARG3" s="556"/>
      <c r="ARH3" s="556"/>
      <c r="ARI3" s="556"/>
      <c r="ARJ3" s="556"/>
      <c r="ARK3" s="556"/>
      <c r="ARL3" s="556"/>
      <c r="ARM3" s="556"/>
      <c r="ARN3" s="556"/>
      <c r="ARO3" s="556"/>
      <c r="ARP3" s="556"/>
      <c r="ARQ3" s="556"/>
      <c r="ARR3" s="556"/>
      <c r="ARS3" s="556"/>
      <c r="ART3" s="556"/>
      <c r="ARU3" s="556"/>
      <c r="ARV3" s="556"/>
      <c r="ARW3" s="556"/>
      <c r="ARX3" s="556"/>
      <c r="ARY3" s="556"/>
      <c r="ARZ3" s="556"/>
      <c r="ASA3" s="556"/>
      <c r="ASB3" s="556"/>
      <c r="ASC3" s="556"/>
      <c r="ASD3" s="556"/>
      <c r="ASE3" s="556"/>
      <c r="ASF3" s="556"/>
      <c r="ASG3" s="556"/>
      <c r="ASH3" s="556"/>
      <c r="ASI3" s="556"/>
      <c r="ASJ3" s="556"/>
      <c r="ASK3" s="556"/>
      <c r="ASL3" s="556"/>
      <c r="ASM3" s="556"/>
      <c r="ASN3" s="556"/>
      <c r="ASO3" s="556"/>
      <c r="ASP3" s="556"/>
      <c r="ASQ3" s="556"/>
      <c r="ASR3" s="556"/>
      <c r="ASS3" s="556"/>
      <c r="AST3" s="556"/>
      <c r="ASU3" s="556"/>
      <c r="ASV3" s="556"/>
      <c r="ASW3" s="556"/>
      <c r="ASX3" s="556"/>
      <c r="ASY3" s="556"/>
      <c r="ASZ3" s="556"/>
      <c r="ATA3" s="556"/>
      <c r="ATB3" s="556"/>
      <c r="ATC3" s="556"/>
      <c r="ATD3" s="556"/>
      <c r="ATE3" s="556"/>
      <c r="ATF3" s="556"/>
      <c r="ATG3" s="556"/>
      <c r="ATH3" s="556"/>
      <c r="ATI3" s="556"/>
      <c r="ATJ3" s="556"/>
      <c r="ATK3" s="556"/>
      <c r="ATL3" s="556"/>
      <c r="ATM3" s="556"/>
      <c r="ATN3" s="556"/>
      <c r="ATO3" s="556"/>
      <c r="ATP3" s="556"/>
      <c r="ATQ3" s="556"/>
      <c r="ATR3" s="556"/>
      <c r="ATS3" s="556"/>
      <c r="ATT3" s="556"/>
      <c r="ATU3" s="556"/>
      <c r="ATV3" s="556"/>
      <c r="ATW3" s="556"/>
      <c r="ATX3" s="556"/>
      <c r="ATY3" s="556"/>
      <c r="ATZ3" s="556"/>
      <c r="AUA3" s="556"/>
      <c r="AUB3" s="556"/>
      <c r="AUC3" s="556"/>
      <c r="AUD3" s="556"/>
      <c r="AUE3" s="556"/>
      <c r="AUF3" s="556"/>
      <c r="AUG3" s="556"/>
      <c r="AUH3" s="556"/>
      <c r="AUI3" s="556"/>
      <c r="AUJ3" s="556"/>
      <c r="AUK3" s="556"/>
      <c r="AUL3" s="556"/>
      <c r="AUM3" s="556"/>
      <c r="AUN3" s="556"/>
      <c r="AUO3" s="556"/>
      <c r="AUP3" s="556"/>
      <c r="AUQ3" s="556"/>
      <c r="AUR3" s="556"/>
      <c r="AUS3" s="556"/>
      <c r="AUT3" s="556"/>
      <c r="AUU3" s="556"/>
      <c r="AUV3" s="556"/>
      <c r="AUW3" s="556"/>
      <c r="AUX3" s="556"/>
      <c r="AUY3" s="556"/>
      <c r="AUZ3" s="556"/>
      <c r="AVA3" s="556"/>
      <c r="AVB3" s="556"/>
      <c r="AVC3" s="556"/>
      <c r="AVD3" s="556"/>
      <c r="AVE3" s="556"/>
      <c r="AVF3" s="556"/>
      <c r="AVG3" s="556"/>
      <c r="AVH3" s="556"/>
      <c r="AVI3" s="556"/>
      <c r="AVJ3" s="556"/>
      <c r="AVK3" s="556"/>
      <c r="AVL3" s="556"/>
      <c r="AVM3" s="556"/>
      <c r="AVN3" s="556"/>
      <c r="AVO3" s="556"/>
      <c r="AVP3" s="556"/>
      <c r="AVQ3" s="556"/>
      <c r="AVR3" s="556"/>
      <c r="AVS3" s="556"/>
      <c r="AVT3" s="556"/>
      <c r="AVU3" s="556"/>
      <c r="AVV3" s="556"/>
      <c r="AVW3" s="556"/>
      <c r="AVX3" s="556"/>
      <c r="AVY3" s="556"/>
      <c r="AVZ3" s="556"/>
      <c r="AWA3" s="556"/>
      <c r="AWB3" s="556"/>
      <c r="AWC3" s="556"/>
      <c r="AWD3" s="556"/>
      <c r="AWE3" s="556"/>
      <c r="AWF3" s="556"/>
      <c r="AWG3" s="556"/>
      <c r="AWH3" s="556"/>
      <c r="AWI3" s="556"/>
      <c r="AWJ3" s="556"/>
      <c r="AWK3" s="556"/>
      <c r="AWL3" s="556"/>
      <c r="AWM3" s="556"/>
      <c r="AWN3" s="556"/>
      <c r="AWO3" s="556"/>
      <c r="AWP3" s="556"/>
      <c r="AWQ3" s="556"/>
      <c r="AWR3" s="556"/>
      <c r="AWS3" s="556"/>
      <c r="AWT3" s="556"/>
      <c r="AWU3" s="556"/>
      <c r="AWV3" s="556"/>
      <c r="AWW3" s="556"/>
      <c r="AWX3" s="556"/>
      <c r="AWY3" s="556"/>
      <c r="AWZ3" s="556"/>
      <c r="AXA3" s="556"/>
      <c r="AXB3" s="556"/>
      <c r="AXC3" s="556"/>
      <c r="AXD3" s="556"/>
      <c r="AXE3" s="556"/>
      <c r="AXF3" s="556"/>
      <c r="AXG3" s="556"/>
      <c r="AXH3" s="556"/>
      <c r="AXI3" s="556"/>
      <c r="AXJ3" s="556"/>
      <c r="AXK3" s="556"/>
      <c r="AXL3" s="556"/>
      <c r="AXM3" s="556"/>
      <c r="AXN3" s="556"/>
      <c r="AXO3" s="556"/>
      <c r="AXP3" s="556"/>
      <c r="AXQ3" s="556"/>
      <c r="AXR3" s="556"/>
      <c r="AXS3" s="556"/>
      <c r="AXT3" s="556"/>
      <c r="AXU3" s="556"/>
      <c r="AXV3" s="556"/>
      <c r="AXW3" s="556"/>
      <c r="AXX3" s="556"/>
      <c r="AXY3" s="556"/>
      <c r="AXZ3" s="556"/>
      <c r="AYA3" s="556"/>
      <c r="AYB3" s="556"/>
      <c r="AYC3" s="556"/>
      <c r="AYD3" s="556"/>
      <c r="AYE3" s="556"/>
      <c r="AYF3" s="556"/>
      <c r="AYG3" s="556"/>
      <c r="AYH3" s="556"/>
      <c r="AYI3" s="556"/>
      <c r="AYJ3" s="556"/>
      <c r="AYK3" s="556"/>
      <c r="AYL3" s="556"/>
      <c r="AYM3" s="556"/>
      <c r="AYN3" s="556"/>
      <c r="AYO3" s="556"/>
      <c r="AYP3" s="556"/>
      <c r="AYQ3" s="556"/>
      <c r="AYR3" s="556"/>
      <c r="AYS3" s="556"/>
      <c r="AYT3" s="556"/>
      <c r="AYU3" s="556"/>
      <c r="AYV3" s="556"/>
      <c r="AYW3" s="556"/>
      <c r="AYX3" s="556"/>
      <c r="AYY3" s="556"/>
      <c r="AYZ3" s="556"/>
      <c r="AZA3" s="556"/>
      <c r="AZB3" s="556"/>
      <c r="AZC3" s="556"/>
      <c r="AZD3" s="556"/>
      <c r="AZE3" s="556"/>
      <c r="AZF3" s="556"/>
      <c r="AZG3" s="556"/>
      <c r="AZH3" s="556"/>
      <c r="AZI3" s="556"/>
      <c r="AZJ3" s="556"/>
      <c r="AZK3" s="556"/>
      <c r="AZL3" s="556"/>
      <c r="AZM3" s="556"/>
      <c r="AZN3" s="556"/>
      <c r="AZO3" s="556"/>
      <c r="AZP3" s="556"/>
      <c r="AZQ3" s="556"/>
      <c r="AZR3" s="556"/>
      <c r="AZS3" s="556"/>
      <c r="AZT3" s="556"/>
      <c r="AZU3" s="556"/>
      <c r="AZV3" s="556"/>
      <c r="AZW3" s="556"/>
      <c r="AZX3" s="556"/>
      <c r="AZY3" s="556"/>
      <c r="AZZ3" s="556"/>
      <c r="BAA3" s="556"/>
      <c r="BAB3" s="556"/>
      <c r="BAC3" s="556"/>
      <c r="BAD3" s="556"/>
      <c r="BAE3" s="556"/>
      <c r="BAF3" s="556"/>
      <c r="BAG3" s="556"/>
      <c r="BAH3" s="556"/>
      <c r="BAI3" s="556"/>
      <c r="BAJ3" s="556"/>
      <c r="BAK3" s="556"/>
      <c r="BAL3" s="556"/>
      <c r="BAM3" s="556"/>
      <c r="BAN3" s="556"/>
      <c r="BAO3" s="556"/>
      <c r="BAP3" s="556"/>
      <c r="BAQ3" s="556"/>
      <c r="BAR3" s="556"/>
      <c r="BAS3" s="556"/>
      <c r="BAT3" s="556"/>
      <c r="BAU3" s="556"/>
      <c r="BAV3" s="556"/>
      <c r="BAW3" s="556"/>
      <c r="BAX3" s="556"/>
      <c r="BAY3" s="556"/>
      <c r="BAZ3" s="556"/>
      <c r="BBA3" s="556"/>
      <c r="BBB3" s="556"/>
      <c r="BBC3" s="556"/>
      <c r="BBD3" s="556"/>
      <c r="BBE3" s="556"/>
      <c r="BBF3" s="556"/>
      <c r="BBG3" s="556"/>
      <c r="BBH3" s="556"/>
      <c r="BBI3" s="556"/>
      <c r="BBJ3" s="556"/>
      <c r="BBK3" s="556"/>
      <c r="BBL3" s="556"/>
      <c r="BBM3" s="556"/>
      <c r="BBN3" s="556"/>
      <c r="BBO3" s="556"/>
      <c r="BBP3" s="556"/>
      <c r="BBQ3" s="556"/>
      <c r="BBR3" s="556"/>
      <c r="BBS3" s="556"/>
      <c r="BBT3" s="556"/>
      <c r="BBU3" s="556"/>
      <c r="BBV3" s="556"/>
      <c r="BBW3" s="556"/>
      <c r="BBX3" s="556"/>
      <c r="BBY3" s="556"/>
      <c r="BBZ3" s="556"/>
      <c r="BCA3" s="556"/>
      <c r="BCB3" s="556"/>
      <c r="BCC3" s="556"/>
      <c r="BCD3" s="556"/>
      <c r="BCE3" s="556"/>
      <c r="BCF3" s="556"/>
      <c r="BCG3" s="556"/>
      <c r="BCH3" s="556"/>
      <c r="BCI3" s="556"/>
      <c r="BCJ3" s="556"/>
      <c r="BCK3" s="556"/>
      <c r="BCL3" s="556"/>
      <c r="BCM3" s="556"/>
      <c r="BCN3" s="556"/>
      <c r="BCO3" s="556"/>
      <c r="BCP3" s="556"/>
      <c r="BCQ3" s="556"/>
      <c r="BCR3" s="556"/>
      <c r="BCS3" s="556"/>
      <c r="BCT3" s="556"/>
      <c r="BCU3" s="556"/>
      <c r="BCV3" s="556"/>
      <c r="BCW3" s="556"/>
      <c r="BCX3" s="556"/>
      <c r="BCY3" s="556"/>
      <c r="BCZ3" s="556"/>
      <c r="BDA3" s="556"/>
      <c r="BDB3" s="556"/>
      <c r="BDC3" s="556"/>
      <c r="BDD3" s="556"/>
      <c r="BDE3" s="556"/>
      <c r="BDF3" s="556"/>
      <c r="BDG3" s="556"/>
      <c r="BDH3" s="556"/>
      <c r="BDI3" s="556"/>
      <c r="BDJ3" s="556"/>
      <c r="BDK3" s="556"/>
      <c r="BDL3" s="556"/>
      <c r="BDM3" s="556"/>
      <c r="BDN3" s="556"/>
      <c r="BDO3" s="556"/>
      <c r="BDP3" s="556"/>
      <c r="BDQ3" s="556"/>
      <c r="BDR3" s="556"/>
      <c r="BDS3" s="556"/>
      <c r="BDT3" s="556"/>
      <c r="BDU3" s="556"/>
      <c r="BDV3" s="556"/>
      <c r="BDW3" s="556"/>
      <c r="BDX3" s="556"/>
      <c r="BDY3" s="556"/>
      <c r="BDZ3" s="556"/>
      <c r="BEA3" s="556"/>
      <c r="BEB3" s="556"/>
      <c r="BEC3" s="556"/>
      <c r="BED3" s="556"/>
      <c r="BEE3" s="556"/>
      <c r="BEF3" s="556"/>
      <c r="BEG3" s="556"/>
      <c r="BEH3" s="556"/>
      <c r="BEI3" s="556"/>
      <c r="BEJ3" s="556"/>
      <c r="BEK3" s="556"/>
      <c r="BEL3" s="556"/>
      <c r="BEM3" s="556"/>
      <c r="BEN3" s="556"/>
      <c r="BEO3" s="556"/>
      <c r="BEP3" s="556"/>
      <c r="BEQ3" s="556"/>
      <c r="BER3" s="556"/>
      <c r="BES3" s="556"/>
      <c r="BET3" s="556"/>
      <c r="BEU3" s="556"/>
      <c r="BEV3" s="556"/>
      <c r="BEW3" s="556"/>
      <c r="BEX3" s="556"/>
      <c r="BEY3" s="556"/>
      <c r="BEZ3" s="556"/>
      <c r="BFA3" s="556"/>
      <c r="BFB3" s="556"/>
      <c r="BFC3" s="556"/>
      <c r="BFD3" s="556"/>
      <c r="BFE3" s="556"/>
      <c r="BFF3" s="556"/>
      <c r="BFG3" s="556"/>
      <c r="BFH3" s="556"/>
      <c r="BFI3" s="556"/>
      <c r="BFJ3" s="556"/>
      <c r="BFK3" s="556"/>
      <c r="BFL3" s="556"/>
      <c r="BFM3" s="556"/>
      <c r="BFN3" s="556"/>
      <c r="BFO3" s="556"/>
      <c r="BFP3" s="556"/>
      <c r="BFQ3" s="556"/>
      <c r="BFR3" s="556"/>
      <c r="BFS3" s="556"/>
      <c r="BFT3" s="556"/>
      <c r="BFU3" s="556"/>
      <c r="BFV3" s="556"/>
      <c r="BFW3" s="556"/>
      <c r="BFX3" s="556"/>
      <c r="BFY3" s="556"/>
      <c r="BFZ3" s="556"/>
      <c r="BGA3" s="556"/>
      <c r="BGB3" s="556"/>
      <c r="BGC3" s="556"/>
      <c r="BGD3" s="556"/>
      <c r="BGE3" s="556"/>
      <c r="BGF3" s="556"/>
      <c r="BGG3" s="556"/>
      <c r="BGH3" s="556"/>
      <c r="BGI3" s="556"/>
      <c r="BGJ3" s="556"/>
      <c r="BGK3" s="556"/>
      <c r="BGL3" s="556"/>
      <c r="BGM3" s="556"/>
      <c r="BGN3" s="556"/>
      <c r="BGO3" s="556"/>
      <c r="BGP3" s="556"/>
      <c r="BGQ3" s="556"/>
      <c r="BGR3" s="556"/>
      <c r="BGS3" s="556"/>
      <c r="BGT3" s="556"/>
      <c r="BGU3" s="556"/>
      <c r="BGV3" s="556"/>
      <c r="BGW3" s="556"/>
      <c r="BGX3" s="556"/>
      <c r="BGY3" s="556"/>
      <c r="BGZ3" s="556"/>
      <c r="BHA3" s="556"/>
      <c r="BHB3" s="556"/>
      <c r="BHC3" s="556"/>
      <c r="BHD3" s="556"/>
      <c r="BHE3" s="556"/>
      <c r="BHF3" s="556"/>
      <c r="BHG3" s="556"/>
      <c r="BHH3" s="556"/>
      <c r="BHI3" s="556"/>
      <c r="BHJ3" s="556"/>
      <c r="BHK3" s="556"/>
      <c r="BHL3" s="556"/>
      <c r="BHM3" s="556"/>
      <c r="BHN3" s="556"/>
      <c r="BHO3" s="556"/>
      <c r="BHP3" s="556"/>
      <c r="BHQ3" s="556"/>
      <c r="BHR3" s="556"/>
      <c r="BHS3" s="556"/>
      <c r="BHT3" s="556"/>
      <c r="BHU3" s="556"/>
      <c r="BHV3" s="556"/>
      <c r="BHW3" s="556"/>
      <c r="BHX3" s="556"/>
      <c r="BHY3" s="556"/>
      <c r="BHZ3" s="556"/>
      <c r="BIA3" s="556"/>
      <c r="BIB3" s="556"/>
      <c r="BIC3" s="556"/>
      <c r="BID3" s="556"/>
      <c r="BIE3" s="556"/>
      <c r="BIF3" s="556"/>
      <c r="BIG3" s="556"/>
      <c r="BIH3" s="556"/>
      <c r="BII3" s="556"/>
      <c r="BIJ3" s="556"/>
      <c r="BIK3" s="556"/>
      <c r="BIL3" s="556"/>
      <c r="BIM3" s="556"/>
      <c r="BIN3" s="556"/>
      <c r="BIO3" s="556"/>
      <c r="BIP3" s="556"/>
      <c r="BIQ3" s="556"/>
      <c r="BIR3" s="556"/>
      <c r="BIS3" s="556"/>
      <c r="BIT3" s="556"/>
      <c r="BIU3" s="556"/>
      <c r="BIV3" s="556"/>
      <c r="BIW3" s="556"/>
      <c r="BIX3" s="556"/>
      <c r="BIY3" s="556"/>
      <c r="BIZ3" s="556"/>
      <c r="BJA3" s="556"/>
      <c r="BJB3" s="556"/>
      <c r="BJC3" s="556"/>
      <c r="BJD3" s="556"/>
      <c r="BJE3" s="556"/>
      <c r="BJF3" s="556"/>
      <c r="BJG3" s="556"/>
      <c r="BJH3" s="556"/>
      <c r="BJI3" s="556"/>
      <c r="BJJ3" s="556"/>
      <c r="BJK3" s="556"/>
      <c r="BJL3" s="556"/>
      <c r="BJM3" s="556"/>
      <c r="BJN3" s="556"/>
      <c r="BJO3" s="556"/>
      <c r="BJP3" s="556"/>
      <c r="BJQ3" s="556"/>
      <c r="BJR3" s="556"/>
      <c r="BJS3" s="556"/>
      <c r="BJT3" s="556"/>
      <c r="BJU3" s="556"/>
      <c r="BJV3" s="556"/>
      <c r="BJW3" s="556"/>
      <c r="BJX3" s="556"/>
      <c r="BJY3" s="556"/>
      <c r="BJZ3" s="556"/>
      <c r="BKA3" s="556"/>
      <c r="BKB3" s="556"/>
      <c r="BKC3" s="556"/>
      <c r="BKD3" s="556"/>
      <c r="BKE3" s="556"/>
      <c r="BKF3" s="556"/>
      <c r="BKG3" s="556"/>
      <c r="BKH3" s="556"/>
      <c r="BKI3" s="556"/>
      <c r="BKJ3" s="556"/>
      <c r="BKK3" s="556"/>
      <c r="BKL3" s="556"/>
      <c r="BKM3" s="556"/>
      <c r="BKN3" s="556"/>
      <c r="BKO3" s="556"/>
      <c r="BKP3" s="556"/>
      <c r="BKQ3" s="556"/>
      <c r="BKR3" s="556"/>
      <c r="BKS3" s="556"/>
      <c r="BKT3" s="556"/>
      <c r="BKU3" s="556"/>
      <c r="BKV3" s="556"/>
      <c r="BKW3" s="556"/>
      <c r="BKX3" s="556"/>
      <c r="BKY3" s="556"/>
      <c r="BKZ3" s="556"/>
      <c r="BLA3" s="556"/>
      <c r="BLB3" s="556"/>
      <c r="BLC3" s="556"/>
      <c r="BLD3" s="556"/>
      <c r="BLE3" s="556"/>
      <c r="BLF3" s="556"/>
      <c r="BLG3" s="556"/>
      <c r="BLH3" s="556"/>
      <c r="BLI3" s="556"/>
      <c r="BLJ3" s="556"/>
      <c r="BLK3" s="556"/>
      <c r="BLL3" s="556"/>
      <c r="BLM3" s="556"/>
      <c r="BLN3" s="556"/>
      <c r="BLO3" s="556"/>
      <c r="BLP3" s="556"/>
      <c r="BLQ3" s="556"/>
      <c r="BLR3" s="556"/>
      <c r="BLS3" s="556"/>
      <c r="BLT3" s="556"/>
      <c r="BLU3" s="556"/>
      <c r="BLV3" s="556"/>
      <c r="BLW3" s="556"/>
      <c r="BLX3" s="556"/>
      <c r="BLY3" s="556"/>
      <c r="BLZ3" s="556"/>
      <c r="BMA3" s="556"/>
      <c r="BMB3" s="556"/>
      <c r="BMC3" s="556"/>
      <c r="BMD3" s="556"/>
      <c r="BME3" s="556"/>
      <c r="BMF3" s="556"/>
      <c r="BMG3" s="556"/>
      <c r="BMH3" s="556"/>
      <c r="BMI3" s="556"/>
      <c r="BMJ3" s="556"/>
      <c r="BMK3" s="556"/>
      <c r="BML3" s="556"/>
      <c r="BMM3" s="556"/>
      <c r="BMN3" s="556"/>
      <c r="BMO3" s="556"/>
      <c r="BMP3" s="556"/>
      <c r="BMQ3" s="556"/>
      <c r="BMR3" s="556"/>
      <c r="BMS3" s="556"/>
      <c r="BMT3" s="556"/>
      <c r="BMU3" s="556"/>
      <c r="BMV3" s="556"/>
      <c r="BMW3" s="556"/>
      <c r="BMX3" s="556"/>
      <c r="BMY3" s="556"/>
      <c r="BMZ3" s="556"/>
      <c r="BNA3" s="556"/>
      <c r="BNB3" s="556"/>
      <c r="BNC3" s="556"/>
      <c r="BND3" s="556"/>
      <c r="BNE3" s="556"/>
      <c r="BNF3" s="556"/>
      <c r="BNG3" s="556"/>
      <c r="BNH3" s="556"/>
      <c r="BNI3" s="556"/>
      <c r="BNJ3" s="556"/>
      <c r="BNK3" s="556"/>
      <c r="BNL3" s="556"/>
      <c r="BNM3" s="556"/>
      <c r="BNN3" s="556"/>
      <c r="BNO3" s="556"/>
      <c r="BNP3" s="556"/>
      <c r="BNQ3" s="556"/>
      <c r="BNR3" s="556"/>
      <c r="BNS3" s="556"/>
      <c r="BNT3" s="556"/>
      <c r="BNU3" s="556"/>
      <c r="BNV3" s="556"/>
      <c r="BNW3" s="556"/>
      <c r="BNX3" s="556"/>
      <c r="BNY3" s="556"/>
      <c r="BNZ3" s="556"/>
      <c r="BOA3" s="556"/>
      <c r="BOB3" s="556"/>
      <c r="BOC3" s="556"/>
      <c r="BOD3" s="556"/>
      <c r="BOE3" s="556"/>
      <c r="BOF3" s="556"/>
      <c r="BOG3" s="556"/>
      <c r="BOH3" s="556"/>
      <c r="BOI3" s="556"/>
      <c r="BOJ3" s="556"/>
      <c r="BOK3" s="556"/>
      <c r="BOL3" s="556"/>
      <c r="BOM3" s="556"/>
      <c r="BON3" s="556"/>
      <c r="BOO3" s="556"/>
      <c r="BOP3" s="556"/>
      <c r="BOQ3" s="556"/>
      <c r="BOR3" s="556"/>
      <c r="BOS3" s="556"/>
      <c r="BOT3" s="556"/>
      <c r="BOU3" s="556"/>
      <c r="BOV3" s="556"/>
      <c r="BOW3" s="556"/>
      <c r="BOX3" s="556"/>
      <c r="BOY3" s="556"/>
      <c r="BOZ3" s="556"/>
      <c r="BPA3" s="556"/>
      <c r="BPB3" s="556"/>
      <c r="BPC3" s="556"/>
      <c r="BPD3" s="556"/>
      <c r="BPE3" s="556"/>
      <c r="BPF3" s="556"/>
      <c r="BPG3" s="556"/>
      <c r="BPH3" s="556"/>
      <c r="BPI3" s="556"/>
      <c r="BPJ3" s="556"/>
      <c r="BPK3" s="556"/>
      <c r="BPL3" s="556"/>
      <c r="BPM3" s="556"/>
      <c r="BPN3" s="556"/>
      <c r="BPO3" s="556"/>
      <c r="BPP3" s="556"/>
      <c r="BPQ3" s="556"/>
      <c r="BPR3" s="556"/>
      <c r="BPS3" s="556"/>
      <c r="BPT3" s="556"/>
      <c r="BPU3" s="556"/>
      <c r="BPV3" s="556"/>
      <c r="BPW3" s="556"/>
      <c r="BPX3" s="556"/>
      <c r="BPY3" s="556"/>
      <c r="BPZ3" s="556"/>
      <c r="BQA3" s="556"/>
      <c r="BQB3" s="556"/>
      <c r="BQC3" s="556"/>
      <c r="BQD3" s="556"/>
      <c r="BQE3" s="556"/>
      <c r="BQF3" s="556"/>
      <c r="BQG3" s="556"/>
      <c r="BQH3" s="556"/>
      <c r="BQI3" s="556"/>
      <c r="BQJ3" s="556"/>
      <c r="BQK3" s="556"/>
      <c r="BQL3" s="556"/>
      <c r="BQM3" s="556"/>
      <c r="BQN3" s="556"/>
      <c r="BQO3" s="556"/>
      <c r="BQP3" s="556"/>
      <c r="BQQ3" s="556"/>
      <c r="BQR3" s="556"/>
      <c r="BQS3" s="556"/>
      <c r="BQT3" s="556"/>
      <c r="BQU3" s="556"/>
      <c r="BQV3" s="556"/>
      <c r="BQW3" s="556"/>
      <c r="BQX3" s="556"/>
      <c r="BQY3" s="556"/>
      <c r="BQZ3" s="556"/>
      <c r="BRA3" s="556"/>
      <c r="BRB3" s="556"/>
      <c r="BRC3" s="556"/>
      <c r="BRD3" s="556"/>
      <c r="BRE3" s="556"/>
      <c r="BRF3" s="556"/>
      <c r="BRG3" s="556"/>
      <c r="BRH3" s="556"/>
      <c r="BRI3" s="556"/>
      <c r="BRJ3" s="556"/>
      <c r="BRK3" s="556"/>
      <c r="BRL3" s="556"/>
      <c r="BRM3" s="556"/>
      <c r="BRN3" s="556"/>
      <c r="BRO3" s="556"/>
      <c r="BRP3" s="556"/>
      <c r="BRQ3" s="556"/>
      <c r="BRR3" s="556"/>
      <c r="BRS3" s="556"/>
      <c r="BRT3" s="556"/>
      <c r="BRU3" s="556"/>
      <c r="BRV3" s="556"/>
      <c r="BRW3" s="556"/>
      <c r="BRX3" s="556"/>
      <c r="BRY3" s="556"/>
      <c r="BRZ3" s="556"/>
      <c r="BSA3" s="556"/>
      <c r="BSB3" s="556"/>
      <c r="BSC3" s="556"/>
      <c r="BSD3" s="556"/>
      <c r="BSE3" s="556"/>
      <c r="BSF3" s="556"/>
      <c r="BSG3" s="556"/>
      <c r="BSH3" s="556"/>
      <c r="BSI3" s="556"/>
      <c r="BSJ3" s="556"/>
      <c r="BSK3" s="556"/>
      <c r="BSL3" s="556"/>
      <c r="BSM3" s="556"/>
      <c r="BSN3" s="556"/>
      <c r="BSO3" s="556"/>
      <c r="BSP3" s="556"/>
      <c r="BSQ3" s="556"/>
      <c r="BSR3" s="556"/>
      <c r="BSS3" s="556"/>
      <c r="BST3" s="556"/>
      <c r="BSU3" s="556"/>
      <c r="BSV3" s="556"/>
      <c r="BSW3" s="556"/>
      <c r="BSX3" s="556"/>
      <c r="BSY3" s="556"/>
      <c r="BSZ3" s="556"/>
      <c r="BTA3" s="556"/>
      <c r="BTB3" s="556"/>
      <c r="BTC3" s="556"/>
      <c r="BTD3" s="556"/>
      <c r="BTE3" s="556"/>
      <c r="BTF3" s="556"/>
      <c r="BTG3" s="556"/>
      <c r="BTH3" s="556"/>
      <c r="BTI3" s="556"/>
      <c r="BTJ3" s="556"/>
      <c r="BTK3" s="556"/>
      <c r="BTL3" s="556"/>
      <c r="BTM3" s="556"/>
      <c r="BTN3" s="556"/>
      <c r="BTO3" s="556"/>
      <c r="BTP3" s="556"/>
      <c r="BTQ3" s="556"/>
      <c r="BTR3" s="556"/>
      <c r="BTS3" s="556"/>
      <c r="BTT3" s="556"/>
      <c r="BTU3" s="556"/>
      <c r="BTV3" s="556"/>
      <c r="BTW3" s="556"/>
      <c r="BTX3" s="556"/>
      <c r="BTY3" s="556"/>
      <c r="BTZ3" s="556"/>
      <c r="BUA3" s="556"/>
      <c r="BUB3" s="556"/>
      <c r="BUC3" s="556"/>
      <c r="BUD3" s="556"/>
      <c r="BUE3" s="556"/>
      <c r="BUF3" s="556"/>
      <c r="BUG3" s="556"/>
      <c r="BUH3" s="556"/>
      <c r="BUI3" s="556"/>
      <c r="BUJ3" s="556"/>
      <c r="BUK3" s="556"/>
      <c r="BUL3" s="556"/>
      <c r="BUM3" s="556"/>
      <c r="BUN3" s="556"/>
      <c r="BUO3" s="556"/>
      <c r="BUP3" s="556"/>
      <c r="BUQ3" s="556"/>
      <c r="BUR3" s="556"/>
      <c r="BUS3" s="556"/>
      <c r="BUT3" s="556"/>
      <c r="BUU3" s="556"/>
      <c r="BUV3" s="556"/>
      <c r="BUW3" s="556"/>
      <c r="BUX3" s="556"/>
      <c r="BUY3" s="556"/>
      <c r="BUZ3" s="556"/>
      <c r="BVA3" s="556"/>
      <c r="BVB3" s="556"/>
      <c r="BVC3" s="556"/>
      <c r="BVD3" s="556"/>
      <c r="BVE3" s="556"/>
      <c r="BVF3" s="556"/>
      <c r="BVG3" s="556"/>
      <c r="BVH3" s="556"/>
      <c r="BVI3" s="556"/>
      <c r="BVJ3" s="556"/>
      <c r="BVK3" s="556"/>
      <c r="BVL3" s="556"/>
      <c r="BVM3" s="556"/>
      <c r="BVN3" s="556"/>
      <c r="BVO3" s="556"/>
      <c r="BVP3" s="556"/>
      <c r="BVQ3" s="556"/>
      <c r="BVR3" s="556"/>
      <c r="BVS3" s="556"/>
      <c r="BVT3" s="556"/>
      <c r="BVU3" s="556"/>
      <c r="BVV3" s="556"/>
      <c r="BVW3" s="556"/>
      <c r="BVX3" s="556"/>
      <c r="BVY3" s="556"/>
      <c r="BVZ3" s="556"/>
      <c r="BWA3" s="556"/>
      <c r="BWB3" s="556"/>
      <c r="BWC3" s="556"/>
      <c r="BWD3" s="556"/>
      <c r="BWE3" s="556"/>
      <c r="BWF3" s="556"/>
      <c r="BWG3" s="556"/>
      <c r="BWH3" s="556"/>
      <c r="BWI3" s="556"/>
      <c r="BWJ3" s="556"/>
      <c r="BWK3" s="556"/>
      <c r="BWL3" s="556"/>
      <c r="BWM3" s="556"/>
      <c r="BWN3" s="556"/>
      <c r="BWO3" s="556"/>
      <c r="BWP3" s="556"/>
      <c r="BWQ3" s="556"/>
      <c r="BWR3" s="556"/>
      <c r="BWS3" s="556"/>
      <c r="BWT3" s="556"/>
      <c r="BWU3" s="556"/>
      <c r="BWV3" s="556"/>
      <c r="BWW3" s="556"/>
      <c r="BWX3" s="556"/>
      <c r="BWY3" s="556"/>
      <c r="BWZ3" s="556"/>
      <c r="BXA3" s="556"/>
      <c r="BXB3" s="556"/>
      <c r="BXC3" s="556"/>
      <c r="BXD3" s="556"/>
      <c r="BXE3" s="556"/>
      <c r="BXF3" s="556"/>
      <c r="BXG3" s="556"/>
      <c r="BXH3" s="556"/>
      <c r="BXI3" s="556"/>
      <c r="BXJ3" s="556"/>
      <c r="BXK3" s="556"/>
      <c r="BXL3" s="556"/>
      <c r="BXM3" s="556"/>
      <c r="BXN3" s="556"/>
      <c r="BXO3" s="556"/>
      <c r="BXP3" s="556"/>
      <c r="BXQ3" s="556"/>
      <c r="BXR3" s="556"/>
      <c r="BXS3" s="556"/>
      <c r="BXT3" s="556"/>
      <c r="BXU3" s="556"/>
      <c r="BXV3" s="556"/>
      <c r="BXW3" s="556"/>
      <c r="BXX3" s="556"/>
      <c r="BXY3" s="556"/>
      <c r="BXZ3" s="556"/>
      <c r="BYA3" s="556"/>
      <c r="BYB3" s="556"/>
      <c r="BYC3" s="556"/>
      <c r="BYD3" s="556"/>
      <c r="BYE3" s="556"/>
      <c r="BYF3" s="556"/>
      <c r="BYG3" s="556"/>
      <c r="BYH3" s="556"/>
      <c r="BYI3" s="556"/>
      <c r="BYJ3" s="556"/>
      <c r="BYK3" s="556"/>
      <c r="BYL3" s="556"/>
      <c r="BYM3" s="556"/>
      <c r="BYN3" s="556"/>
      <c r="BYO3" s="556"/>
      <c r="BYP3" s="556"/>
      <c r="BYQ3" s="556"/>
      <c r="BYR3" s="556"/>
      <c r="BYS3" s="556"/>
      <c r="BYT3" s="556"/>
      <c r="BYU3" s="556"/>
      <c r="BYV3" s="556"/>
      <c r="BYW3" s="556"/>
      <c r="BYX3" s="556"/>
      <c r="BYY3" s="556"/>
      <c r="BYZ3" s="556"/>
      <c r="BZA3" s="556"/>
      <c r="BZB3" s="556"/>
      <c r="BZC3" s="556"/>
      <c r="BZD3" s="556"/>
      <c r="BZE3" s="556"/>
      <c r="BZF3" s="556"/>
      <c r="BZG3" s="556"/>
      <c r="BZH3" s="556"/>
      <c r="BZI3" s="556"/>
      <c r="BZJ3" s="556"/>
      <c r="BZK3" s="556"/>
      <c r="BZL3" s="556"/>
      <c r="BZM3" s="556"/>
      <c r="BZN3" s="556"/>
      <c r="BZO3" s="556"/>
      <c r="BZP3" s="556"/>
      <c r="BZQ3" s="556"/>
      <c r="BZR3" s="556"/>
      <c r="BZS3" s="556"/>
      <c r="BZT3" s="556"/>
      <c r="BZU3" s="556"/>
      <c r="BZV3" s="556"/>
      <c r="BZW3" s="556"/>
      <c r="BZX3" s="556"/>
      <c r="BZY3" s="556"/>
      <c r="BZZ3" s="556"/>
      <c r="CAA3" s="556"/>
      <c r="CAB3" s="556"/>
      <c r="CAC3" s="556"/>
      <c r="CAD3" s="556"/>
      <c r="CAE3" s="556"/>
      <c r="CAF3" s="556"/>
      <c r="CAG3" s="556"/>
      <c r="CAH3" s="556"/>
      <c r="CAI3" s="556"/>
      <c r="CAJ3" s="556"/>
      <c r="CAK3" s="556"/>
      <c r="CAL3" s="556"/>
      <c r="CAM3" s="556"/>
      <c r="CAN3" s="556"/>
      <c r="CAO3" s="556"/>
      <c r="CAP3" s="556"/>
      <c r="CAQ3" s="556"/>
      <c r="CAR3" s="556"/>
      <c r="CAS3" s="556"/>
      <c r="CAT3" s="556"/>
      <c r="CAU3" s="556"/>
      <c r="CAV3" s="556"/>
      <c r="CAW3" s="556"/>
      <c r="CAX3" s="556"/>
      <c r="CAY3" s="556"/>
      <c r="CAZ3" s="556"/>
      <c r="CBA3" s="556"/>
      <c r="CBB3" s="556"/>
      <c r="CBC3" s="556"/>
      <c r="CBD3" s="556"/>
      <c r="CBE3" s="556"/>
      <c r="CBF3" s="556"/>
      <c r="CBG3" s="556"/>
      <c r="CBH3" s="556"/>
      <c r="CBI3" s="556"/>
      <c r="CBJ3" s="556"/>
      <c r="CBK3" s="556"/>
      <c r="CBL3" s="556"/>
      <c r="CBM3" s="556"/>
      <c r="CBN3" s="556"/>
      <c r="CBO3" s="556"/>
      <c r="CBP3" s="556"/>
      <c r="CBQ3" s="556"/>
      <c r="CBR3" s="556"/>
      <c r="CBS3" s="556"/>
      <c r="CBT3" s="556"/>
      <c r="CBU3" s="556"/>
      <c r="CBV3" s="556"/>
      <c r="CBW3" s="556"/>
      <c r="CBX3" s="556"/>
      <c r="CBY3" s="556"/>
      <c r="CBZ3" s="556"/>
      <c r="CCA3" s="556"/>
      <c r="CCB3" s="556"/>
      <c r="CCC3" s="556"/>
      <c r="CCD3" s="556"/>
      <c r="CCE3" s="556"/>
      <c r="CCF3" s="556"/>
      <c r="CCG3" s="556"/>
      <c r="CCH3" s="556"/>
      <c r="CCI3" s="556"/>
      <c r="CCJ3" s="556"/>
      <c r="CCK3" s="556"/>
      <c r="CCL3" s="556"/>
      <c r="CCM3" s="556"/>
      <c r="CCN3" s="556"/>
      <c r="CCO3" s="556"/>
      <c r="CCP3" s="556"/>
      <c r="CCQ3" s="556"/>
      <c r="CCR3" s="556"/>
      <c r="CCS3" s="556"/>
      <c r="CCT3" s="556"/>
      <c r="CCU3" s="556"/>
      <c r="CCV3" s="556"/>
      <c r="CCW3" s="556"/>
      <c r="CCX3" s="556"/>
      <c r="CCY3" s="556"/>
      <c r="CCZ3" s="556"/>
      <c r="CDA3" s="556"/>
      <c r="CDB3" s="556"/>
      <c r="CDC3" s="556"/>
      <c r="CDD3" s="556"/>
      <c r="CDE3" s="556"/>
      <c r="CDF3" s="556"/>
      <c r="CDG3" s="556"/>
      <c r="CDH3" s="556"/>
      <c r="CDI3" s="556"/>
      <c r="CDJ3" s="556"/>
      <c r="CDK3" s="556"/>
      <c r="CDL3" s="556"/>
      <c r="CDM3" s="556"/>
      <c r="CDN3" s="556"/>
      <c r="CDO3" s="556"/>
      <c r="CDP3" s="556"/>
      <c r="CDQ3" s="556"/>
      <c r="CDR3" s="556"/>
      <c r="CDS3" s="556"/>
      <c r="CDT3" s="556"/>
      <c r="CDU3" s="556"/>
      <c r="CDV3" s="556"/>
      <c r="CDW3" s="556"/>
      <c r="CDX3" s="556"/>
      <c r="CDY3" s="556"/>
      <c r="CDZ3" s="556"/>
      <c r="CEA3" s="556"/>
      <c r="CEB3" s="556"/>
      <c r="CEC3" s="556"/>
      <c r="CED3" s="556"/>
      <c r="CEE3" s="556"/>
      <c r="CEF3" s="556"/>
      <c r="CEG3" s="556"/>
      <c r="CEH3" s="556"/>
      <c r="CEI3" s="556"/>
      <c r="CEJ3" s="556"/>
      <c r="CEK3" s="556"/>
      <c r="CEL3" s="556"/>
      <c r="CEM3" s="556"/>
      <c r="CEN3" s="556"/>
      <c r="CEO3" s="556"/>
      <c r="CEP3" s="556"/>
      <c r="CEQ3" s="556"/>
      <c r="CER3" s="556"/>
      <c r="CES3" s="556"/>
      <c r="CET3" s="556"/>
      <c r="CEU3" s="556"/>
      <c r="CEV3" s="556"/>
      <c r="CEW3" s="556"/>
      <c r="CEX3" s="556"/>
      <c r="CEY3" s="556"/>
      <c r="CEZ3" s="556"/>
      <c r="CFA3" s="556"/>
      <c r="CFB3" s="556"/>
      <c r="CFC3" s="556"/>
      <c r="CFD3" s="556"/>
      <c r="CFE3" s="556"/>
      <c r="CFF3" s="556"/>
      <c r="CFG3" s="556"/>
      <c r="CFH3" s="556"/>
      <c r="CFI3" s="556"/>
      <c r="CFJ3" s="556"/>
      <c r="CFK3" s="556"/>
      <c r="CFL3" s="556"/>
      <c r="CFM3" s="556"/>
      <c r="CFN3" s="556"/>
      <c r="CFO3" s="556"/>
      <c r="CFP3" s="556"/>
      <c r="CFQ3" s="556"/>
      <c r="CFR3" s="556"/>
      <c r="CFS3" s="556"/>
      <c r="CFT3" s="556"/>
      <c r="CFU3" s="556"/>
      <c r="CFV3" s="556"/>
      <c r="CFW3" s="556"/>
      <c r="CFX3" s="556"/>
      <c r="CFY3" s="556"/>
      <c r="CFZ3" s="556"/>
      <c r="CGA3" s="556"/>
      <c r="CGB3" s="556"/>
      <c r="CGC3" s="556"/>
      <c r="CGD3" s="556"/>
      <c r="CGE3" s="556"/>
      <c r="CGF3" s="556"/>
      <c r="CGG3" s="556"/>
      <c r="CGH3" s="556"/>
      <c r="CGI3" s="556"/>
      <c r="CGJ3" s="556"/>
      <c r="CGK3" s="556"/>
      <c r="CGL3" s="556"/>
      <c r="CGM3" s="556"/>
      <c r="CGN3" s="556"/>
      <c r="CGO3" s="556"/>
      <c r="CGP3" s="556"/>
      <c r="CGQ3" s="556"/>
      <c r="CGR3" s="556"/>
      <c r="CGS3" s="556"/>
      <c r="CGT3" s="556"/>
      <c r="CGU3" s="556"/>
      <c r="CGV3" s="556"/>
      <c r="CGW3" s="556"/>
      <c r="CGX3" s="556"/>
      <c r="CGY3" s="556"/>
      <c r="CGZ3" s="556"/>
      <c r="CHA3" s="556"/>
      <c r="CHB3" s="556"/>
      <c r="CHC3" s="556"/>
      <c r="CHD3" s="556"/>
      <c r="CHE3" s="556"/>
      <c r="CHF3" s="556"/>
      <c r="CHG3" s="556"/>
      <c r="CHH3" s="556"/>
      <c r="CHI3" s="556"/>
      <c r="CHJ3" s="556"/>
      <c r="CHK3" s="556"/>
      <c r="CHL3" s="556"/>
      <c r="CHM3" s="556"/>
      <c r="CHN3" s="556"/>
      <c r="CHO3" s="556"/>
      <c r="CHP3" s="556"/>
      <c r="CHQ3" s="556"/>
      <c r="CHR3" s="556"/>
      <c r="CHS3" s="556"/>
      <c r="CHT3" s="556"/>
      <c r="CHU3" s="556"/>
      <c r="CHV3" s="556"/>
      <c r="CHW3" s="556"/>
      <c r="CHX3" s="556"/>
      <c r="CHY3" s="556"/>
      <c r="CHZ3" s="556"/>
      <c r="CIA3" s="556"/>
      <c r="CIB3" s="556"/>
      <c r="CIC3" s="556"/>
      <c r="CID3" s="556"/>
      <c r="CIE3" s="556"/>
      <c r="CIF3" s="556"/>
      <c r="CIG3" s="556"/>
      <c r="CIH3" s="556"/>
      <c r="CII3" s="556"/>
      <c r="CIJ3" s="556"/>
      <c r="CIK3" s="556"/>
      <c r="CIL3" s="556"/>
      <c r="CIM3" s="556"/>
      <c r="CIN3" s="556"/>
      <c r="CIO3" s="556"/>
      <c r="CIP3" s="556"/>
      <c r="CIQ3" s="556"/>
      <c r="CIR3" s="556"/>
      <c r="CIS3" s="556"/>
      <c r="CIT3" s="556"/>
      <c r="CIU3" s="556"/>
      <c r="CIV3" s="556"/>
      <c r="CIW3" s="556"/>
      <c r="CIX3" s="556"/>
      <c r="CIY3" s="556"/>
      <c r="CIZ3" s="556"/>
      <c r="CJA3" s="556"/>
      <c r="CJB3" s="556"/>
      <c r="CJC3" s="556"/>
      <c r="CJD3" s="556"/>
      <c r="CJE3" s="556"/>
      <c r="CJF3" s="556"/>
      <c r="CJG3" s="556"/>
      <c r="CJH3" s="556"/>
      <c r="CJI3" s="556"/>
      <c r="CJJ3" s="556"/>
      <c r="CJK3" s="556"/>
      <c r="CJL3" s="556"/>
      <c r="CJM3" s="556"/>
      <c r="CJN3" s="556"/>
      <c r="CJO3" s="556"/>
      <c r="CJP3" s="556"/>
      <c r="CJQ3" s="556"/>
      <c r="CJR3" s="556"/>
      <c r="CJS3" s="556"/>
      <c r="CJT3" s="556"/>
      <c r="CJU3" s="556"/>
      <c r="CJV3" s="556"/>
      <c r="CJW3" s="556"/>
      <c r="CJX3" s="556"/>
      <c r="CJY3" s="556"/>
      <c r="CJZ3" s="556"/>
      <c r="CKA3" s="556"/>
      <c r="CKB3" s="556"/>
      <c r="CKC3" s="556"/>
      <c r="CKD3" s="556"/>
      <c r="CKE3" s="556"/>
      <c r="CKF3" s="556"/>
      <c r="CKG3" s="556"/>
      <c r="CKH3" s="556"/>
      <c r="CKI3" s="556"/>
      <c r="CKJ3" s="556"/>
      <c r="CKK3" s="556"/>
      <c r="CKL3" s="556"/>
      <c r="CKM3" s="556"/>
      <c r="CKN3" s="556"/>
      <c r="CKO3" s="556"/>
      <c r="CKP3" s="556"/>
      <c r="CKQ3" s="556"/>
      <c r="CKR3" s="556"/>
      <c r="CKS3" s="556"/>
      <c r="CKT3" s="556"/>
      <c r="CKU3" s="556"/>
      <c r="CKV3" s="556"/>
      <c r="CKW3" s="556"/>
      <c r="CKX3" s="556"/>
      <c r="CKY3" s="556"/>
      <c r="CKZ3" s="556"/>
      <c r="CLA3" s="556"/>
      <c r="CLB3" s="556"/>
      <c r="CLC3" s="556"/>
      <c r="CLD3" s="556"/>
      <c r="CLE3" s="556"/>
      <c r="CLF3" s="556"/>
      <c r="CLG3" s="556"/>
      <c r="CLH3" s="556"/>
      <c r="CLI3" s="556"/>
      <c r="CLJ3" s="556"/>
      <c r="CLK3" s="556"/>
      <c r="CLL3" s="556"/>
      <c r="CLM3" s="556"/>
      <c r="CLN3" s="556"/>
      <c r="CLO3" s="556"/>
      <c r="CLP3" s="556"/>
      <c r="CLQ3" s="556"/>
      <c r="CLR3" s="556"/>
      <c r="CLS3" s="556"/>
      <c r="CLT3" s="556"/>
      <c r="CLU3" s="556"/>
      <c r="CLV3" s="556"/>
      <c r="CLW3" s="556"/>
      <c r="CLX3" s="556"/>
      <c r="CLY3" s="556"/>
      <c r="CLZ3" s="556"/>
      <c r="CMA3" s="556"/>
      <c r="CMB3" s="556"/>
      <c r="CMC3" s="556"/>
      <c r="CMD3" s="556"/>
      <c r="CME3" s="556"/>
      <c r="CMF3" s="556"/>
      <c r="CMG3" s="556"/>
      <c r="CMH3" s="556"/>
      <c r="CMI3" s="556"/>
      <c r="CMJ3" s="556"/>
      <c r="CMK3" s="556"/>
      <c r="CML3" s="556"/>
      <c r="CMM3" s="556"/>
      <c r="CMN3" s="556"/>
      <c r="CMO3" s="556"/>
      <c r="CMP3" s="556"/>
      <c r="CMQ3" s="556"/>
      <c r="CMR3" s="556"/>
      <c r="CMS3" s="556"/>
      <c r="CMT3" s="556"/>
      <c r="CMU3" s="556"/>
      <c r="CMV3" s="556"/>
      <c r="CMW3" s="556"/>
      <c r="CMX3" s="556"/>
      <c r="CMY3" s="556"/>
      <c r="CMZ3" s="556"/>
      <c r="CNA3" s="556"/>
      <c r="CNB3" s="556"/>
      <c r="CNC3" s="556"/>
      <c r="CND3" s="556"/>
      <c r="CNE3" s="556"/>
      <c r="CNF3" s="556"/>
      <c r="CNG3" s="556"/>
      <c r="CNH3" s="556"/>
      <c r="CNI3" s="556"/>
      <c r="CNJ3" s="556"/>
      <c r="CNK3" s="556"/>
      <c r="CNL3" s="556"/>
      <c r="CNM3" s="556"/>
      <c r="CNN3" s="556"/>
      <c r="CNO3" s="556"/>
      <c r="CNP3" s="556"/>
      <c r="CNQ3" s="556"/>
      <c r="CNR3" s="556"/>
      <c r="CNS3" s="556"/>
      <c r="CNT3" s="556"/>
      <c r="CNU3" s="556"/>
      <c r="CNV3" s="556"/>
      <c r="CNW3" s="556"/>
      <c r="CNX3" s="556"/>
      <c r="CNY3" s="556"/>
      <c r="CNZ3" s="556"/>
      <c r="COA3" s="556"/>
      <c r="COB3" s="556"/>
      <c r="COC3" s="556"/>
      <c r="COD3" s="556"/>
      <c r="COE3" s="556"/>
      <c r="COF3" s="556"/>
      <c r="COG3" s="556"/>
      <c r="COH3" s="556"/>
      <c r="COI3" s="556"/>
      <c r="COJ3" s="556"/>
      <c r="COK3" s="556"/>
      <c r="COL3" s="556"/>
      <c r="COM3" s="556"/>
      <c r="CON3" s="556"/>
      <c r="COO3" s="556"/>
      <c r="COP3" s="556"/>
      <c r="COQ3" s="556"/>
      <c r="COR3" s="556"/>
      <c r="COS3" s="556"/>
      <c r="COT3" s="556"/>
      <c r="COU3" s="556"/>
      <c r="COV3" s="556"/>
      <c r="COW3" s="556"/>
      <c r="COX3" s="556"/>
      <c r="COY3" s="556"/>
      <c r="COZ3" s="556"/>
      <c r="CPA3" s="556"/>
      <c r="CPB3" s="556"/>
      <c r="CPC3" s="556"/>
      <c r="CPD3" s="556"/>
      <c r="CPE3" s="556"/>
      <c r="CPF3" s="556"/>
      <c r="CPG3" s="556"/>
      <c r="CPH3" s="556"/>
      <c r="CPI3" s="556"/>
      <c r="CPJ3" s="556"/>
      <c r="CPK3" s="556"/>
      <c r="CPL3" s="556"/>
      <c r="CPM3" s="556"/>
      <c r="CPN3" s="556"/>
      <c r="CPO3" s="556"/>
      <c r="CPP3" s="556"/>
      <c r="CPQ3" s="556"/>
      <c r="CPR3" s="556"/>
      <c r="CPS3" s="556"/>
      <c r="CPT3" s="556"/>
      <c r="CPU3" s="556"/>
      <c r="CPV3" s="556"/>
      <c r="CPW3" s="556"/>
      <c r="CPX3" s="556"/>
      <c r="CPY3" s="556"/>
      <c r="CPZ3" s="556"/>
      <c r="CQA3" s="556"/>
      <c r="CQB3" s="556"/>
      <c r="CQC3" s="556"/>
      <c r="CQD3" s="556"/>
      <c r="CQE3" s="556"/>
      <c r="CQF3" s="556"/>
      <c r="CQG3" s="556"/>
      <c r="CQH3" s="556"/>
      <c r="CQI3" s="556"/>
      <c r="CQJ3" s="556"/>
      <c r="CQK3" s="556"/>
      <c r="CQL3" s="556"/>
      <c r="CQM3" s="556"/>
      <c r="CQN3" s="556"/>
      <c r="CQO3" s="556"/>
      <c r="CQP3" s="556"/>
      <c r="CQQ3" s="556"/>
      <c r="CQR3" s="556"/>
      <c r="CQS3" s="556"/>
      <c r="CQT3" s="556"/>
      <c r="CQU3" s="556"/>
      <c r="CQV3" s="556"/>
      <c r="CQW3" s="556"/>
      <c r="CQX3" s="556"/>
      <c r="CQY3" s="556"/>
      <c r="CQZ3" s="556"/>
      <c r="CRA3" s="556"/>
      <c r="CRB3" s="556"/>
      <c r="CRC3" s="556"/>
      <c r="CRD3" s="556"/>
      <c r="CRE3" s="556"/>
      <c r="CRF3" s="556"/>
      <c r="CRG3" s="556"/>
      <c r="CRH3" s="556"/>
      <c r="CRI3" s="556"/>
      <c r="CRJ3" s="556"/>
      <c r="CRK3" s="556"/>
      <c r="CRL3" s="556"/>
      <c r="CRM3" s="556"/>
      <c r="CRN3" s="556"/>
      <c r="CRO3" s="556"/>
      <c r="CRP3" s="556"/>
      <c r="CRQ3" s="556"/>
      <c r="CRR3" s="556"/>
      <c r="CRS3" s="556"/>
      <c r="CRT3" s="556"/>
      <c r="CRU3" s="556"/>
      <c r="CRV3" s="556"/>
      <c r="CRW3" s="556"/>
      <c r="CRX3" s="556"/>
      <c r="CRY3" s="556"/>
      <c r="CRZ3" s="556"/>
      <c r="CSA3" s="556"/>
      <c r="CSB3" s="556"/>
      <c r="CSC3" s="556"/>
      <c r="CSD3" s="556"/>
      <c r="CSE3" s="556"/>
      <c r="CSF3" s="556"/>
      <c r="CSG3" s="556"/>
      <c r="CSH3" s="556"/>
      <c r="CSI3" s="556"/>
      <c r="CSJ3" s="556"/>
      <c r="CSK3" s="556"/>
      <c r="CSL3" s="556"/>
      <c r="CSM3" s="556"/>
      <c r="CSN3" s="556"/>
      <c r="CSO3" s="556"/>
      <c r="CSP3" s="556"/>
      <c r="CSQ3" s="556"/>
      <c r="CSR3" s="556"/>
      <c r="CSS3" s="556"/>
      <c r="CST3" s="556"/>
      <c r="CSU3" s="556"/>
      <c r="CSV3" s="556"/>
      <c r="CSW3" s="556"/>
      <c r="CSX3" s="556"/>
      <c r="CSY3" s="556"/>
      <c r="CSZ3" s="556"/>
      <c r="CTA3" s="556"/>
      <c r="CTB3" s="556"/>
      <c r="CTC3" s="556"/>
      <c r="CTD3" s="556"/>
      <c r="CTE3" s="556"/>
      <c r="CTF3" s="556"/>
      <c r="CTG3" s="556"/>
      <c r="CTH3" s="556"/>
      <c r="CTI3" s="556"/>
      <c r="CTJ3" s="556"/>
      <c r="CTK3" s="556"/>
      <c r="CTL3" s="556"/>
      <c r="CTM3" s="556"/>
      <c r="CTN3" s="556"/>
      <c r="CTO3" s="556"/>
      <c r="CTP3" s="556"/>
      <c r="CTQ3" s="556"/>
      <c r="CTR3" s="556"/>
      <c r="CTS3" s="556"/>
      <c r="CTT3" s="556"/>
      <c r="CTU3" s="556"/>
      <c r="CTV3" s="556"/>
      <c r="CTW3" s="556"/>
      <c r="CTX3" s="556"/>
      <c r="CTY3" s="556"/>
      <c r="CTZ3" s="556"/>
      <c r="CUA3" s="556"/>
      <c r="CUB3" s="556"/>
      <c r="CUC3" s="556"/>
      <c r="CUD3" s="556"/>
      <c r="CUE3" s="556"/>
      <c r="CUF3" s="556"/>
      <c r="CUG3" s="556"/>
      <c r="CUH3" s="556"/>
      <c r="CUI3" s="556"/>
      <c r="CUJ3" s="556"/>
      <c r="CUK3" s="556"/>
      <c r="CUL3" s="556"/>
      <c r="CUM3" s="556"/>
      <c r="CUN3" s="556"/>
      <c r="CUO3" s="556"/>
      <c r="CUP3" s="556"/>
      <c r="CUQ3" s="556"/>
      <c r="CUR3" s="556"/>
      <c r="CUS3" s="556"/>
      <c r="CUT3" s="556"/>
      <c r="CUU3" s="556"/>
      <c r="CUV3" s="556"/>
      <c r="CUW3" s="556"/>
      <c r="CUX3" s="556"/>
      <c r="CUY3" s="556"/>
      <c r="CUZ3" s="556"/>
      <c r="CVA3" s="556"/>
      <c r="CVB3" s="556"/>
      <c r="CVC3" s="556"/>
      <c r="CVD3" s="556"/>
      <c r="CVE3" s="556"/>
      <c r="CVF3" s="556"/>
      <c r="CVG3" s="556"/>
      <c r="CVH3" s="556"/>
      <c r="CVI3" s="556"/>
      <c r="CVJ3" s="556"/>
      <c r="CVK3" s="556"/>
      <c r="CVL3" s="556"/>
      <c r="CVM3" s="556"/>
      <c r="CVN3" s="556"/>
      <c r="CVO3" s="556"/>
      <c r="CVP3" s="556"/>
      <c r="CVQ3" s="556"/>
      <c r="CVR3" s="556"/>
      <c r="CVS3" s="556"/>
      <c r="CVT3" s="556"/>
      <c r="CVU3" s="556"/>
      <c r="CVV3" s="556"/>
      <c r="CVW3" s="556"/>
      <c r="CVX3" s="556"/>
      <c r="CVY3" s="556"/>
      <c r="CVZ3" s="556"/>
      <c r="CWA3" s="556"/>
      <c r="CWB3" s="556"/>
      <c r="CWC3" s="556"/>
      <c r="CWD3" s="556"/>
      <c r="CWE3" s="556"/>
      <c r="CWF3" s="556"/>
      <c r="CWG3" s="556"/>
      <c r="CWH3" s="556"/>
      <c r="CWI3" s="556"/>
      <c r="CWJ3" s="556"/>
      <c r="CWK3" s="556"/>
      <c r="CWL3" s="556"/>
      <c r="CWM3" s="556"/>
      <c r="CWN3" s="556"/>
      <c r="CWO3" s="556"/>
      <c r="CWP3" s="556"/>
      <c r="CWQ3" s="556"/>
      <c r="CWR3" s="556"/>
      <c r="CWS3" s="556"/>
      <c r="CWT3" s="556"/>
      <c r="CWU3" s="556"/>
      <c r="CWV3" s="556"/>
      <c r="CWW3" s="556"/>
      <c r="CWX3" s="556"/>
      <c r="CWY3" s="556"/>
      <c r="CWZ3" s="556"/>
      <c r="CXA3" s="556"/>
      <c r="CXB3" s="556"/>
      <c r="CXC3" s="556"/>
      <c r="CXD3" s="556"/>
      <c r="CXE3" s="556"/>
      <c r="CXF3" s="556"/>
      <c r="CXG3" s="556"/>
      <c r="CXH3" s="556"/>
      <c r="CXI3" s="556"/>
      <c r="CXJ3" s="556"/>
      <c r="CXK3" s="556"/>
      <c r="CXL3" s="556"/>
      <c r="CXM3" s="556"/>
      <c r="CXN3" s="556"/>
      <c r="CXO3" s="556"/>
      <c r="CXP3" s="556"/>
      <c r="CXQ3" s="556"/>
      <c r="CXR3" s="556"/>
      <c r="CXS3" s="556"/>
      <c r="CXT3" s="556"/>
      <c r="CXU3" s="556"/>
      <c r="CXV3" s="556"/>
      <c r="CXW3" s="556"/>
      <c r="CXX3" s="556"/>
      <c r="CXY3" s="556"/>
      <c r="CXZ3" s="556"/>
      <c r="CYA3" s="556"/>
      <c r="CYB3" s="556"/>
      <c r="CYC3" s="556"/>
      <c r="CYD3" s="556"/>
      <c r="CYE3" s="556"/>
      <c r="CYF3" s="556"/>
      <c r="CYG3" s="556"/>
      <c r="CYH3" s="556"/>
      <c r="CYI3" s="556"/>
      <c r="CYJ3" s="556"/>
      <c r="CYK3" s="556"/>
      <c r="CYL3" s="556"/>
      <c r="CYM3" s="556"/>
      <c r="CYN3" s="556"/>
      <c r="CYO3" s="556"/>
      <c r="CYP3" s="556"/>
      <c r="CYQ3" s="556"/>
      <c r="CYR3" s="556"/>
      <c r="CYS3" s="556"/>
      <c r="CYT3" s="556"/>
      <c r="CYU3" s="556"/>
      <c r="CYV3" s="556"/>
      <c r="CYW3" s="556"/>
      <c r="CYX3" s="556"/>
      <c r="CYY3" s="556"/>
      <c r="CYZ3" s="556"/>
      <c r="CZA3" s="556"/>
      <c r="CZB3" s="556"/>
      <c r="CZC3" s="556"/>
      <c r="CZD3" s="556"/>
      <c r="CZE3" s="556"/>
      <c r="CZF3" s="556"/>
      <c r="CZG3" s="556"/>
      <c r="CZH3" s="556"/>
      <c r="CZI3" s="556"/>
      <c r="CZJ3" s="556"/>
      <c r="CZK3" s="556"/>
      <c r="CZL3" s="556"/>
      <c r="CZM3" s="556"/>
      <c r="CZN3" s="556"/>
      <c r="CZO3" s="556"/>
      <c r="CZP3" s="556"/>
      <c r="CZQ3" s="556"/>
      <c r="CZR3" s="556"/>
      <c r="CZS3" s="556"/>
      <c r="CZT3" s="556"/>
      <c r="CZU3" s="556"/>
      <c r="CZV3" s="556"/>
      <c r="CZW3" s="556"/>
      <c r="CZX3" s="556"/>
      <c r="CZY3" s="556"/>
      <c r="CZZ3" s="556"/>
      <c r="DAA3" s="556"/>
      <c r="DAB3" s="556"/>
      <c r="DAC3" s="556"/>
      <c r="DAD3" s="556"/>
      <c r="DAE3" s="556"/>
      <c r="DAF3" s="556"/>
      <c r="DAG3" s="556"/>
      <c r="DAH3" s="556"/>
      <c r="DAI3" s="556"/>
      <c r="DAJ3" s="556"/>
      <c r="DAK3" s="556"/>
      <c r="DAL3" s="556"/>
      <c r="DAM3" s="556"/>
      <c r="DAN3" s="556"/>
      <c r="DAO3" s="556"/>
      <c r="DAP3" s="556"/>
      <c r="DAQ3" s="556"/>
      <c r="DAR3" s="556"/>
      <c r="DAS3" s="556"/>
      <c r="DAT3" s="556"/>
      <c r="DAU3" s="556"/>
      <c r="DAV3" s="556"/>
      <c r="DAW3" s="556"/>
      <c r="DAX3" s="556"/>
      <c r="DAY3" s="556"/>
      <c r="DAZ3" s="556"/>
      <c r="DBA3" s="556"/>
      <c r="DBB3" s="556"/>
      <c r="DBC3" s="556"/>
      <c r="DBD3" s="556"/>
      <c r="DBE3" s="556"/>
      <c r="DBF3" s="556"/>
      <c r="DBG3" s="556"/>
      <c r="DBH3" s="556"/>
      <c r="DBI3" s="556"/>
      <c r="DBJ3" s="556"/>
      <c r="DBK3" s="556"/>
      <c r="DBL3" s="556"/>
      <c r="DBM3" s="556"/>
      <c r="DBN3" s="556"/>
      <c r="DBO3" s="556"/>
      <c r="DBP3" s="556"/>
      <c r="DBQ3" s="556"/>
      <c r="DBR3" s="556"/>
      <c r="DBS3" s="556"/>
      <c r="DBT3" s="556"/>
      <c r="DBU3" s="556"/>
      <c r="DBV3" s="556"/>
      <c r="DBW3" s="556"/>
      <c r="DBX3" s="556"/>
      <c r="DBY3" s="556"/>
      <c r="DBZ3" s="556"/>
      <c r="DCA3" s="556"/>
      <c r="DCB3" s="556"/>
      <c r="DCC3" s="556"/>
      <c r="DCD3" s="556"/>
      <c r="DCE3" s="556"/>
      <c r="DCF3" s="556"/>
      <c r="DCG3" s="556"/>
      <c r="DCH3" s="556"/>
      <c r="DCI3" s="556"/>
      <c r="DCJ3" s="556"/>
      <c r="DCK3" s="556"/>
      <c r="DCL3" s="556"/>
      <c r="DCM3" s="556"/>
      <c r="DCN3" s="556"/>
      <c r="DCO3" s="556"/>
      <c r="DCP3" s="556"/>
      <c r="DCQ3" s="556"/>
      <c r="DCR3" s="556"/>
      <c r="DCS3" s="556"/>
      <c r="DCT3" s="556"/>
      <c r="DCU3" s="556"/>
      <c r="DCV3" s="556"/>
      <c r="DCW3" s="556"/>
      <c r="DCX3" s="556"/>
      <c r="DCY3" s="556"/>
      <c r="DCZ3" s="556"/>
      <c r="DDA3" s="556"/>
      <c r="DDB3" s="556"/>
      <c r="DDC3" s="556"/>
      <c r="DDD3" s="556"/>
      <c r="DDE3" s="556"/>
      <c r="DDF3" s="556"/>
      <c r="DDG3" s="556"/>
      <c r="DDH3" s="556"/>
      <c r="DDI3" s="556"/>
      <c r="DDJ3" s="556"/>
      <c r="DDK3" s="556"/>
      <c r="DDL3" s="556"/>
      <c r="DDM3" s="556"/>
      <c r="DDN3" s="556"/>
      <c r="DDO3" s="556"/>
      <c r="DDP3" s="556"/>
      <c r="DDQ3" s="556"/>
      <c r="DDR3" s="556"/>
      <c r="DDS3" s="556"/>
      <c r="DDT3" s="556"/>
      <c r="DDU3" s="556"/>
      <c r="DDV3" s="556"/>
      <c r="DDW3" s="556"/>
      <c r="DDX3" s="556"/>
      <c r="DDY3" s="556"/>
      <c r="DDZ3" s="556"/>
      <c r="DEA3" s="556"/>
      <c r="DEB3" s="556"/>
      <c r="DEC3" s="556"/>
      <c r="DED3" s="556"/>
      <c r="DEE3" s="556"/>
      <c r="DEF3" s="556"/>
      <c r="DEG3" s="556"/>
      <c r="DEH3" s="556"/>
      <c r="DEI3" s="556"/>
      <c r="DEJ3" s="556"/>
      <c r="DEK3" s="556"/>
      <c r="DEL3" s="556"/>
      <c r="DEM3" s="556"/>
      <c r="DEN3" s="556"/>
      <c r="DEO3" s="556"/>
      <c r="DEP3" s="556"/>
      <c r="DEQ3" s="556"/>
      <c r="DER3" s="556"/>
      <c r="DES3" s="556"/>
      <c r="DET3" s="556"/>
      <c r="DEU3" s="556"/>
      <c r="DEV3" s="556"/>
      <c r="DEW3" s="556"/>
      <c r="DEX3" s="556"/>
      <c r="DEY3" s="556"/>
      <c r="DEZ3" s="556"/>
      <c r="DFA3" s="556"/>
      <c r="DFB3" s="556"/>
      <c r="DFC3" s="556"/>
      <c r="DFD3" s="556"/>
      <c r="DFE3" s="556"/>
      <c r="DFF3" s="556"/>
      <c r="DFG3" s="556"/>
      <c r="DFH3" s="556"/>
      <c r="DFI3" s="556"/>
      <c r="DFJ3" s="556"/>
      <c r="DFK3" s="556"/>
      <c r="DFL3" s="556"/>
      <c r="DFM3" s="556"/>
      <c r="DFN3" s="556"/>
      <c r="DFO3" s="556"/>
      <c r="DFP3" s="556"/>
      <c r="DFQ3" s="556"/>
      <c r="DFR3" s="556"/>
      <c r="DFS3" s="556"/>
      <c r="DFT3" s="556"/>
      <c r="DFU3" s="556"/>
      <c r="DFV3" s="556"/>
      <c r="DFW3" s="556"/>
      <c r="DFX3" s="556"/>
      <c r="DFY3" s="556"/>
      <c r="DFZ3" s="556"/>
      <c r="DGA3" s="556"/>
      <c r="DGB3" s="556"/>
      <c r="DGC3" s="556"/>
      <c r="DGD3" s="556"/>
      <c r="DGE3" s="556"/>
      <c r="DGF3" s="556"/>
      <c r="DGG3" s="556"/>
      <c r="DGH3" s="556"/>
      <c r="DGI3" s="556"/>
      <c r="DGJ3" s="556"/>
      <c r="DGK3" s="556"/>
      <c r="DGL3" s="556"/>
      <c r="DGM3" s="556"/>
      <c r="DGN3" s="556"/>
      <c r="DGO3" s="556"/>
      <c r="DGP3" s="556"/>
      <c r="DGQ3" s="556"/>
      <c r="DGR3" s="556"/>
      <c r="DGS3" s="556"/>
      <c r="DGT3" s="556"/>
      <c r="DGU3" s="556"/>
      <c r="DGV3" s="556"/>
      <c r="DGW3" s="556"/>
      <c r="DGX3" s="556"/>
      <c r="DGY3" s="556"/>
      <c r="DGZ3" s="556"/>
      <c r="DHA3" s="556"/>
      <c r="DHB3" s="556"/>
      <c r="DHC3" s="556"/>
      <c r="DHD3" s="556"/>
      <c r="DHE3" s="556"/>
      <c r="DHF3" s="556"/>
      <c r="DHG3" s="556"/>
      <c r="DHH3" s="556"/>
      <c r="DHI3" s="556"/>
      <c r="DHJ3" s="556"/>
      <c r="DHK3" s="556"/>
      <c r="DHL3" s="556"/>
      <c r="DHM3" s="556"/>
      <c r="DHN3" s="556"/>
      <c r="DHO3" s="556"/>
      <c r="DHP3" s="556"/>
      <c r="DHQ3" s="556"/>
      <c r="DHR3" s="556"/>
      <c r="DHS3" s="556"/>
      <c r="DHT3" s="556"/>
      <c r="DHU3" s="556"/>
      <c r="DHV3" s="556"/>
      <c r="DHW3" s="556"/>
      <c r="DHX3" s="556"/>
      <c r="DHY3" s="556"/>
      <c r="DHZ3" s="556"/>
      <c r="DIA3" s="556"/>
      <c r="DIB3" s="556"/>
      <c r="DIC3" s="556"/>
      <c r="DID3" s="556"/>
      <c r="DIE3" s="556"/>
      <c r="DIF3" s="556"/>
      <c r="DIG3" s="556"/>
      <c r="DIH3" s="556"/>
      <c r="DII3" s="556"/>
      <c r="DIJ3" s="556"/>
      <c r="DIK3" s="556"/>
      <c r="DIL3" s="556"/>
      <c r="DIM3" s="556"/>
      <c r="DIN3" s="556"/>
      <c r="DIO3" s="556"/>
      <c r="DIP3" s="556"/>
      <c r="DIQ3" s="556"/>
      <c r="DIR3" s="556"/>
      <c r="DIS3" s="556"/>
      <c r="DIT3" s="556"/>
      <c r="DIU3" s="556"/>
      <c r="DIV3" s="556"/>
      <c r="DIW3" s="556"/>
      <c r="DIX3" s="556"/>
      <c r="DIY3" s="556"/>
      <c r="DIZ3" s="556"/>
      <c r="DJA3" s="556"/>
      <c r="DJB3" s="556"/>
      <c r="DJC3" s="556"/>
      <c r="DJD3" s="556"/>
      <c r="DJE3" s="556"/>
      <c r="DJF3" s="556"/>
      <c r="DJG3" s="556"/>
      <c r="DJH3" s="556"/>
      <c r="DJI3" s="556"/>
      <c r="DJJ3" s="556"/>
      <c r="DJK3" s="556"/>
      <c r="DJL3" s="556"/>
      <c r="DJM3" s="556"/>
      <c r="DJN3" s="556"/>
      <c r="DJO3" s="556"/>
      <c r="DJP3" s="556"/>
      <c r="DJQ3" s="556"/>
      <c r="DJR3" s="556"/>
      <c r="DJS3" s="556"/>
      <c r="DJT3" s="556"/>
      <c r="DJU3" s="556"/>
      <c r="DJV3" s="556"/>
      <c r="DJW3" s="556"/>
      <c r="DJX3" s="556"/>
      <c r="DJY3" s="556"/>
      <c r="DJZ3" s="556"/>
      <c r="DKA3" s="556"/>
      <c r="DKB3" s="556"/>
      <c r="DKC3" s="556"/>
      <c r="DKD3" s="556"/>
      <c r="DKE3" s="556"/>
      <c r="DKF3" s="556"/>
      <c r="DKG3" s="556"/>
      <c r="DKH3" s="556"/>
      <c r="DKI3" s="556"/>
      <c r="DKJ3" s="556"/>
      <c r="DKK3" s="556"/>
      <c r="DKL3" s="556"/>
      <c r="DKM3" s="556"/>
      <c r="DKN3" s="556"/>
      <c r="DKO3" s="556"/>
      <c r="DKP3" s="556"/>
      <c r="DKQ3" s="556"/>
      <c r="DKR3" s="556"/>
      <c r="DKS3" s="556"/>
      <c r="DKT3" s="556"/>
      <c r="DKU3" s="556"/>
      <c r="DKV3" s="556"/>
      <c r="DKW3" s="556"/>
      <c r="DKX3" s="556"/>
      <c r="DKY3" s="556"/>
      <c r="DKZ3" s="556"/>
      <c r="DLA3" s="556"/>
      <c r="DLB3" s="556"/>
      <c r="DLC3" s="556"/>
      <c r="DLD3" s="556"/>
      <c r="DLE3" s="556"/>
      <c r="DLF3" s="556"/>
      <c r="DLG3" s="556"/>
      <c r="DLH3" s="556"/>
      <c r="DLI3" s="556"/>
      <c r="DLJ3" s="556"/>
      <c r="DLK3" s="556"/>
      <c r="DLL3" s="556"/>
      <c r="DLM3" s="556"/>
      <c r="DLN3" s="556"/>
      <c r="DLO3" s="556"/>
      <c r="DLP3" s="556"/>
      <c r="DLQ3" s="556"/>
      <c r="DLR3" s="556"/>
      <c r="DLS3" s="556"/>
      <c r="DLT3" s="556"/>
      <c r="DLU3" s="556"/>
      <c r="DLV3" s="556"/>
      <c r="DLW3" s="556"/>
      <c r="DLX3" s="556"/>
      <c r="DLY3" s="556"/>
      <c r="DLZ3" s="556"/>
      <c r="DMA3" s="556"/>
      <c r="DMB3" s="556"/>
      <c r="DMC3" s="556"/>
      <c r="DMD3" s="556"/>
      <c r="DME3" s="556"/>
      <c r="DMF3" s="556"/>
      <c r="DMG3" s="556"/>
      <c r="DMH3" s="556"/>
      <c r="DMI3" s="556"/>
      <c r="DMJ3" s="556"/>
      <c r="DMK3" s="556"/>
      <c r="DML3" s="556"/>
      <c r="DMM3" s="556"/>
      <c r="DMN3" s="556"/>
      <c r="DMO3" s="556"/>
      <c r="DMP3" s="556"/>
      <c r="DMQ3" s="556"/>
      <c r="DMR3" s="556"/>
      <c r="DMS3" s="556"/>
      <c r="DMT3" s="556"/>
      <c r="DMU3" s="556"/>
      <c r="DMV3" s="556"/>
      <c r="DMW3" s="556"/>
      <c r="DMX3" s="556"/>
      <c r="DMY3" s="556"/>
      <c r="DMZ3" s="556"/>
      <c r="DNA3" s="556"/>
      <c r="DNB3" s="556"/>
      <c r="DNC3" s="556"/>
      <c r="DND3" s="556"/>
      <c r="DNE3" s="556"/>
      <c r="DNF3" s="556"/>
      <c r="DNG3" s="556"/>
      <c r="DNH3" s="556"/>
      <c r="DNI3" s="556"/>
      <c r="DNJ3" s="556"/>
      <c r="DNK3" s="556"/>
      <c r="DNL3" s="556"/>
      <c r="DNM3" s="556"/>
      <c r="DNN3" s="556"/>
      <c r="DNO3" s="556"/>
      <c r="DNP3" s="556"/>
      <c r="DNQ3" s="556"/>
      <c r="DNR3" s="556"/>
      <c r="DNS3" s="556"/>
      <c r="DNT3" s="556"/>
      <c r="DNU3" s="556"/>
      <c r="DNV3" s="556"/>
      <c r="DNW3" s="556"/>
      <c r="DNX3" s="556"/>
      <c r="DNY3" s="556"/>
      <c r="DNZ3" s="556"/>
      <c r="DOA3" s="556"/>
      <c r="DOB3" s="556"/>
      <c r="DOC3" s="556"/>
      <c r="DOD3" s="556"/>
      <c r="DOE3" s="556"/>
      <c r="DOF3" s="556"/>
      <c r="DOG3" s="556"/>
      <c r="DOH3" s="556"/>
      <c r="DOI3" s="556"/>
      <c r="DOJ3" s="556"/>
      <c r="DOK3" s="556"/>
      <c r="DOL3" s="556"/>
      <c r="DOM3" s="556"/>
      <c r="DON3" s="556"/>
      <c r="DOO3" s="556"/>
      <c r="DOP3" s="556"/>
      <c r="DOQ3" s="556"/>
      <c r="DOR3" s="556"/>
      <c r="DOS3" s="556"/>
      <c r="DOT3" s="556"/>
      <c r="DOU3" s="556"/>
      <c r="DOV3" s="556"/>
      <c r="DOW3" s="556"/>
      <c r="DOX3" s="556"/>
      <c r="DOY3" s="556"/>
      <c r="DOZ3" s="556"/>
      <c r="DPA3" s="556"/>
      <c r="DPB3" s="556"/>
      <c r="DPC3" s="556"/>
      <c r="DPD3" s="556"/>
      <c r="DPE3" s="556"/>
      <c r="DPF3" s="556"/>
      <c r="DPG3" s="556"/>
      <c r="DPH3" s="556"/>
      <c r="DPI3" s="556"/>
      <c r="DPJ3" s="556"/>
      <c r="DPK3" s="556"/>
      <c r="DPL3" s="556"/>
      <c r="DPM3" s="556"/>
      <c r="DPN3" s="556"/>
      <c r="DPO3" s="556"/>
      <c r="DPP3" s="556"/>
      <c r="DPQ3" s="556"/>
      <c r="DPR3" s="556"/>
      <c r="DPS3" s="556"/>
      <c r="DPT3" s="556"/>
      <c r="DPU3" s="556"/>
      <c r="DPV3" s="556"/>
      <c r="DPW3" s="556"/>
      <c r="DPX3" s="556"/>
      <c r="DPY3" s="556"/>
      <c r="DPZ3" s="556"/>
      <c r="DQA3" s="556"/>
      <c r="DQB3" s="556"/>
      <c r="DQC3" s="556"/>
      <c r="DQD3" s="556"/>
      <c r="DQE3" s="556"/>
      <c r="DQF3" s="556"/>
      <c r="DQG3" s="556"/>
      <c r="DQH3" s="556"/>
      <c r="DQI3" s="556"/>
      <c r="DQJ3" s="556"/>
      <c r="DQK3" s="556"/>
      <c r="DQL3" s="556"/>
      <c r="DQM3" s="556"/>
      <c r="DQN3" s="556"/>
      <c r="DQO3" s="556"/>
      <c r="DQP3" s="556"/>
      <c r="DQQ3" s="556"/>
      <c r="DQR3" s="556"/>
      <c r="DQS3" s="556"/>
      <c r="DQT3" s="556"/>
      <c r="DQU3" s="556"/>
      <c r="DQV3" s="556"/>
      <c r="DQW3" s="556"/>
      <c r="DQX3" s="556"/>
      <c r="DQY3" s="556"/>
      <c r="DQZ3" s="556"/>
      <c r="DRA3" s="556"/>
      <c r="DRB3" s="556"/>
      <c r="DRC3" s="556"/>
      <c r="DRD3" s="556"/>
      <c r="DRE3" s="556"/>
      <c r="DRF3" s="556"/>
      <c r="DRG3" s="556"/>
      <c r="DRH3" s="556"/>
      <c r="DRI3" s="556"/>
      <c r="DRJ3" s="556"/>
      <c r="DRK3" s="556"/>
      <c r="DRL3" s="556"/>
      <c r="DRM3" s="556"/>
      <c r="DRN3" s="556"/>
      <c r="DRO3" s="556"/>
      <c r="DRP3" s="556"/>
      <c r="DRQ3" s="556"/>
      <c r="DRR3" s="556"/>
      <c r="DRS3" s="556"/>
      <c r="DRT3" s="556"/>
      <c r="DRU3" s="556"/>
      <c r="DRV3" s="556"/>
      <c r="DRW3" s="556"/>
      <c r="DRX3" s="556"/>
      <c r="DRY3" s="556"/>
      <c r="DRZ3" s="556"/>
      <c r="DSA3" s="556"/>
      <c r="DSB3" s="556"/>
      <c r="DSC3" s="556"/>
      <c r="DSD3" s="556"/>
      <c r="DSE3" s="556"/>
      <c r="DSF3" s="556"/>
      <c r="DSG3" s="556"/>
      <c r="DSH3" s="556"/>
      <c r="DSI3" s="556"/>
      <c r="DSJ3" s="556"/>
      <c r="DSK3" s="556"/>
      <c r="DSL3" s="556"/>
      <c r="DSM3" s="556"/>
      <c r="DSN3" s="556"/>
      <c r="DSO3" s="556"/>
      <c r="DSP3" s="556"/>
      <c r="DSQ3" s="556"/>
      <c r="DSR3" s="556"/>
      <c r="DSS3" s="556"/>
      <c r="DST3" s="556"/>
      <c r="DSU3" s="556"/>
      <c r="DSV3" s="556"/>
      <c r="DSW3" s="556"/>
      <c r="DSX3" s="556"/>
      <c r="DSY3" s="556"/>
      <c r="DSZ3" s="556"/>
      <c r="DTA3" s="556"/>
      <c r="DTB3" s="556"/>
      <c r="DTC3" s="556"/>
      <c r="DTD3" s="556"/>
      <c r="DTE3" s="556"/>
      <c r="DTF3" s="556"/>
      <c r="DTG3" s="556"/>
      <c r="DTH3" s="556"/>
      <c r="DTI3" s="556"/>
      <c r="DTJ3" s="556"/>
      <c r="DTK3" s="556"/>
      <c r="DTL3" s="556"/>
      <c r="DTM3" s="556"/>
      <c r="DTN3" s="556"/>
      <c r="DTO3" s="556"/>
      <c r="DTP3" s="556"/>
      <c r="DTQ3" s="556"/>
      <c r="DTR3" s="556"/>
      <c r="DTS3" s="556"/>
      <c r="DTT3" s="556"/>
      <c r="DTU3" s="556"/>
      <c r="DTV3" s="556"/>
      <c r="DTW3" s="556"/>
      <c r="DTX3" s="556"/>
      <c r="DTY3" s="556"/>
      <c r="DTZ3" s="556"/>
      <c r="DUA3" s="556"/>
      <c r="DUB3" s="556"/>
      <c r="DUC3" s="556"/>
      <c r="DUD3" s="556"/>
      <c r="DUE3" s="556"/>
      <c r="DUF3" s="556"/>
      <c r="DUG3" s="556"/>
      <c r="DUH3" s="556"/>
      <c r="DUI3" s="556"/>
      <c r="DUJ3" s="556"/>
      <c r="DUK3" s="556"/>
      <c r="DUL3" s="556"/>
      <c r="DUM3" s="556"/>
      <c r="DUN3" s="556"/>
      <c r="DUO3" s="556"/>
      <c r="DUP3" s="556"/>
      <c r="DUQ3" s="556"/>
      <c r="DUR3" s="556"/>
      <c r="DUS3" s="556"/>
      <c r="DUT3" s="556"/>
      <c r="DUU3" s="556"/>
      <c r="DUV3" s="556"/>
      <c r="DUW3" s="556"/>
      <c r="DUX3" s="556"/>
      <c r="DUY3" s="556"/>
      <c r="DUZ3" s="556"/>
      <c r="DVA3" s="556"/>
      <c r="DVB3" s="556"/>
      <c r="DVC3" s="556"/>
      <c r="DVD3" s="556"/>
      <c r="DVE3" s="556"/>
      <c r="DVF3" s="556"/>
      <c r="DVG3" s="556"/>
      <c r="DVH3" s="556"/>
      <c r="DVI3" s="556"/>
      <c r="DVJ3" s="556"/>
      <c r="DVK3" s="556"/>
      <c r="DVL3" s="556"/>
      <c r="DVM3" s="556"/>
      <c r="DVN3" s="556"/>
      <c r="DVO3" s="556"/>
      <c r="DVP3" s="556"/>
      <c r="DVQ3" s="556"/>
      <c r="DVR3" s="556"/>
      <c r="DVS3" s="556"/>
      <c r="DVT3" s="556"/>
      <c r="DVU3" s="556"/>
      <c r="DVV3" s="556"/>
      <c r="DVW3" s="556"/>
      <c r="DVX3" s="556"/>
      <c r="DVY3" s="556"/>
      <c r="DVZ3" s="556"/>
      <c r="DWA3" s="556"/>
      <c r="DWB3" s="556"/>
      <c r="DWC3" s="556"/>
      <c r="DWD3" s="556"/>
      <c r="DWE3" s="556"/>
      <c r="DWF3" s="556"/>
      <c r="DWG3" s="556"/>
      <c r="DWH3" s="556"/>
      <c r="DWI3" s="556"/>
      <c r="DWJ3" s="556"/>
      <c r="DWK3" s="556"/>
      <c r="DWL3" s="556"/>
      <c r="DWM3" s="556"/>
      <c r="DWN3" s="556"/>
      <c r="DWO3" s="556"/>
      <c r="DWP3" s="556"/>
      <c r="DWQ3" s="556"/>
      <c r="DWR3" s="556"/>
      <c r="DWS3" s="556"/>
      <c r="DWT3" s="556"/>
      <c r="DWU3" s="556"/>
      <c r="DWV3" s="556"/>
      <c r="DWW3" s="556"/>
      <c r="DWX3" s="556"/>
      <c r="DWY3" s="556"/>
      <c r="DWZ3" s="556"/>
      <c r="DXA3" s="556"/>
      <c r="DXB3" s="556"/>
      <c r="DXC3" s="556"/>
      <c r="DXD3" s="556"/>
      <c r="DXE3" s="556"/>
      <c r="DXF3" s="556"/>
      <c r="DXG3" s="556"/>
      <c r="DXH3" s="556"/>
      <c r="DXI3" s="556"/>
      <c r="DXJ3" s="556"/>
      <c r="DXK3" s="556"/>
      <c r="DXL3" s="556"/>
      <c r="DXM3" s="556"/>
      <c r="DXN3" s="556"/>
      <c r="DXO3" s="556"/>
      <c r="DXP3" s="556"/>
      <c r="DXQ3" s="556"/>
      <c r="DXR3" s="556"/>
      <c r="DXS3" s="556"/>
      <c r="DXT3" s="556"/>
      <c r="DXU3" s="556"/>
      <c r="DXV3" s="556"/>
      <c r="DXW3" s="556"/>
      <c r="DXX3" s="556"/>
      <c r="DXY3" s="556"/>
      <c r="DXZ3" s="556"/>
      <c r="DYA3" s="556"/>
      <c r="DYB3" s="556"/>
      <c r="DYC3" s="556"/>
      <c r="DYD3" s="556"/>
      <c r="DYE3" s="556"/>
      <c r="DYF3" s="556"/>
      <c r="DYG3" s="556"/>
      <c r="DYH3" s="556"/>
      <c r="DYI3" s="556"/>
      <c r="DYJ3" s="556"/>
      <c r="DYK3" s="556"/>
      <c r="DYL3" s="556"/>
      <c r="DYM3" s="556"/>
      <c r="DYN3" s="556"/>
      <c r="DYO3" s="556"/>
      <c r="DYP3" s="556"/>
      <c r="DYQ3" s="556"/>
      <c r="DYR3" s="556"/>
      <c r="DYS3" s="556"/>
      <c r="DYT3" s="556"/>
      <c r="DYU3" s="556"/>
      <c r="DYV3" s="556"/>
      <c r="DYW3" s="556"/>
      <c r="DYX3" s="556"/>
      <c r="DYY3" s="556"/>
      <c r="DYZ3" s="556"/>
      <c r="DZA3" s="556"/>
      <c r="DZB3" s="556"/>
      <c r="DZC3" s="556"/>
      <c r="DZD3" s="556"/>
      <c r="DZE3" s="556"/>
      <c r="DZF3" s="556"/>
      <c r="DZG3" s="556"/>
      <c r="DZH3" s="556"/>
      <c r="DZI3" s="556"/>
      <c r="DZJ3" s="556"/>
      <c r="DZK3" s="556"/>
      <c r="DZL3" s="556"/>
      <c r="DZM3" s="556"/>
      <c r="DZN3" s="556"/>
      <c r="DZO3" s="556"/>
      <c r="DZP3" s="556"/>
      <c r="DZQ3" s="556"/>
      <c r="DZR3" s="556"/>
      <c r="DZS3" s="556"/>
      <c r="DZT3" s="556"/>
      <c r="DZU3" s="556"/>
      <c r="DZV3" s="556"/>
      <c r="DZW3" s="556"/>
      <c r="DZX3" s="556"/>
      <c r="DZY3" s="556"/>
      <c r="DZZ3" s="556"/>
      <c r="EAA3" s="556"/>
      <c r="EAB3" s="556"/>
      <c r="EAC3" s="556"/>
      <c r="EAD3" s="556"/>
      <c r="EAE3" s="556"/>
      <c r="EAF3" s="556"/>
      <c r="EAG3" s="556"/>
      <c r="EAH3" s="556"/>
      <c r="EAI3" s="556"/>
      <c r="EAJ3" s="556"/>
      <c r="EAK3" s="556"/>
      <c r="EAL3" s="556"/>
      <c r="EAM3" s="556"/>
      <c r="EAN3" s="556"/>
      <c r="EAO3" s="556"/>
      <c r="EAP3" s="556"/>
      <c r="EAQ3" s="556"/>
      <c r="EAR3" s="556"/>
      <c r="EAS3" s="556"/>
      <c r="EAT3" s="556"/>
      <c r="EAU3" s="556"/>
      <c r="EAV3" s="556"/>
      <c r="EAW3" s="556"/>
      <c r="EAX3" s="556"/>
      <c r="EAY3" s="556"/>
      <c r="EAZ3" s="556"/>
      <c r="EBA3" s="556"/>
      <c r="EBB3" s="556"/>
      <c r="EBC3" s="556"/>
      <c r="EBD3" s="556"/>
      <c r="EBE3" s="556"/>
      <c r="EBF3" s="556"/>
      <c r="EBG3" s="556"/>
      <c r="EBH3" s="556"/>
      <c r="EBI3" s="556"/>
      <c r="EBJ3" s="556"/>
      <c r="EBK3" s="556"/>
      <c r="EBL3" s="556"/>
      <c r="EBM3" s="556"/>
      <c r="EBN3" s="556"/>
      <c r="EBO3" s="556"/>
      <c r="EBP3" s="556"/>
      <c r="EBQ3" s="556"/>
      <c r="EBR3" s="556"/>
      <c r="EBS3" s="556"/>
      <c r="EBT3" s="556"/>
      <c r="EBU3" s="556"/>
      <c r="EBV3" s="556"/>
      <c r="EBW3" s="556"/>
      <c r="EBX3" s="556"/>
      <c r="EBY3" s="556"/>
      <c r="EBZ3" s="556"/>
      <c r="ECA3" s="556"/>
      <c r="ECB3" s="556"/>
      <c r="ECC3" s="556"/>
      <c r="ECD3" s="556"/>
      <c r="ECE3" s="556"/>
      <c r="ECF3" s="556"/>
      <c r="ECG3" s="556"/>
      <c r="ECH3" s="556"/>
      <c r="ECI3" s="556"/>
      <c r="ECJ3" s="556"/>
      <c r="ECK3" s="556"/>
      <c r="ECL3" s="556"/>
      <c r="ECM3" s="556"/>
      <c r="ECN3" s="556"/>
      <c r="ECO3" s="556"/>
      <c r="ECP3" s="556"/>
      <c r="ECQ3" s="556"/>
      <c r="ECR3" s="556"/>
      <c r="ECS3" s="556"/>
      <c r="ECT3" s="556"/>
      <c r="ECU3" s="556"/>
      <c r="ECV3" s="556"/>
      <c r="ECW3" s="556"/>
      <c r="ECX3" s="556"/>
      <c r="ECY3" s="556"/>
      <c r="ECZ3" s="556"/>
      <c r="EDA3" s="556"/>
      <c r="EDB3" s="556"/>
      <c r="EDC3" s="556"/>
      <c r="EDD3" s="556"/>
      <c r="EDE3" s="556"/>
      <c r="EDF3" s="556"/>
      <c r="EDG3" s="556"/>
      <c r="EDH3" s="556"/>
      <c r="EDI3" s="556"/>
      <c r="EDJ3" s="556"/>
      <c r="EDK3" s="556"/>
      <c r="EDL3" s="556"/>
      <c r="EDM3" s="556"/>
      <c r="EDN3" s="556"/>
      <c r="EDO3" s="556"/>
      <c r="EDP3" s="556"/>
      <c r="EDQ3" s="556"/>
      <c r="EDR3" s="556"/>
      <c r="EDS3" s="556"/>
      <c r="EDT3" s="556"/>
      <c r="EDU3" s="556"/>
      <c r="EDV3" s="556"/>
      <c r="EDW3" s="556"/>
      <c r="EDX3" s="556"/>
      <c r="EDY3" s="556"/>
      <c r="EDZ3" s="556"/>
      <c r="EEA3" s="556"/>
      <c r="EEB3" s="556"/>
      <c r="EEC3" s="556"/>
      <c r="EED3" s="556"/>
      <c r="EEE3" s="556"/>
      <c r="EEF3" s="556"/>
      <c r="EEG3" s="556"/>
      <c r="EEH3" s="556"/>
      <c r="EEI3" s="556"/>
      <c r="EEJ3" s="556"/>
      <c r="EEK3" s="556"/>
      <c r="EEL3" s="556"/>
      <c r="EEM3" s="556"/>
      <c r="EEN3" s="556"/>
      <c r="EEO3" s="556"/>
      <c r="EEP3" s="556"/>
      <c r="EEQ3" s="556"/>
      <c r="EER3" s="556"/>
      <c r="EES3" s="556"/>
      <c r="EET3" s="556"/>
      <c r="EEU3" s="556"/>
      <c r="EEV3" s="556"/>
      <c r="EEW3" s="556"/>
      <c r="EEX3" s="556"/>
      <c r="EEY3" s="556"/>
      <c r="EEZ3" s="556"/>
      <c r="EFA3" s="556"/>
      <c r="EFB3" s="556"/>
      <c r="EFC3" s="556"/>
      <c r="EFD3" s="556"/>
      <c r="EFE3" s="556"/>
      <c r="EFF3" s="556"/>
      <c r="EFG3" s="556"/>
      <c r="EFH3" s="556"/>
      <c r="EFI3" s="556"/>
      <c r="EFJ3" s="556"/>
      <c r="EFK3" s="556"/>
      <c r="EFL3" s="556"/>
      <c r="EFM3" s="556"/>
      <c r="EFN3" s="556"/>
      <c r="EFO3" s="556"/>
      <c r="EFP3" s="556"/>
      <c r="EFQ3" s="556"/>
      <c r="EFR3" s="556"/>
      <c r="EFS3" s="556"/>
      <c r="EFT3" s="556"/>
      <c r="EFU3" s="556"/>
      <c r="EFV3" s="556"/>
      <c r="EFW3" s="556"/>
      <c r="EFX3" s="556"/>
      <c r="EFY3" s="556"/>
      <c r="EFZ3" s="556"/>
      <c r="EGA3" s="556"/>
      <c r="EGB3" s="556"/>
      <c r="EGC3" s="556"/>
      <c r="EGD3" s="556"/>
      <c r="EGE3" s="556"/>
      <c r="EGF3" s="556"/>
      <c r="EGG3" s="556"/>
      <c r="EGH3" s="556"/>
      <c r="EGI3" s="556"/>
      <c r="EGJ3" s="556"/>
      <c r="EGK3" s="556"/>
      <c r="EGL3" s="556"/>
      <c r="EGM3" s="556"/>
      <c r="EGN3" s="556"/>
      <c r="EGO3" s="556"/>
      <c r="EGP3" s="556"/>
      <c r="EGQ3" s="556"/>
      <c r="EGR3" s="556"/>
      <c r="EGS3" s="556"/>
      <c r="EGT3" s="556"/>
      <c r="EGU3" s="556"/>
      <c r="EGV3" s="556"/>
      <c r="EGW3" s="556"/>
      <c r="EGX3" s="556"/>
      <c r="EGY3" s="556"/>
      <c r="EGZ3" s="556"/>
      <c r="EHA3" s="556"/>
      <c r="EHB3" s="556"/>
      <c r="EHC3" s="556"/>
      <c r="EHD3" s="556"/>
      <c r="EHE3" s="556"/>
      <c r="EHF3" s="556"/>
      <c r="EHG3" s="556"/>
      <c r="EHH3" s="556"/>
      <c r="EHI3" s="556"/>
      <c r="EHJ3" s="556"/>
      <c r="EHK3" s="556"/>
      <c r="EHL3" s="556"/>
      <c r="EHM3" s="556"/>
      <c r="EHN3" s="556"/>
      <c r="EHO3" s="556"/>
      <c r="EHP3" s="556"/>
      <c r="EHQ3" s="556"/>
      <c r="EHR3" s="556"/>
      <c r="EHS3" s="556"/>
      <c r="EHT3" s="556"/>
      <c r="EHU3" s="556"/>
      <c r="EHV3" s="556"/>
      <c r="EHW3" s="556"/>
      <c r="EHX3" s="556"/>
      <c r="EHY3" s="556"/>
      <c r="EHZ3" s="556"/>
      <c r="EIA3" s="556"/>
      <c r="EIB3" s="556"/>
      <c r="EIC3" s="556"/>
      <c r="EID3" s="556"/>
      <c r="EIE3" s="556"/>
      <c r="EIF3" s="556"/>
      <c r="EIG3" s="556"/>
      <c r="EIH3" s="556"/>
      <c r="EII3" s="556"/>
      <c r="EIJ3" s="556"/>
      <c r="EIK3" s="556"/>
      <c r="EIL3" s="556"/>
      <c r="EIM3" s="556"/>
      <c r="EIN3" s="556"/>
      <c r="EIO3" s="556"/>
      <c r="EIP3" s="556"/>
      <c r="EIQ3" s="556"/>
      <c r="EIR3" s="556"/>
      <c r="EIS3" s="556"/>
      <c r="EIT3" s="556"/>
      <c r="EIU3" s="556"/>
      <c r="EIV3" s="556"/>
      <c r="EIW3" s="556"/>
      <c r="EIX3" s="556"/>
      <c r="EIY3" s="556"/>
      <c r="EIZ3" s="556"/>
      <c r="EJA3" s="556"/>
      <c r="EJB3" s="556"/>
      <c r="EJC3" s="556"/>
      <c r="EJD3" s="556"/>
      <c r="EJE3" s="556"/>
      <c r="EJF3" s="556"/>
      <c r="EJG3" s="556"/>
      <c r="EJH3" s="556"/>
      <c r="EJI3" s="556"/>
      <c r="EJJ3" s="556"/>
      <c r="EJK3" s="556"/>
      <c r="EJL3" s="556"/>
      <c r="EJM3" s="556"/>
      <c r="EJN3" s="556"/>
      <c r="EJO3" s="556"/>
      <c r="EJP3" s="556"/>
      <c r="EJQ3" s="556"/>
      <c r="EJR3" s="556"/>
      <c r="EJS3" s="556"/>
      <c r="EJT3" s="556"/>
      <c r="EJU3" s="556"/>
      <c r="EJV3" s="556"/>
      <c r="EJW3" s="556"/>
      <c r="EJX3" s="556"/>
      <c r="EJY3" s="556"/>
      <c r="EJZ3" s="556"/>
      <c r="EKA3" s="556"/>
      <c r="EKB3" s="556"/>
      <c r="EKC3" s="556"/>
      <c r="EKD3" s="556"/>
      <c r="EKE3" s="556"/>
      <c r="EKF3" s="556"/>
      <c r="EKG3" s="556"/>
      <c r="EKH3" s="556"/>
      <c r="EKI3" s="556"/>
      <c r="EKJ3" s="556"/>
      <c r="EKK3" s="556"/>
      <c r="EKL3" s="556"/>
      <c r="EKM3" s="556"/>
      <c r="EKN3" s="556"/>
      <c r="EKO3" s="556"/>
      <c r="EKP3" s="556"/>
      <c r="EKQ3" s="556"/>
      <c r="EKR3" s="556"/>
      <c r="EKS3" s="556"/>
      <c r="EKT3" s="556"/>
      <c r="EKU3" s="556"/>
      <c r="EKV3" s="556"/>
      <c r="EKW3" s="556"/>
      <c r="EKX3" s="556"/>
      <c r="EKY3" s="556"/>
      <c r="EKZ3" s="556"/>
      <c r="ELA3" s="556"/>
      <c r="ELB3" s="556"/>
      <c r="ELC3" s="556"/>
      <c r="ELD3" s="556"/>
      <c r="ELE3" s="556"/>
      <c r="ELF3" s="556"/>
      <c r="ELG3" s="556"/>
      <c r="ELH3" s="556"/>
      <c r="ELI3" s="556"/>
      <c r="ELJ3" s="556"/>
      <c r="ELK3" s="556"/>
      <c r="ELL3" s="556"/>
      <c r="ELM3" s="556"/>
      <c r="ELN3" s="556"/>
      <c r="ELO3" s="556"/>
      <c r="ELP3" s="556"/>
      <c r="ELQ3" s="556"/>
      <c r="ELR3" s="556"/>
      <c r="ELS3" s="556"/>
      <c r="ELT3" s="556"/>
      <c r="ELU3" s="556"/>
      <c r="ELV3" s="556"/>
      <c r="ELW3" s="556"/>
      <c r="ELX3" s="556"/>
      <c r="ELY3" s="556"/>
      <c r="ELZ3" s="556"/>
      <c r="EMA3" s="556"/>
      <c r="EMB3" s="556"/>
      <c r="EMC3" s="556"/>
      <c r="EMD3" s="556"/>
      <c r="EME3" s="556"/>
      <c r="EMF3" s="556"/>
      <c r="EMG3" s="556"/>
      <c r="EMH3" s="556"/>
      <c r="EMI3" s="556"/>
      <c r="EMJ3" s="556"/>
      <c r="EMK3" s="556"/>
      <c r="EML3" s="556"/>
      <c r="EMM3" s="556"/>
      <c r="EMN3" s="556"/>
      <c r="EMO3" s="556"/>
      <c r="EMP3" s="556"/>
      <c r="EMQ3" s="556"/>
      <c r="EMR3" s="556"/>
      <c r="EMS3" s="556"/>
      <c r="EMT3" s="556"/>
      <c r="EMU3" s="556"/>
      <c r="EMV3" s="556"/>
      <c r="EMW3" s="556"/>
      <c r="EMX3" s="556"/>
      <c r="EMY3" s="556"/>
      <c r="EMZ3" s="556"/>
      <c r="ENA3" s="556"/>
      <c r="ENB3" s="556"/>
      <c r="ENC3" s="556"/>
      <c r="END3" s="556"/>
      <c r="ENE3" s="556"/>
      <c r="ENF3" s="556"/>
      <c r="ENG3" s="556"/>
      <c r="ENH3" s="556"/>
      <c r="ENI3" s="556"/>
      <c r="ENJ3" s="556"/>
      <c r="ENK3" s="556"/>
      <c r="ENL3" s="556"/>
      <c r="ENM3" s="556"/>
      <c r="ENN3" s="556"/>
      <c r="ENO3" s="556"/>
      <c r="ENP3" s="556"/>
      <c r="ENQ3" s="556"/>
      <c r="ENR3" s="556"/>
      <c r="ENS3" s="556"/>
      <c r="ENT3" s="556"/>
      <c r="ENU3" s="556"/>
      <c r="ENV3" s="556"/>
      <c r="ENW3" s="556"/>
      <c r="ENX3" s="556"/>
      <c r="ENY3" s="556"/>
      <c r="ENZ3" s="556"/>
      <c r="EOA3" s="556"/>
      <c r="EOB3" s="556"/>
      <c r="EOC3" s="556"/>
      <c r="EOD3" s="556"/>
      <c r="EOE3" s="556"/>
      <c r="EOF3" s="556"/>
      <c r="EOG3" s="556"/>
      <c r="EOH3" s="556"/>
      <c r="EOI3" s="556"/>
      <c r="EOJ3" s="556"/>
      <c r="EOK3" s="556"/>
      <c r="EOL3" s="556"/>
      <c r="EOM3" s="556"/>
      <c r="EON3" s="556"/>
      <c r="EOO3" s="556"/>
      <c r="EOP3" s="556"/>
      <c r="EOQ3" s="556"/>
      <c r="EOR3" s="556"/>
      <c r="EOS3" s="556"/>
      <c r="EOT3" s="556"/>
      <c r="EOU3" s="556"/>
      <c r="EOV3" s="556"/>
      <c r="EOW3" s="556"/>
      <c r="EOX3" s="556"/>
      <c r="EOY3" s="556"/>
      <c r="EOZ3" s="556"/>
      <c r="EPA3" s="556"/>
      <c r="EPB3" s="556"/>
      <c r="EPC3" s="556"/>
      <c r="EPD3" s="556"/>
      <c r="EPE3" s="556"/>
      <c r="EPF3" s="556"/>
      <c r="EPG3" s="556"/>
      <c r="EPH3" s="556"/>
      <c r="EPI3" s="556"/>
      <c r="EPJ3" s="556"/>
      <c r="EPK3" s="556"/>
      <c r="EPL3" s="556"/>
      <c r="EPM3" s="556"/>
      <c r="EPN3" s="556"/>
      <c r="EPO3" s="556"/>
      <c r="EPP3" s="556"/>
      <c r="EPQ3" s="556"/>
      <c r="EPR3" s="556"/>
      <c r="EPS3" s="556"/>
      <c r="EPT3" s="556"/>
      <c r="EPU3" s="556"/>
      <c r="EPV3" s="556"/>
      <c r="EPW3" s="556"/>
      <c r="EPX3" s="556"/>
      <c r="EPY3" s="556"/>
      <c r="EPZ3" s="556"/>
      <c r="EQA3" s="556"/>
      <c r="EQB3" s="556"/>
      <c r="EQC3" s="556"/>
      <c r="EQD3" s="556"/>
      <c r="EQE3" s="556"/>
      <c r="EQF3" s="556"/>
      <c r="EQG3" s="556"/>
      <c r="EQH3" s="556"/>
      <c r="EQI3" s="556"/>
      <c r="EQJ3" s="556"/>
      <c r="EQK3" s="556"/>
      <c r="EQL3" s="556"/>
      <c r="EQM3" s="556"/>
      <c r="EQN3" s="556"/>
      <c r="EQO3" s="556"/>
      <c r="EQP3" s="556"/>
      <c r="EQQ3" s="556"/>
      <c r="EQR3" s="556"/>
      <c r="EQS3" s="556"/>
      <c r="EQT3" s="556"/>
      <c r="EQU3" s="556"/>
      <c r="EQV3" s="556"/>
      <c r="EQW3" s="556"/>
      <c r="EQX3" s="556"/>
      <c r="EQY3" s="556"/>
      <c r="EQZ3" s="556"/>
      <c r="ERA3" s="556"/>
      <c r="ERB3" s="556"/>
      <c r="ERC3" s="556"/>
      <c r="ERD3" s="556"/>
      <c r="ERE3" s="556"/>
      <c r="ERF3" s="556"/>
      <c r="ERG3" s="556"/>
      <c r="ERH3" s="556"/>
      <c r="ERI3" s="556"/>
      <c r="ERJ3" s="556"/>
      <c r="ERK3" s="556"/>
      <c r="ERL3" s="556"/>
      <c r="ERM3" s="556"/>
      <c r="ERN3" s="556"/>
      <c r="ERO3" s="556"/>
      <c r="ERP3" s="556"/>
      <c r="ERQ3" s="556"/>
      <c r="ERR3" s="556"/>
      <c r="ERS3" s="556"/>
      <c r="ERT3" s="556"/>
      <c r="ERU3" s="556"/>
      <c r="ERV3" s="556"/>
      <c r="ERW3" s="556"/>
      <c r="ERX3" s="556"/>
      <c r="ERY3" s="556"/>
      <c r="ERZ3" s="556"/>
      <c r="ESA3" s="556"/>
      <c r="ESB3" s="556"/>
      <c r="ESC3" s="556"/>
      <c r="ESD3" s="556"/>
      <c r="ESE3" s="556"/>
      <c r="ESF3" s="556"/>
      <c r="ESG3" s="556"/>
      <c r="ESH3" s="556"/>
      <c r="ESI3" s="556"/>
      <c r="ESJ3" s="556"/>
      <c r="ESK3" s="556"/>
      <c r="ESL3" s="556"/>
      <c r="ESM3" s="556"/>
      <c r="ESN3" s="556"/>
      <c r="ESO3" s="556"/>
      <c r="ESP3" s="556"/>
      <c r="ESQ3" s="556"/>
      <c r="ESR3" s="556"/>
      <c r="ESS3" s="556"/>
      <c r="EST3" s="556"/>
      <c r="ESU3" s="556"/>
      <c r="ESV3" s="556"/>
      <c r="ESW3" s="556"/>
      <c r="ESX3" s="556"/>
      <c r="ESY3" s="556"/>
      <c r="ESZ3" s="556"/>
      <c r="ETA3" s="556"/>
      <c r="ETB3" s="556"/>
      <c r="ETC3" s="556"/>
      <c r="ETD3" s="556"/>
      <c r="ETE3" s="556"/>
      <c r="ETF3" s="556"/>
      <c r="ETG3" s="556"/>
      <c r="ETH3" s="556"/>
      <c r="ETI3" s="556"/>
      <c r="ETJ3" s="556"/>
      <c r="ETK3" s="556"/>
      <c r="ETL3" s="556"/>
      <c r="ETM3" s="556"/>
      <c r="ETN3" s="556"/>
      <c r="ETO3" s="556"/>
      <c r="ETP3" s="556"/>
      <c r="ETQ3" s="556"/>
      <c r="ETR3" s="556"/>
      <c r="ETS3" s="556"/>
      <c r="ETT3" s="556"/>
      <c r="ETU3" s="556"/>
      <c r="ETV3" s="556"/>
      <c r="ETW3" s="556"/>
      <c r="ETX3" s="556"/>
      <c r="ETY3" s="556"/>
      <c r="ETZ3" s="556"/>
      <c r="EUA3" s="556"/>
      <c r="EUB3" s="556"/>
      <c r="EUC3" s="556"/>
      <c r="EUD3" s="556"/>
      <c r="EUE3" s="556"/>
      <c r="EUF3" s="556"/>
      <c r="EUG3" s="556"/>
      <c r="EUH3" s="556"/>
      <c r="EUI3" s="556"/>
      <c r="EUJ3" s="556"/>
      <c r="EUK3" s="556"/>
      <c r="EUL3" s="556"/>
      <c r="EUM3" s="556"/>
      <c r="EUN3" s="556"/>
      <c r="EUO3" s="556"/>
      <c r="EUP3" s="556"/>
      <c r="EUQ3" s="556"/>
      <c r="EUR3" s="556"/>
      <c r="EUS3" s="556"/>
      <c r="EUT3" s="556"/>
      <c r="EUU3" s="556"/>
      <c r="EUV3" s="556"/>
      <c r="EUW3" s="556"/>
      <c r="EUX3" s="556"/>
      <c r="EUY3" s="556"/>
      <c r="EUZ3" s="556"/>
      <c r="EVA3" s="556"/>
      <c r="EVB3" s="556"/>
      <c r="EVC3" s="556"/>
      <c r="EVD3" s="556"/>
      <c r="EVE3" s="556"/>
      <c r="EVF3" s="556"/>
      <c r="EVG3" s="556"/>
      <c r="EVH3" s="556"/>
      <c r="EVI3" s="556"/>
      <c r="EVJ3" s="556"/>
      <c r="EVK3" s="556"/>
      <c r="EVL3" s="556"/>
      <c r="EVM3" s="556"/>
      <c r="EVN3" s="556"/>
      <c r="EVO3" s="556"/>
      <c r="EVP3" s="556"/>
      <c r="EVQ3" s="556"/>
      <c r="EVR3" s="556"/>
      <c r="EVS3" s="556"/>
      <c r="EVT3" s="556"/>
      <c r="EVU3" s="556"/>
      <c r="EVV3" s="556"/>
      <c r="EVW3" s="556"/>
      <c r="EVX3" s="556"/>
      <c r="EVY3" s="556"/>
      <c r="EVZ3" s="556"/>
      <c r="EWA3" s="556"/>
      <c r="EWB3" s="556"/>
      <c r="EWC3" s="556"/>
      <c r="EWD3" s="556"/>
      <c r="EWE3" s="556"/>
      <c r="EWF3" s="556"/>
      <c r="EWG3" s="556"/>
      <c r="EWH3" s="556"/>
      <c r="EWI3" s="556"/>
      <c r="EWJ3" s="556"/>
      <c r="EWK3" s="556"/>
      <c r="EWL3" s="556"/>
      <c r="EWM3" s="556"/>
      <c r="EWN3" s="556"/>
      <c r="EWO3" s="556"/>
      <c r="EWP3" s="556"/>
      <c r="EWQ3" s="556"/>
      <c r="EWR3" s="556"/>
      <c r="EWS3" s="556"/>
      <c r="EWT3" s="556"/>
      <c r="EWU3" s="556"/>
      <c r="EWV3" s="556"/>
      <c r="EWW3" s="556"/>
      <c r="EWX3" s="556"/>
      <c r="EWY3" s="556"/>
      <c r="EWZ3" s="556"/>
      <c r="EXA3" s="556"/>
      <c r="EXB3" s="556"/>
      <c r="EXC3" s="556"/>
      <c r="EXD3" s="556"/>
      <c r="EXE3" s="556"/>
      <c r="EXF3" s="556"/>
      <c r="EXG3" s="556"/>
      <c r="EXH3" s="556"/>
      <c r="EXI3" s="556"/>
      <c r="EXJ3" s="556"/>
      <c r="EXK3" s="556"/>
      <c r="EXL3" s="556"/>
      <c r="EXM3" s="556"/>
      <c r="EXN3" s="556"/>
      <c r="EXO3" s="556"/>
      <c r="EXP3" s="556"/>
      <c r="EXQ3" s="556"/>
      <c r="EXR3" s="556"/>
      <c r="EXS3" s="556"/>
      <c r="EXT3" s="556"/>
      <c r="EXU3" s="556"/>
      <c r="EXV3" s="556"/>
      <c r="EXW3" s="556"/>
      <c r="EXX3" s="556"/>
      <c r="EXY3" s="556"/>
      <c r="EXZ3" s="556"/>
      <c r="EYA3" s="556"/>
      <c r="EYB3" s="556"/>
      <c r="EYC3" s="556"/>
      <c r="EYD3" s="556"/>
      <c r="EYE3" s="556"/>
      <c r="EYF3" s="556"/>
      <c r="EYG3" s="556"/>
      <c r="EYH3" s="556"/>
      <c r="EYI3" s="556"/>
      <c r="EYJ3" s="556"/>
      <c r="EYK3" s="556"/>
      <c r="EYL3" s="556"/>
      <c r="EYM3" s="556"/>
      <c r="EYN3" s="556"/>
      <c r="EYO3" s="556"/>
      <c r="EYP3" s="556"/>
      <c r="EYQ3" s="556"/>
      <c r="EYR3" s="556"/>
      <c r="EYS3" s="556"/>
      <c r="EYT3" s="556"/>
      <c r="EYU3" s="556"/>
      <c r="EYV3" s="556"/>
      <c r="EYW3" s="556"/>
      <c r="EYX3" s="556"/>
      <c r="EYY3" s="556"/>
      <c r="EYZ3" s="556"/>
      <c r="EZA3" s="556"/>
      <c r="EZB3" s="556"/>
      <c r="EZC3" s="556"/>
      <c r="EZD3" s="556"/>
      <c r="EZE3" s="556"/>
      <c r="EZF3" s="556"/>
      <c r="EZG3" s="556"/>
      <c r="EZH3" s="556"/>
      <c r="EZI3" s="556"/>
      <c r="EZJ3" s="556"/>
      <c r="EZK3" s="556"/>
      <c r="EZL3" s="556"/>
      <c r="EZM3" s="556"/>
      <c r="EZN3" s="556"/>
      <c r="EZO3" s="556"/>
      <c r="EZP3" s="556"/>
      <c r="EZQ3" s="556"/>
      <c r="EZR3" s="556"/>
      <c r="EZS3" s="556"/>
      <c r="EZT3" s="556"/>
      <c r="EZU3" s="556"/>
      <c r="EZV3" s="556"/>
      <c r="EZW3" s="556"/>
      <c r="EZX3" s="556"/>
      <c r="EZY3" s="556"/>
      <c r="EZZ3" s="556"/>
      <c r="FAA3" s="556"/>
      <c r="FAB3" s="556"/>
      <c r="FAC3" s="556"/>
      <c r="FAD3" s="556"/>
      <c r="FAE3" s="556"/>
      <c r="FAF3" s="556"/>
      <c r="FAG3" s="556"/>
      <c r="FAH3" s="556"/>
      <c r="FAI3" s="556"/>
      <c r="FAJ3" s="556"/>
      <c r="FAK3" s="556"/>
      <c r="FAL3" s="556"/>
      <c r="FAM3" s="556"/>
      <c r="FAN3" s="556"/>
      <c r="FAO3" s="556"/>
      <c r="FAP3" s="556"/>
      <c r="FAQ3" s="556"/>
      <c r="FAR3" s="556"/>
      <c r="FAS3" s="556"/>
      <c r="FAT3" s="556"/>
      <c r="FAU3" s="556"/>
      <c r="FAV3" s="556"/>
      <c r="FAW3" s="556"/>
      <c r="FAX3" s="556"/>
      <c r="FAY3" s="556"/>
      <c r="FAZ3" s="556"/>
      <c r="FBA3" s="556"/>
      <c r="FBB3" s="556"/>
      <c r="FBC3" s="556"/>
      <c r="FBD3" s="556"/>
      <c r="FBE3" s="556"/>
      <c r="FBF3" s="556"/>
      <c r="FBG3" s="556"/>
      <c r="FBH3" s="556"/>
      <c r="FBI3" s="556"/>
      <c r="FBJ3" s="556"/>
      <c r="FBK3" s="556"/>
      <c r="FBL3" s="556"/>
      <c r="FBM3" s="556"/>
      <c r="FBN3" s="556"/>
      <c r="FBO3" s="556"/>
      <c r="FBP3" s="556"/>
      <c r="FBQ3" s="556"/>
      <c r="FBR3" s="556"/>
      <c r="FBS3" s="556"/>
      <c r="FBT3" s="556"/>
      <c r="FBU3" s="556"/>
      <c r="FBV3" s="556"/>
      <c r="FBW3" s="556"/>
      <c r="FBX3" s="556"/>
      <c r="FBY3" s="556"/>
      <c r="FBZ3" s="556"/>
      <c r="FCA3" s="556"/>
      <c r="FCB3" s="556"/>
      <c r="FCC3" s="556"/>
      <c r="FCD3" s="556"/>
      <c r="FCE3" s="556"/>
      <c r="FCF3" s="556"/>
      <c r="FCG3" s="556"/>
      <c r="FCH3" s="556"/>
      <c r="FCI3" s="556"/>
      <c r="FCJ3" s="556"/>
      <c r="FCK3" s="556"/>
      <c r="FCL3" s="556"/>
      <c r="FCM3" s="556"/>
      <c r="FCN3" s="556"/>
      <c r="FCO3" s="556"/>
      <c r="FCP3" s="556"/>
      <c r="FCQ3" s="556"/>
      <c r="FCR3" s="556"/>
      <c r="FCS3" s="556"/>
      <c r="FCT3" s="556"/>
      <c r="FCU3" s="556"/>
      <c r="FCV3" s="556"/>
      <c r="FCW3" s="556"/>
      <c r="FCX3" s="556"/>
      <c r="FCY3" s="556"/>
      <c r="FCZ3" s="556"/>
      <c r="FDA3" s="556"/>
      <c r="FDB3" s="556"/>
      <c r="FDC3" s="556"/>
      <c r="FDD3" s="556"/>
      <c r="FDE3" s="556"/>
      <c r="FDF3" s="556"/>
      <c r="FDG3" s="556"/>
      <c r="FDH3" s="556"/>
      <c r="FDI3" s="556"/>
      <c r="FDJ3" s="556"/>
      <c r="FDK3" s="556"/>
      <c r="FDL3" s="556"/>
      <c r="FDM3" s="556"/>
      <c r="FDN3" s="556"/>
      <c r="FDO3" s="556"/>
      <c r="FDP3" s="556"/>
      <c r="FDQ3" s="556"/>
      <c r="FDR3" s="556"/>
      <c r="FDS3" s="556"/>
      <c r="FDT3" s="556"/>
      <c r="FDU3" s="556"/>
      <c r="FDV3" s="556"/>
      <c r="FDW3" s="556"/>
      <c r="FDX3" s="556"/>
      <c r="FDY3" s="556"/>
      <c r="FDZ3" s="556"/>
      <c r="FEA3" s="556"/>
      <c r="FEB3" s="556"/>
      <c r="FEC3" s="556"/>
      <c r="FED3" s="556"/>
      <c r="FEE3" s="556"/>
      <c r="FEF3" s="556"/>
      <c r="FEG3" s="556"/>
      <c r="FEH3" s="556"/>
      <c r="FEI3" s="556"/>
      <c r="FEJ3" s="556"/>
      <c r="FEK3" s="556"/>
      <c r="FEL3" s="556"/>
      <c r="FEM3" s="556"/>
      <c r="FEN3" s="556"/>
      <c r="FEO3" s="556"/>
      <c r="FEP3" s="556"/>
      <c r="FEQ3" s="556"/>
      <c r="FER3" s="556"/>
      <c r="FES3" s="556"/>
      <c r="FET3" s="556"/>
      <c r="FEU3" s="556"/>
      <c r="FEV3" s="556"/>
      <c r="FEW3" s="556"/>
      <c r="FEX3" s="556"/>
      <c r="FEY3" s="556"/>
      <c r="FEZ3" s="556"/>
      <c r="FFA3" s="556"/>
      <c r="FFB3" s="556"/>
      <c r="FFC3" s="556"/>
      <c r="FFD3" s="556"/>
      <c r="FFE3" s="556"/>
      <c r="FFF3" s="556"/>
      <c r="FFG3" s="556"/>
      <c r="FFH3" s="556"/>
      <c r="FFI3" s="556"/>
      <c r="FFJ3" s="556"/>
      <c r="FFK3" s="556"/>
      <c r="FFL3" s="556"/>
      <c r="FFM3" s="556"/>
      <c r="FFN3" s="556"/>
      <c r="FFO3" s="556"/>
      <c r="FFP3" s="556"/>
      <c r="FFQ3" s="556"/>
      <c r="FFR3" s="556"/>
      <c r="FFS3" s="556"/>
      <c r="FFT3" s="556"/>
      <c r="FFU3" s="556"/>
      <c r="FFV3" s="556"/>
      <c r="FFW3" s="556"/>
      <c r="FFX3" s="556"/>
      <c r="FFY3" s="556"/>
      <c r="FFZ3" s="556"/>
      <c r="FGA3" s="556"/>
      <c r="FGB3" s="556"/>
      <c r="FGC3" s="556"/>
      <c r="FGD3" s="556"/>
      <c r="FGE3" s="556"/>
      <c r="FGF3" s="556"/>
      <c r="FGG3" s="556"/>
      <c r="FGH3" s="556"/>
      <c r="FGI3" s="556"/>
      <c r="FGJ3" s="556"/>
      <c r="FGK3" s="556"/>
      <c r="FGL3" s="556"/>
      <c r="FGM3" s="556"/>
      <c r="FGN3" s="556"/>
      <c r="FGO3" s="556"/>
      <c r="FGP3" s="556"/>
      <c r="FGQ3" s="556"/>
      <c r="FGR3" s="556"/>
      <c r="FGS3" s="556"/>
      <c r="FGT3" s="556"/>
      <c r="FGU3" s="556"/>
      <c r="FGV3" s="556"/>
      <c r="FGW3" s="556"/>
      <c r="FGX3" s="556"/>
      <c r="FGY3" s="556"/>
      <c r="FGZ3" s="556"/>
      <c r="FHA3" s="556"/>
      <c r="FHB3" s="556"/>
      <c r="FHC3" s="556"/>
      <c r="FHD3" s="556"/>
      <c r="FHE3" s="556"/>
      <c r="FHF3" s="556"/>
      <c r="FHG3" s="556"/>
      <c r="FHH3" s="556"/>
      <c r="FHI3" s="556"/>
      <c r="FHJ3" s="556"/>
      <c r="FHK3" s="556"/>
      <c r="FHL3" s="556"/>
      <c r="FHM3" s="556"/>
      <c r="FHN3" s="556"/>
      <c r="FHO3" s="556"/>
      <c r="FHP3" s="556"/>
      <c r="FHQ3" s="556"/>
      <c r="FHR3" s="556"/>
      <c r="FHS3" s="556"/>
      <c r="FHT3" s="556"/>
      <c r="FHU3" s="556"/>
      <c r="FHV3" s="556"/>
      <c r="FHW3" s="556"/>
      <c r="FHX3" s="556"/>
      <c r="FHY3" s="556"/>
      <c r="FHZ3" s="556"/>
      <c r="FIA3" s="556"/>
      <c r="FIB3" s="556"/>
      <c r="FIC3" s="556"/>
      <c r="FID3" s="556"/>
      <c r="FIE3" s="556"/>
      <c r="FIF3" s="556"/>
      <c r="FIG3" s="556"/>
      <c r="FIH3" s="556"/>
      <c r="FII3" s="556"/>
      <c r="FIJ3" s="556"/>
      <c r="FIK3" s="556"/>
      <c r="FIL3" s="556"/>
      <c r="FIM3" s="556"/>
      <c r="FIN3" s="556"/>
      <c r="FIO3" s="556"/>
      <c r="FIP3" s="556"/>
      <c r="FIQ3" s="556"/>
      <c r="FIR3" s="556"/>
      <c r="FIS3" s="556"/>
      <c r="FIT3" s="556"/>
      <c r="FIU3" s="556"/>
      <c r="FIV3" s="556"/>
      <c r="FIW3" s="556"/>
      <c r="FIX3" s="556"/>
      <c r="FIY3" s="556"/>
      <c r="FIZ3" s="556"/>
      <c r="FJA3" s="556"/>
      <c r="FJB3" s="556"/>
      <c r="FJC3" s="556"/>
      <c r="FJD3" s="556"/>
      <c r="FJE3" s="556"/>
      <c r="FJF3" s="556"/>
      <c r="FJG3" s="556"/>
      <c r="FJH3" s="556"/>
      <c r="FJI3" s="556"/>
      <c r="FJJ3" s="556"/>
      <c r="FJK3" s="556"/>
      <c r="FJL3" s="556"/>
      <c r="FJM3" s="556"/>
      <c r="FJN3" s="556"/>
      <c r="FJO3" s="556"/>
      <c r="FJP3" s="556"/>
      <c r="FJQ3" s="556"/>
      <c r="FJR3" s="556"/>
      <c r="FJS3" s="556"/>
      <c r="FJT3" s="556"/>
      <c r="FJU3" s="556"/>
      <c r="FJV3" s="556"/>
      <c r="FJW3" s="556"/>
      <c r="FJX3" s="556"/>
      <c r="FJY3" s="556"/>
      <c r="FJZ3" s="556"/>
      <c r="FKA3" s="556"/>
      <c r="FKB3" s="556"/>
      <c r="FKC3" s="556"/>
      <c r="FKD3" s="556"/>
      <c r="FKE3" s="556"/>
      <c r="FKF3" s="556"/>
      <c r="FKG3" s="556"/>
      <c r="FKH3" s="556"/>
      <c r="FKI3" s="556"/>
      <c r="FKJ3" s="556"/>
      <c r="FKK3" s="556"/>
      <c r="FKL3" s="556"/>
      <c r="FKM3" s="556"/>
      <c r="FKN3" s="556"/>
      <c r="FKO3" s="556"/>
      <c r="FKP3" s="556"/>
      <c r="FKQ3" s="556"/>
      <c r="FKR3" s="556"/>
      <c r="FKS3" s="556"/>
      <c r="FKT3" s="556"/>
      <c r="FKU3" s="556"/>
      <c r="FKV3" s="556"/>
      <c r="FKW3" s="556"/>
      <c r="FKX3" s="556"/>
      <c r="FKY3" s="556"/>
      <c r="FKZ3" s="556"/>
      <c r="FLA3" s="556"/>
      <c r="FLB3" s="556"/>
      <c r="FLC3" s="556"/>
      <c r="FLD3" s="556"/>
      <c r="FLE3" s="556"/>
      <c r="FLF3" s="556"/>
      <c r="FLG3" s="556"/>
      <c r="FLH3" s="556"/>
      <c r="FLI3" s="556"/>
      <c r="FLJ3" s="556"/>
      <c r="FLK3" s="556"/>
      <c r="FLL3" s="556"/>
      <c r="FLM3" s="556"/>
      <c r="FLN3" s="556"/>
      <c r="FLO3" s="556"/>
      <c r="FLP3" s="556"/>
      <c r="FLQ3" s="556"/>
      <c r="FLR3" s="556"/>
      <c r="FLS3" s="556"/>
      <c r="FLT3" s="556"/>
      <c r="FLU3" s="556"/>
      <c r="FLV3" s="556"/>
      <c r="FLW3" s="556"/>
      <c r="FLX3" s="556"/>
      <c r="FLY3" s="556"/>
      <c r="FLZ3" s="556"/>
      <c r="FMA3" s="556"/>
      <c r="FMB3" s="556"/>
      <c r="FMC3" s="556"/>
      <c r="FMD3" s="556"/>
      <c r="FME3" s="556"/>
      <c r="FMF3" s="556"/>
      <c r="FMG3" s="556"/>
      <c r="FMH3" s="556"/>
      <c r="FMI3" s="556"/>
      <c r="FMJ3" s="556"/>
      <c r="FMK3" s="556"/>
      <c r="FML3" s="556"/>
      <c r="FMM3" s="556"/>
      <c r="FMN3" s="556"/>
      <c r="FMO3" s="556"/>
      <c r="FMP3" s="556"/>
      <c r="FMQ3" s="556"/>
      <c r="FMR3" s="556"/>
      <c r="FMS3" s="556"/>
      <c r="FMT3" s="556"/>
      <c r="FMU3" s="556"/>
      <c r="FMV3" s="556"/>
      <c r="FMW3" s="556"/>
      <c r="FMX3" s="556"/>
      <c r="FMY3" s="556"/>
      <c r="FMZ3" s="556"/>
      <c r="FNA3" s="556"/>
      <c r="FNB3" s="556"/>
      <c r="FNC3" s="556"/>
      <c r="FND3" s="556"/>
      <c r="FNE3" s="556"/>
      <c r="FNF3" s="556"/>
      <c r="FNG3" s="556"/>
      <c r="FNH3" s="556"/>
      <c r="FNI3" s="556"/>
      <c r="FNJ3" s="556"/>
      <c r="FNK3" s="556"/>
      <c r="FNL3" s="556"/>
      <c r="FNM3" s="556"/>
      <c r="FNN3" s="556"/>
      <c r="FNO3" s="556"/>
      <c r="FNP3" s="556"/>
      <c r="FNQ3" s="556"/>
      <c r="FNR3" s="556"/>
      <c r="FNS3" s="556"/>
      <c r="FNT3" s="556"/>
      <c r="FNU3" s="556"/>
      <c r="FNV3" s="556"/>
      <c r="FNW3" s="556"/>
      <c r="FNX3" s="556"/>
      <c r="FNY3" s="556"/>
      <c r="FNZ3" s="556"/>
      <c r="FOA3" s="556"/>
      <c r="FOB3" s="556"/>
      <c r="FOC3" s="556"/>
      <c r="FOD3" s="556"/>
      <c r="FOE3" s="556"/>
      <c r="FOF3" s="556"/>
      <c r="FOG3" s="556"/>
      <c r="FOH3" s="556"/>
      <c r="FOI3" s="556"/>
      <c r="FOJ3" s="556"/>
      <c r="FOK3" s="556"/>
      <c r="FOL3" s="556"/>
      <c r="FOM3" s="556"/>
      <c r="FON3" s="556"/>
      <c r="FOO3" s="556"/>
      <c r="FOP3" s="556"/>
      <c r="FOQ3" s="556"/>
      <c r="FOR3" s="556"/>
      <c r="FOS3" s="556"/>
      <c r="FOT3" s="556"/>
      <c r="FOU3" s="556"/>
      <c r="FOV3" s="556"/>
      <c r="FOW3" s="556"/>
      <c r="FOX3" s="556"/>
      <c r="FOY3" s="556"/>
      <c r="FOZ3" s="556"/>
      <c r="FPA3" s="556"/>
      <c r="FPB3" s="556"/>
      <c r="FPC3" s="556"/>
      <c r="FPD3" s="556"/>
      <c r="FPE3" s="556"/>
      <c r="FPF3" s="556"/>
      <c r="FPG3" s="556"/>
      <c r="FPH3" s="556"/>
      <c r="FPI3" s="556"/>
      <c r="FPJ3" s="556"/>
      <c r="FPK3" s="556"/>
      <c r="FPL3" s="556"/>
      <c r="FPM3" s="556"/>
      <c r="FPN3" s="556"/>
      <c r="FPO3" s="556"/>
      <c r="FPP3" s="556"/>
      <c r="FPQ3" s="556"/>
      <c r="FPR3" s="556"/>
      <c r="FPS3" s="556"/>
      <c r="FPT3" s="556"/>
      <c r="FPU3" s="556"/>
      <c r="FPV3" s="556"/>
      <c r="FPW3" s="556"/>
      <c r="FPX3" s="556"/>
      <c r="FPY3" s="556"/>
      <c r="FPZ3" s="556"/>
      <c r="FQA3" s="556"/>
      <c r="FQB3" s="556"/>
      <c r="FQC3" s="556"/>
      <c r="FQD3" s="556"/>
      <c r="FQE3" s="556"/>
      <c r="FQF3" s="556"/>
      <c r="FQG3" s="556"/>
      <c r="FQH3" s="556"/>
      <c r="FQI3" s="556"/>
      <c r="FQJ3" s="556"/>
      <c r="FQK3" s="556"/>
      <c r="FQL3" s="556"/>
      <c r="FQM3" s="556"/>
      <c r="FQN3" s="556"/>
      <c r="FQO3" s="556"/>
      <c r="FQP3" s="556"/>
      <c r="FQQ3" s="556"/>
      <c r="FQR3" s="556"/>
      <c r="FQS3" s="556"/>
      <c r="FQT3" s="556"/>
      <c r="FQU3" s="556"/>
      <c r="FQV3" s="556"/>
      <c r="FQW3" s="556"/>
      <c r="FQX3" s="556"/>
      <c r="FQY3" s="556"/>
      <c r="FQZ3" s="556"/>
      <c r="FRA3" s="556"/>
      <c r="FRB3" s="556"/>
      <c r="FRC3" s="556"/>
      <c r="FRD3" s="556"/>
      <c r="FRE3" s="556"/>
      <c r="FRF3" s="556"/>
      <c r="FRG3" s="556"/>
      <c r="FRH3" s="556"/>
      <c r="FRI3" s="556"/>
      <c r="FRJ3" s="556"/>
      <c r="FRK3" s="556"/>
      <c r="FRL3" s="556"/>
      <c r="FRM3" s="556"/>
      <c r="FRN3" s="556"/>
      <c r="FRO3" s="556"/>
      <c r="FRP3" s="556"/>
      <c r="FRQ3" s="556"/>
      <c r="FRR3" s="556"/>
      <c r="FRS3" s="556"/>
      <c r="FRT3" s="556"/>
      <c r="FRU3" s="556"/>
      <c r="FRV3" s="556"/>
      <c r="FRW3" s="556"/>
      <c r="FRX3" s="556"/>
      <c r="FRY3" s="556"/>
      <c r="FRZ3" s="556"/>
      <c r="FSA3" s="556"/>
      <c r="FSB3" s="556"/>
      <c r="FSC3" s="556"/>
      <c r="FSD3" s="556"/>
      <c r="FSE3" s="556"/>
      <c r="FSF3" s="556"/>
      <c r="FSG3" s="556"/>
      <c r="FSH3" s="556"/>
      <c r="FSI3" s="556"/>
      <c r="FSJ3" s="556"/>
      <c r="FSK3" s="556"/>
      <c r="FSL3" s="556"/>
      <c r="FSM3" s="556"/>
      <c r="FSN3" s="556"/>
      <c r="FSO3" s="556"/>
      <c r="FSP3" s="556"/>
      <c r="FSQ3" s="556"/>
      <c r="FSR3" s="556"/>
      <c r="FSS3" s="556"/>
      <c r="FST3" s="556"/>
      <c r="FSU3" s="556"/>
      <c r="FSV3" s="556"/>
      <c r="FSW3" s="556"/>
      <c r="FSX3" s="556"/>
      <c r="FSY3" s="556"/>
      <c r="FSZ3" s="556"/>
      <c r="FTA3" s="556"/>
      <c r="FTB3" s="556"/>
      <c r="FTC3" s="556"/>
      <c r="FTD3" s="556"/>
      <c r="FTE3" s="556"/>
      <c r="FTF3" s="556"/>
      <c r="FTG3" s="556"/>
      <c r="FTH3" s="556"/>
      <c r="FTI3" s="556"/>
      <c r="FTJ3" s="556"/>
      <c r="FTK3" s="556"/>
      <c r="FTL3" s="556"/>
      <c r="FTM3" s="556"/>
      <c r="FTN3" s="556"/>
      <c r="FTO3" s="556"/>
      <c r="FTP3" s="556"/>
      <c r="FTQ3" s="556"/>
      <c r="FTR3" s="556"/>
      <c r="FTS3" s="556"/>
      <c r="FTT3" s="556"/>
      <c r="FTU3" s="556"/>
      <c r="FTV3" s="556"/>
      <c r="FTW3" s="556"/>
      <c r="FTX3" s="556"/>
      <c r="FTY3" s="556"/>
      <c r="FTZ3" s="556"/>
      <c r="FUA3" s="556"/>
      <c r="FUB3" s="556"/>
      <c r="FUC3" s="556"/>
      <c r="FUD3" s="556"/>
      <c r="FUE3" s="556"/>
      <c r="FUF3" s="556"/>
      <c r="FUG3" s="556"/>
      <c r="FUH3" s="556"/>
      <c r="FUI3" s="556"/>
      <c r="FUJ3" s="556"/>
      <c r="FUK3" s="556"/>
      <c r="FUL3" s="556"/>
      <c r="FUM3" s="556"/>
      <c r="FUN3" s="556"/>
      <c r="FUO3" s="556"/>
      <c r="FUP3" s="556"/>
      <c r="FUQ3" s="556"/>
      <c r="FUR3" s="556"/>
      <c r="FUS3" s="556"/>
      <c r="FUT3" s="556"/>
      <c r="FUU3" s="556"/>
      <c r="FUV3" s="556"/>
      <c r="FUW3" s="556"/>
      <c r="FUX3" s="556"/>
      <c r="FUY3" s="556"/>
      <c r="FUZ3" s="556"/>
      <c r="FVA3" s="556"/>
      <c r="FVB3" s="556"/>
      <c r="FVC3" s="556"/>
      <c r="FVD3" s="556"/>
      <c r="FVE3" s="556"/>
      <c r="FVF3" s="556"/>
      <c r="FVG3" s="556"/>
      <c r="FVH3" s="556"/>
      <c r="FVI3" s="556"/>
      <c r="FVJ3" s="556"/>
      <c r="FVK3" s="556"/>
      <c r="FVL3" s="556"/>
      <c r="FVM3" s="556"/>
      <c r="FVN3" s="556"/>
      <c r="FVO3" s="556"/>
      <c r="FVP3" s="556"/>
      <c r="FVQ3" s="556"/>
      <c r="FVR3" s="556"/>
      <c r="FVS3" s="556"/>
      <c r="FVT3" s="556"/>
      <c r="FVU3" s="556"/>
      <c r="FVV3" s="556"/>
      <c r="FVW3" s="556"/>
      <c r="FVX3" s="556"/>
      <c r="FVY3" s="556"/>
      <c r="FVZ3" s="556"/>
      <c r="FWA3" s="556"/>
      <c r="FWB3" s="556"/>
      <c r="FWC3" s="556"/>
      <c r="FWD3" s="556"/>
      <c r="FWE3" s="556"/>
      <c r="FWF3" s="556"/>
      <c r="FWG3" s="556"/>
      <c r="FWH3" s="556"/>
      <c r="FWI3" s="556"/>
      <c r="FWJ3" s="556"/>
      <c r="FWK3" s="556"/>
      <c r="FWL3" s="556"/>
      <c r="FWM3" s="556"/>
      <c r="FWN3" s="556"/>
      <c r="FWO3" s="556"/>
      <c r="FWP3" s="556"/>
      <c r="FWQ3" s="556"/>
      <c r="FWR3" s="556"/>
      <c r="FWS3" s="556"/>
      <c r="FWT3" s="556"/>
      <c r="FWU3" s="556"/>
      <c r="FWV3" s="556"/>
      <c r="FWW3" s="556"/>
      <c r="FWX3" s="556"/>
      <c r="FWY3" s="556"/>
      <c r="FWZ3" s="556"/>
      <c r="FXA3" s="556"/>
      <c r="FXB3" s="556"/>
      <c r="FXC3" s="556"/>
      <c r="FXD3" s="556"/>
      <c r="FXE3" s="556"/>
      <c r="FXF3" s="556"/>
      <c r="FXG3" s="556"/>
      <c r="FXH3" s="556"/>
      <c r="FXI3" s="556"/>
      <c r="FXJ3" s="556"/>
      <c r="FXK3" s="556"/>
      <c r="FXL3" s="556"/>
      <c r="FXM3" s="556"/>
      <c r="FXN3" s="556"/>
      <c r="FXO3" s="556"/>
      <c r="FXP3" s="556"/>
      <c r="FXQ3" s="556"/>
      <c r="FXR3" s="556"/>
      <c r="FXS3" s="556"/>
      <c r="FXT3" s="556"/>
      <c r="FXU3" s="556"/>
      <c r="FXV3" s="556"/>
      <c r="FXW3" s="556"/>
      <c r="FXX3" s="556"/>
      <c r="FXY3" s="556"/>
      <c r="FXZ3" s="556"/>
      <c r="FYA3" s="556"/>
      <c r="FYB3" s="556"/>
      <c r="FYC3" s="556"/>
      <c r="FYD3" s="556"/>
      <c r="FYE3" s="556"/>
      <c r="FYF3" s="556"/>
      <c r="FYG3" s="556"/>
      <c r="FYH3" s="556"/>
      <c r="FYI3" s="556"/>
      <c r="FYJ3" s="556"/>
      <c r="FYK3" s="556"/>
      <c r="FYL3" s="556"/>
      <c r="FYM3" s="556"/>
      <c r="FYN3" s="556"/>
      <c r="FYO3" s="556"/>
      <c r="FYP3" s="556"/>
      <c r="FYQ3" s="556"/>
      <c r="FYR3" s="556"/>
      <c r="FYS3" s="556"/>
      <c r="FYT3" s="556"/>
      <c r="FYU3" s="556"/>
      <c r="FYV3" s="556"/>
      <c r="FYW3" s="556"/>
      <c r="FYX3" s="556"/>
      <c r="FYY3" s="556"/>
      <c r="FYZ3" s="556"/>
      <c r="FZA3" s="556"/>
      <c r="FZB3" s="556"/>
      <c r="FZC3" s="556"/>
      <c r="FZD3" s="556"/>
      <c r="FZE3" s="556"/>
      <c r="FZF3" s="556"/>
      <c r="FZG3" s="556"/>
      <c r="FZH3" s="556"/>
      <c r="FZI3" s="556"/>
      <c r="FZJ3" s="556"/>
      <c r="FZK3" s="556"/>
      <c r="FZL3" s="556"/>
      <c r="FZM3" s="556"/>
      <c r="FZN3" s="556"/>
      <c r="FZO3" s="556"/>
      <c r="FZP3" s="556"/>
      <c r="FZQ3" s="556"/>
      <c r="FZR3" s="556"/>
      <c r="FZS3" s="556"/>
      <c r="FZT3" s="556"/>
      <c r="FZU3" s="556"/>
      <c r="FZV3" s="556"/>
      <c r="FZW3" s="556"/>
      <c r="FZX3" s="556"/>
      <c r="FZY3" s="556"/>
      <c r="FZZ3" s="556"/>
      <c r="GAA3" s="556"/>
      <c r="GAB3" s="556"/>
      <c r="GAC3" s="556"/>
      <c r="GAD3" s="556"/>
      <c r="GAE3" s="556"/>
      <c r="GAF3" s="556"/>
      <c r="GAG3" s="556"/>
      <c r="GAH3" s="556"/>
      <c r="GAI3" s="556"/>
      <c r="GAJ3" s="556"/>
      <c r="GAK3" s="556"/>
      <c r="GAL3" s="556"/>
      <c r="GAM3" s="556"/>
      <c r="GAN3" s="556"/>
      <c r="GAO3" s="556"/>
      <c r="GAP3" s="556"/>
      <c r="GAQ3" s="556"/>
      <c r="GAR3" s="556"/>
      <c r="GAS3" s="556"/>
      <c r="GAT3" s="556"/>
      <c r="GAU3" s="556"/>
      <c r="GAV3" s="556"/>
      <c r="GAW3" s="556"/>
      <c r="GAX3" s="556"/>
      <c r="GAY3" s="556"/>
      <c r="GAZ3" s="556"/>
      <c r="GBA3" s="556"/>
      <c r="GBB3" s="556"/>
      <c r="GBC3" s="556"/>
      <c r="GBD3" s="556"/>
      <c r="GBE3" s="556"/>
      <c r="GBF3" s="556"/>
      <c r="GBG3" s="556"/>
      <c r="GBH3" s="556"/>
      <c r="GBI3" s="556"/>
      <c r="GBJ3" s="556"/>
      <c r="GBK3" s="556"/>
      <c r="GBL3" s="556"/>
      <c r="GBM3" s="556"/>
      <c r="GBN3" s="556"/>
      <c r="GBO3" s="556"/>
      <c r="GBP3" s="556"/>
      <c r="GBQ3" s="556"/>
      <c r="GBR3" s="556"/>
      <c r="GBS3" s="556"/>
      <c r="GBT3" s="556"/>
      <c r="GBU3" s="556"/>
      <c r="GBV3" s="556"/>
      <c r="GBW3" s="556"/>
      <c r="GBX3" s="556"/>
      <c r="GBY3" s="556"/>
      <c r="GBZ3" s="556"/>
      <c r="GCA3" s="556"/>
      <c r="GCB3" s="556"/>
      <c r="GCC3" s="556"/>
      <c r="GCD3" s="556"/>
      <c r="GCE3" s="556"/>
      <c r="GCF3" s="556"/>
      <c r="GCG3" s="556"/>
      <c r="GCH3" s="556"/>
      <c r="GCI3" s="556"/>
      <c r="GCJ3" s="556"/>
      <c r="GCK3" s="556"/>
      <c r="GCL3" s="556"/>
      <c r="GCM3" s="556"/>
      <c r="GCN3" s="556"/>
      <c r="GCO3" s="556"/>
      <c r="GCP3" s="556"/>
      <c r="GCQ3" s="556"/>
      <c r="GCR3" s="556"/>
      <c r="GCS3" s="556"/>
      <c r="GCT3" s="556"/>
      <c r="GCU3" s="556"/>
      <c r="GCV3" s="556"/>
      <c r="GCW3" s="556"/>
      <c r="GCX3" s="556"/>
      <c r="GCY3" s="556"/>
      <c r="GCZ3" s="556"/>
      <c r="GDA3" s="556"/>
      <c r="GDB3" s="556"/>
      <c r="GDC3" s="556"/>
      <c r="GDD3" s="556"/>
      <c r="GDE3" s="556"/>
      <c r="GDF3" s="556"/>
      <c r="GDG3" s="556"/>
      <c r="GDH3" s="556"/>
      <c r="GDI3" s="556"/>
      <c r="GDJ3" s="556"/>
      <c r="GDK3" s="556"/>
      <c r="GDL3" s="556"/>
      <c r="GDM3" s="556"/>
      <c r="GDN3" s="556"/>
      <c r="GDO3" s="556"/>
      <c r="GDP3" s="556"/>
      <c r="GDQ3" s="556"/>
      <c r="GDR3" s="556"/>
      <c r="GDS3" s="556"/>
      <c r="GDT3" s="556"/>
      <c r="GDU3" s="556"/>
      <c r="GDV3" s="556"/>
      <c r="GDW3" s="556"/>
      <c r="GDX3" s="556"/>
      <c r="GDY3" s="556"/>
      <c r="GDZ3" s="556"/>
      <c r="GEA3" s="556"/>
      <c r="GEB3" s="556"/>
      <c r="GEC3" s="556"/>
      <c r="GED3" s="556"/>
      <c r="GEE3" s="556"/>
      <c r="GEF3" s="556"/>
      <c r="GEG3" s="556"/>
      <c r="GEH3" s="556"/>
      <c r="GEI3" s="556"/>
      <c r="GEJ3" s="556"/>
      <c r="GEK3" s="556"/>
      <c r="GEL3" s="556"/>
      <c r="GEM3" s="556"/>
      <c r="GEN3" s="556"/>
      <c r="GEO3" s="556"/>
      <c r="GEP3" s="556"/>
      <c r="GEQ3" s="556"/>
      <c r="GER3" s="556"/>
      <c r="GES3" s="556"/>
      <c r="GET3" s="556"/>
      <c r="GEU3" s="556"/>
      <c r="GEV3" s="556"/>
      <c r="GEW3" s="556"/>
      <c r="GEX3" s="556"/>
      <c r="GEY3" s="556"/>
      <c r="GEZ3" s="556"/>
      <c r="GFA3" s="556"/>
      <c r="GFB3" s="556"/>
      <c r="GFC3" s="556"/>
      <c r="GFD3" s="556"/>
      <c r="GFE3" s="556"/>
      <c r="GFF3" s="556"/>
      <c r="GFG3" s="556"/>
      <c r="GFH3" s="556"/>
      <c r="GFI3" s="556"/>
      <c r="GFJ3" s="556"/>
      <c r="GFK3" s="556"/>
      <c r="GFL3" s="556"/>
      <c r="GFM3" s="556"/>
      <c r="GFN3" s="556"/>
      <c r="GFO3" s="556"/>
      <c r="GFP3" s="556"/>
      <c r="GFQ3" s="556"/>
      <c r="GFR3" s="556"/>
      <c r="GFS3" s="556"/>
      <c r="GFT3" s="556"/>
      <c r="GFU3" s="556"/>
      <c r="GFV3" s="556"/>
      <c r="GFW3" s="556"/>
      <c r="GFX3" s="556"/>
      <c r="GFY3" s="556"/>
      <c r="GFZ3" s="556"/>
      <c r="GGA3" s="556"/>
      <c r="GGB3" s="556"/>
      <c r="GGC3" s="556"/>
      <c r="GGD3" s="556"/>
      <c r="GGE3" s="556"/>
      <c r="GGF3" s="556"/>
      <c r="GGG3" s="556"/>
      <c r="GGH3" s="556"/>
      <c r="GGI3" s="556"/>
      <c r="GGJ3" s="556"/>
      <c r="GGK3" s="556"/>
      <c r="GGL3" s="556"/>
      <c r="GGM3" s="556"/>
      <c r="GGN3" s="556"/>
      <c r="GGO3" s="556"/>
      <c r="GGP3" s="556"/>
      <c r="GGQ3" s="556"/>
      <c r="GGR3" s="556"/>
      <c r="GGS3" s="556"/>
      <c r="GGT3" s="556"/>
      <c r="GGU3" s="556"/>
      <c r="GGV3" s="556"/>
      <c r="GGW3" s="556"/>
      <c r="GGX3" s="556"/>
      <c r="GGY3" s="556"/>
      <c r="GGZ3" s="556"/>
      <c r="GHA3" s="556"/>
      <c r="GHB3" s="556"/>
      <c r="GHC3" s="556"/>
      <c r="GHD3" s="556"/>
      <c r="GHE3" s="556"/>
      <c r="GHF3" s="556"/>
      <c r="GHG3" s="556"/>
      <c r="GHH3" s="556"/>
      <c r="GHI3" s="556"/>
      <c r="GHJ3" s="556"/>
      <c r="GHK3" s="556"/>
      <c r="GHL3" s="556"/>
      <c r="GHM3" s="556"/>
      <c r="GHN3" s="556"/>
      <c r="GHO3" s="556"/>
      <c r="GHP3" s="556"/>
      <c r="GHQ3" s="556"/>
      <c r="GHR3" s="556"/>
      <c r="GHS3" s="556"/>
      <c r="GHT3" s="556"/>
      <c r="GHU3" s="556"/>
      <c r="GHV3" s="556"/>
      <c r="GHW3" s="556"/>
      <c r="GHX3" s="556"/>
      <c r="GHY3" s="556"/>
      <c r="GHZ3" s="556"/>
      <c r="GIA3" s="556"/>
      <c r="GIB3" s="556"/>
      <c r="GIC3" s="556"/>
      <c r="GID3" s="556"/>
      <c r="GIE3" s="556"/>
      <c r="GIF3" s="556"/>
      <c r="GIG3" s="556"/>
      <c r="GIH3" s="556"/>
      <c r="GII3" s="556"/>
      <c r="GIJ3" s="556"/>
      <c r="GIK3" s="556"/>
      <c r="GIL3" s="556"/>
      <c r="GIM3" s="556"/>
      <c r="GIN3" s="556"/>
      <c r="GIO3" s="556"/>
      <c r="GIP3" s="556"/>
      <c r="GIQ3" s="556"/>
      <c r="GIR3" s="556"/>
      <c r="GIS3" s="556"/>
      <c r="GIT3" s="556"/>
      <c r="GIU3" s="556"/>
      <c r="GIV3" s="556"/>
      <c r="GIW3" s="556"/>
      <c r="GIX3" s="556"/>
      <c r="GIY3" s="556"/>
      <c r="GIZ3" s="556"/>
      <c r="GJA3" s="556"/>
      <c r="GJB3" s="556"/>
      <c r="GJC3" s="556"/>
      <c r="GJD3" s="556"/>
      <c r="GJE3" s="556"/>
      <c r="GJF3" s="556"/>
      <c r="GJG3" s="556"/>
      <c r="GJH3" s="556"/>
      <c r="GJI3" s="556"/>
      <c r="GJJ3" s="556"/>
      <c r="GJK3" s="556"/>
      <c r="GJL3" s="556"/>
      <c r="GJM3" s="556"/>
      <c r="GJN3" s="556"/>
      <c r="GJO3" s="556"/>
      <c r="GJP3" s="556"/>
      <c r="GJQ3" s="556"/>
      <c r="GJR3" s="556"/>
      <c r="GJS3" s="556"/>
      <c r="GJT3" s="556"/>
      <c r="GJU3" s="556"/>
      <c r="GJV3" s="556"/>
      <c r="GJW3" s="556"/>
      <c r="GJX3" s="556"/>
      <c r="GJY3" s="556"/>
      <c r="GJZ3" s="556"/>
      <c r="GKA3" s="556"/>
      <c r="GKB3" s="556"/>
      <c r="GKC3" s="556"/>
      <c r="GKD3" s="556"/>
      <c r="GKE3" s="556"/>
      <c r="GKF3" s="556"/>
      <c r="GKG3" s="556"/>
      <c r="GKH3" s="556"/>
      <c r="GKI3" s="556"/>
      <c r="GKJ3" s="556"/>
      <c r="GKK3" s="556"/>
      <c r="GKL3" s="556"/>
      <c r="GKM3" s="556"/>
      <c r="GKN3" s="556"/>
      <c r="GKO3" s="556"/>
      <c r="GKP3" s="556"/>
      <c r="GKQ3" s="556"/>
      <c r="GKR3" s="556"/>
      <c r="GKS3" s="556"/>
      <c r="GKT3" s="556"/>
      <c r="GKU3" s="556"/>
      <c r="GKV3" s="556"/>
      <c r="GKW3" s="556"/>
      <c r="GKX3" s="556"/>
      <c r="GKY3" s="556"/>
      <c r="GKZ3" s="556"/>
      <c r="GLA3" s="556"/>
      <c r="GLB3" s="556"/>
      <c r="GLC3" s="556"/>
      <c r="GLD3" s="556"/>
      <c r="GLE3" s="556"/>
      <c r="GLF3" s="556"/>
      <c r="GLG3" s="556"/>
      <c r="GLH3" s="556"/>
      <c r="GLI3" s="556"/>
      <c r="GLJ3" s="556"/>
      <c r="GLK3" s="556"/>
      <c r="GLL3" s="556"/>
      <c r="GLM3" s="556"/>
      <c r="GLN3" s="556"/>
      <c r="GLO3" s="556"/>
      <c r="GLP3" s="556"/>
      <c r="GLQ3" s="556"/>
      <c r="GLR3" s="556"/>
      <c r="GLS3" s="556"/>
      <c r="GLT3" s="556"/>
      <c r="GLU3" s="556"/>
      <c r="GLV3" s="556"/>
      <c r="GLW3" s="556"/>
      <c r="GLX3" s="556"/>
      <c r="GLY3" s="556"/>
      <c r="GLZ3" s="556"/>
      <c r="GMA3" s="556"/>
      <c r="GMB3" s="556"/>
      <c r="GMC3" s="556"/>
      <c r="GMD3" s="556"/>
      <c r="GME3" s="556"/>
      <c r="GMF3" s="556"/>
      <c r="GMG3" s="556"/>
      <c r="GMH3" s="556"/>
      <c r="GMI3" s="556"/>
      <c r="GMJ3" s="556"/>
      <c r="GMK3" s="556"/>
      <c r="GML3" s="556"/>
      <c r="GMM3" s="556"/>
      <c r="GMN3" s="556"/>
      <c r="GMO3" s="556"/>
      <c r="GMP3" s="556"/>
      <c r="GMQ3" s="556"/>
      <c r="GMR3" s="556"/>
      <c r="GMS3" s="556"/>
      <c r="GMT3" s="556"/>
      <c r="GMU3" s="556"/>
      <c r="GMV3" s="556"/>
      <c r="GMW3" s="556"/>
      <c r="GMX3" s="556"/>
      <c r="GMY3" s="556"/>
      <c r="GMZ3" s="556"/>
      <c r="GNA3" s="556"/>
      <c r="GNB3" s="556"/>
      <c r="GNC3" s="556"/>
      <c r="GND3" s="556"/>
      <c r="GNE3" s="556"/>
      <c r="GNF3" s="556"/>
      <c r="GNG3" s="556"/>
      <c r="GNH3" s="556"/>
      <c r="GNI3" s="556"/>
      <c r="GNJ3" s="556"/>
      <c r="GNK3" s="556"/>
      <c r="GNL3" s="556"/>
      <c r="GNM3" s="556"/>
      <c r="GNN3" s="556"/>
      <c r="GNO3" s="556"/>
      <c r="GNP3" s="556"/>
      <c r="GNQ3" s="556"/>
      <c r="GNR3" s="556"/>
      <c r="GNS3" s="556"/>
      <c r="GNT3" s="556"/>
      <c r="GNU3" s="556"/>
      <c r="GNV3" s="556"/>
      <c r="GNW3" s="556"/>
      <c r="GNX3" s="556"/>
      <c r="GNY3" s="556"/>
      <c r="GNZ3" s="556"/>
      <c r="GOA3" s="556"/>
      <c r="GOB3" s="556"/>
      <c r="GOC3" s="556"/>
      <c r="GOD3" s="556"/>
      <c r="GOE3" s="556"/>
      <c r="GOF3" s="556"/>
      <c r="GOG3" s="556"/>
      <c r="GOH3" s="556"/>
      <c r="GOI3" s="556"/>
      <c r="GOJ3" s="556"/>
      <c r="GOK3" s="556"/>
      <c r="GOL3" s="556"/>
      <c r="GOM3" s="556"/>
      <c r="GON3" s="556"/>
      <c r="GOO3" s="556"/>
      <c r="GOP3" s="556"/>
      <c r="GOQ3" s="556"/>
      <c r="GOR3" s="556"/>
      <c r="GOS3" s="556"/>
      <c r="GOT3" s="556"/>
      <c r="GOU3" s="556"/>
      <c r="GOV3" s="556"/>
      <c r="GOW3" s="556"/>
      <c r="GOX3" s="556"/>
      <c r="GOY3" s="556"/>
      <c r="GOZ3" s="556"/>
      <c r="GPA3" s="556"/>
      <c r="GPB3" s="556"/>
      <c r="GPC3" s="556"/>
      <c r="GPD3" s="556"/>
      <c r="GPE3" s="556"/>
      <c r="GPF3" s="556"/>
      <c r="GPG3" s="556"/>
      <c r="GPH3" s="556"/>
      <c r="GPI3" s="556"/>
      <c r="GPJ3" s="556"/>
      <c r="GPK3" s="556"/>
      <c r="GPL3" s="556"/>
      <c r="GPM3" s="556"/>
      <c r="GPN3" s="556"/>
      <c r="GPO3" s="556"/>
      <c r="GPP3" s="556"/>
      <c r="GPQ3" s="556"/>
      <c r="GPR3" s="556"/>
      <c r="GPS3" s="556"/>
      <c r="GPT3" s="556"/>
      <c r="GPU3" s="556"/>
      <c r="GPV3" s="556"/>
      <c r="GPW3" s="556"/>
      <c r="GPX3" s="556"/>
      <c r="GPY3" s="556"/>
      <c r="GPZ3" s="556"/>
      <c r="GQA3" s="556"/>
      <c r="GQB3" s="556"/>
      <c r="GQC3" s="556"/>
      <c r="GQD3" s="556"/>
      <c r="GQE3" s="556"/>
      <c r="GQF3" s="556"/>
      <c r="GQG3" s="556"/>
      <c r="GQH3" s="556"/>
      <c r="GQI3" s="556"/>
      <c r="GQJ3" s="556"/>
      <c r="GQK3" s="556"/>
      <c r="GQL3" s="556"/>
      <c r="GQM3" s="556"/>
      <c r="GQN3" s="556"/>
      <c r="GQO3" s="556"/>
      <c r="GQP3" s="556"/>
      <c r="GQQ3" s="556"/>
      <c r="GQR3" s="556"/>
      <c r="GQS3" s="556"/>
      <c r="GQT3" s="556"/>
      <c r="GQU3" s="556"/>
      <c r="GQV3" s="556"/>
      <c r="GQW3" s="556"/>
      <c r="GQX3" s="556"/>
      <c r="GQY3" s="556"/>
      <c r="GQZ3" s="556"/>
      <c r="GRA3" s="556"/>
      <c r="GRB3" s="556"/>
      <c r="GRC3" s="556"/>
      <c r="GRD3" s="556"/>
      <c r="GRE3" s="556"/>
      <c r="GRF3" s="556"/>
      <c r="GRG3" s="556"/>
      <c r="GRH3" s="556"/>
      <c r="GRI3" s="556"/>
      <c r="GRJ3" s="556"/>
      <c r="GRK3" s="556"/>
      <c r="GRL3" s="556"/>
      <c r="GRM3" s="556"/>
      <c r="GRN3" s="556"/>
      <c r="GRO3" s="556"/>
      <c r="GRP3" s="556"/>
      <c r="GRQ3" s="556"/>
      <c r="GRR3" s="556"/>
      <c r="GRS3" s="556"/>
      <c r="GRT3" s="556"/>
      <c r="GRU3" s="556"/>
      <c r="GRV3" s="556"/>
      <c r="GRW3" s="556"/>
      <c r="GRX3" s="556"/>
      <c r="GRY3" s="556"/>
      <c r="GRZ3" s="556"/>
      <c r="GSA3" s="556"/>
      <c r="GSB3" s="556"/>
      <c r="GSC3" s="556"/>
      <c r="GSD3" s="556"/>
      <c r="GSE3" s="556"/>
      <c r="GSF3" s="556"/>
      <c r="GSG3" s="556"/>
      <c r="GSH3" s="556"/>
      <c r="GSI3" s="556"/>
      <c r="GSJ3" s="556"/>
      <c r="GSK3" s="556"/>
      <c r="GSL3" s="556"/>
      <c r="GSM3" s="556"/>
      <c r="GSN3" s="556"/>
      <c r="GSO3" s="556"/>
      <c r="GSP3" s="556"/>
      <c r="GSQ3" s="556"/>
      <c r="GSR3" s="556"/>
      <c r="GSS3" s="556"/>
      <c r="GST3" s="556"/>
      <c r="GSU3" s="556"/>
      <c r="GSV3" s="556"/>
      <c r="GSW3" s="556"/>
      <c r="GSX3" s="556"/>
      <c r="GSY3" s="556"/>
      <c r="GSZ3" s="556"/>
      <c r="GTA3" s="556"/>
      <c r="GTB3" s="556"/>
      <c r="GTC3" s="556"/>
      <c r="GTD3" s="556"/>
      <c r="GTE3" s="556"/>
      <c r="GTF3" s="556"/>
      <c r="GTG3" s="556"/>
      <c r="GTH3" s="556"/>
      <c r="GTI3" s="556"/>
      <c r="GTJ3" s="556"/>
      <c r="GTK3" s="556"/>
      <c r="GTL3" s="556"/>
      <c r="GTM3" s="556"/>
      <c r="GTN3" s="556"/>
      <c r="GTO3" s="556"/>
      <c r="GTP3" s="556"/>
      <c r="GTQ3" s="556"/>
      <c r="GTR3" s="556"/>
      <c r="GTS3" s="556"/>
      <c r="GTT3" s="556"/>
      <c r="GTU3" s="556"/>
      <c r="GTV3" s="556"/>
      <c r="GTW3" s="556"/>
      <c r="GTX3" s="556"/>
      <c r="GTY3" s="556"/>
      <c r="GTZ3" s="556"/>
      <c r="GUA3" s="556"/>
      <c r="GUB3" s="556"/>
      <c r="GUC3" s="556"/>
      <c r="GUD3" s="556"/>
      <c r="GUE3" s="556"/>
      <c r="GUF3" s="556"/>
      <c r="GUG3" s="556"/>
      <c r="GUH3" s="556"/>
      <c r="GUI3" s="556"/>
      <c r="GUJ3" s="556"/>
      <c r="GUK3" s="556"/>
      <c r="GUL3" s="556"/>
      <c r="GUM3" s="556"/>
      <c r="GUN3" s="556"/>
      <c r="GUO3" s="556"/>
      <c r="GUP3" s="556"/>
      <c r="GUQ3" s="556"/>
      <c r="GUR3" s="556"/>
      <c r="GUS3" s="556"/>
      <c r="GUT3" s="556"/>
      <c r="GUU3" s="556"/>
      <c r="GUV3" s="556"/>
      <c r="GUW3" s="556"/>
      <c r="GUX3" s="556"/>
      <c r="GUY3" s="556"/>
      <c r="GUZ3" s="556"/>
      <c r="GVA3" s="556"/>
      <c r="GVB3" s="556"/>
      <c r="GVC3" s="556"/>
      <c r="GVD3" s="556"/>
      <c r="GVE3" s="556"/>
      <c r="GVF3" s="556"/>
      <c r="GVG3" s="556"/>
      <c r="GVH3" s="556"/>
      <c r="GVI3" s="556"/>
      <c r="GVJ3" s="556"/>
      <c r="GVK3" s="556"/>
      <c r="GVL3" s="556"/>
      <c r="GVM3" s="556"/>
      <c r="GVN3" s="556"/>
      <c r="GVO3" s="556"/>
      <c r="GVP3" s="556"/>
      <c r="GVQ3" s="556"/>
      <c r="GVR3" s="556"/>
      <c r="GVS3" s="556"/>
      <c r="GVT3" s="556"/>
      <c r="GVU3" s="556"/>
      <c r="GVV3" s="556"/>
      <c r="GVW3" s="556"/>
      <c r="GVX3" s="556"/>
      <c r="GVY3" s="556"/>
      <c r="GVZ3" s="556"/>
      <c r="GWA3" s="556"/>
      <c r="GWB3" s="556"/>
      <c r="GWC3" s="556"/>
      <c r="GWD3" s="556"/>
      <c r="GWE3" s="556"/>
      <c r="GWF3" s="556"/>
      <c r="GWG3" s="556"/>
      <c r="GWH3" s="556"/>
      <c r="GWI3" s="556"/>
      <c r="GWJ3" s="556"/>
      <c r="GWK3" s="556"/>
      <c r="GWL3" s="556"/>
      <c r="GWM3" s="556"/>
      <c r="GWN3" s="556"/>
      <c r="GWO3" s="556"/>
      <c r="GWP3" s="556"/>
      <c r="GWQ3" s="556"/>
      <c r="GWR3" s="556"/>
      <c r="GWS3" s="556"/>
      <c r="GWT3" s="556"/>
      <c r="GWU3" s="556"/>
      <c r="GWV3" s="556"/>
      <c r="GWW3" s="556"/>
      <c r="GWX3" s="556"/>
      <c r="GWY3" s="556"/>
      <c r="GWZ3" s="556"/>
      <c r="GXA3" s="556"/>
      <c r="GXB3" s="556"/>
      <c r="GXC3" s="556"/>
      <c r="GXD3" s="556"/>
      <c r="GXE3" s="556"/>
      <c r="GXF3" s="556"/>
      <c r="GXG3" s="556"/>
      <c r="GXH3" s="556"/>
      <c r="GXI3" s="556"/>
      <c r="GXJ3" s="556"/>
      <c r="GXK3" s="556"/>
      <c r="GXL3" s="556"/>
      <c r="GXM3" s="556"/>
      <c r="GXN3" s="556"/>
      <c r="GXO3" s="556"/>
      <c r="GXP3" s="556"/>
      <c r="GXQ3" s="556"/>
      <c r="GXR3" s="556"/>
      <c r="GXS3" s="556"/>
      <c r="GXT3" s="556"/>
      <c r="GXU3" s="556"/>
      <c r="GXV3" s="556"/>
      <c r="GXW3" s="556"/>
      <c r="GXX3" s="556"/>
      <c r="GXY3" s="556"/>
      <c r="GXZ3" s="556"/>
      <c r="GYA3" s="556"/>
      <c r="GYB3" s="556"/>
      <c r="GYC3" s="556"/>
      <c r="GYD3" s="556"/>
      <c r="GYE3" s="556"/>
      <c r="GYF3" s="556"/>
      <c r="GYG3" s="556"/>
      <c r="GYH3" s="556"/>
      <c r="GYI3" s="556"/>
      <c r="GYJ3" s="556"/>
      <c r="GYK3" s="556"/>
      <c r="GYL3" s="556"/>
      <c r="GYM3" s="556"/>
      <c r="GYN3" s="556"/>
      <c r="GYO3" s="556"/>
      <c r="GYP3" s="556"/>
      <c r="GYQ3" s="556"/>
      <c r="GYR3" s="556"/>
      <c r="GYS3" s="556"/>
      <c r="GYT3" s="556"/>
      <c r="GYU3" s="556"/>
      <c r="GYV3" s="556"/>
      <c r="GYW3" s="556"/>
      <c r="GYX3" s="556"/>
      <c r="GYY3" s="556"/>
      <c r="GYZ3" s="556"/>
      <c r="GZA3" s="556"/>
      <c r="GZB3" s="556"/>
      <c r="GZC3" s="556"/>
      <c r="GZD3" s="556"/>
      <c r="GZE3" s="556"/>
      <c r="GZF3" s="556"/>
      <c r="GZG3" s="556"/>
      <c r="GZH3" s="556"/>
      <c r="GZI3" s="556"/>
      <c r="GZJ3" s="556"/>
      <c r="GZK3" s="556"/>
      <c r="GZL3" s="556"/>
      <c r="GZM3" s="556"/>
      <c r="GZN3" s="556"/>
      <c r="GZO3" s="556"/>
      <c r="GZP3" s="556"/>
      <c r="GZQ3" s="556"/>
      <c r="GZR3" s="556"/>
      <c r="GZS3" s="556"/>
      <c r="GZT3" s="556"/>
      <c r="GZU3" s="556"/>
      <c r="GZV3" s="556"/>
      <c r="GZW3" s="556"/>
      <c r="GZX3" s="556"/>
      <c r="GZY3" s="556"/>
      <c r="GZZ3" s="556"/>
      <c r="HAA3" s="556"/>
      <c r="HAB3" s="556"/>
      <c r="HAC3" s="556"/>
      <c r="HAD3" s="556"/>
      <c r="HAE3" s="556"/>
      <c r="HAF3" s="556"/>
      <c r="HAG3" s="556"/>
      <c r="HAH3" s="556"/>
      <c r="HAI3" s="556"/>
      <c r="HAJ3" s="556"/>
      <c r="HAK3" s="556"/>
      <c r="HAL3" s="556"/>
      <c r="HAM3" s="556"/>
      <c r="HAN3" s="556"/>
      <c r="HAO3" s="556"/>
      <c r="HAP3" s="556"/>
      <c r="HAQ3" s="556"/>
      <c r="HAR3" s="556"/>
      <c r="HAS3" s="556"/>
      <c r="HAT3" s="556"/>
      <c r="HAU3" s="556"/>
      <c r="HAV3" s="556"/>
      <c r="HAW3" s="556"/>
      <c r="HAX3" s="556"/>
      <c r="HAY3" s="556"/>
      <c r="HAZ3" s="556"/>
      <c r="HBA3" s="556"/>
      <c r="HBB3" s="556"/>
      <c r="HBC3" s="556"/>
      <c r="HBD3" s="556"/>
      <c r="HBE3" s="556"/>
      <c r="HBF3" s="556"/>
      <c r="HBG3" s="556"/>
      <c r="HBH3" s="556"/>
      <c r="HBI3" s="556"/>
      <c r="HBJ3" s="556"/>
      <c r="HBK3" s="556"/>
      <c r="HBL3" s="556"/>
      <c r="HBM3" s="556"/>
      <c r="HBN3" s="556"/>
      <c r="HBO3" s="556"/>
      <c r="HBP3" s="556"/>
      <c r="HBQ3" s="556"/>
      <c r="HBR3" s="556"/>
      <c r="HBS3" s="556"/>
      <c r="HBT3" s="556"/>
      <c r="HBU3" s="556"/>
      <c r="HBV3" s="556"/>
      <c r="HBW3" s="556"/>
      <c r="HBX3" s="556"/>
      <c r="HBY3" s="556"/>
      <c r="HBZ3" s="556"/>
      <c r="HCA3" s="556"/>
      <c r="HCB3" s="556"/>
      <c r="HCC3" s="556"/>
      <c r="HCD3" s="556"/>
      <c r="HCE3" s="556"/>
      <c r="HCF3" s="556"/>
      <c r="HCG3" s="556"/>
      <c r="HCH3" s="556"/>
      <c r="HCI3" s="556"/>
      <c r="HCJ3" s="556"/>
      <c r="HCK3" s="556"/>
      <c r="HCL3" s="556"/>
      <c r="HCM3" s="556"/>
      <c r="HCN3" s="556"/>
      <c r="HCO3" s="556"/>
      <c r="HCP3" s="556"/>
      <c r="HCQ3" s="556"/>
      <c r="HCR3" s="556"/>
      <c r="HCS3" s="556"/>
      <c r="HCT3" s="556"/>
      <c r="HCU3" s="556"/>
      <c r="HCV3" s="556"/>
      <c r="HCW3" s="556"/>
      <c r="HCX3" s="556"/>
      <c r="HCY3" s="556"/>
      <c r="HCZ3" s="556"/>
      <c r="HDA3" s="556"/>
      <c r="HDB3" s="556"/>
      <c r="HDC3" s="556"/>
      <c r="HDD3" s="556"/>
      <c r="HDE3" s="556"/>
      <c r="HDF3" s="556"/>
      <c r="HDG3" s="556"/>
      <c r="HDH3" s="556"/>
      <c r="HDI3" s="556"/>
      <c r="HDJ3" s="556"/>
      <c r="HDK3" s="556"/>
      <c r="HDL3" s="556"/>
      <c r="HDM3" s="556"/>
      <c r="HDN3" s="556"/>
      <c r="HDO3" s="556"/>
      <c r="HDP3" s="556"/>
      <c r="HDQ3" s="556"/>
      <c r="HDR3" s="556"/>
      <c r="HDS3" s="556"/>
      <c r="HDT3" s="556"/>
      <c r="HDU3" s="556"/>
      <c r="HDV3" s="556"/>
      <c r="HDW3" s="556"/>
      <c r="HDX3" s="556"/>
      <c r="HDY3" s="556"/>
      <c r="HDZ3" s="556"/>
      <c r="HEA3" s="556"/>
      <c r="HEB3" s="556"/>
      <c r="HEC3" s="556"/>
      <c r="HED3" s="556"/>
      <c r="HEE3" s="556"/>
      <c r="HEF3" s="556"/>
      <c r="HEG3" s="556"/>
      <c r="HEH3" s="556"/>
      <c r="HEI3" s="556"/>
      <c r="HEJ3" s="556"/>
      <c r="HEK3" s="556"/>
      <c r="HEL3" s="556"/>
      <c r="HEM3" s="556"/>
      <c r="HEN3" s="556"/>
      <c r="HEO3" s="556"/>
      <c r="HEP3" s="556"/>
      <c r="HEQ3" s="556"/>
      <c r="HER3" s="556"/>
      <c r="HES3" s="556"/>
      <c r="HET3" s="556"/>
      <c r="HEU3" s="556"/>
      <c r="HEV3" s="556"/>
      <c r="HEW3" s="556"/>
      <c r="HEX3" s="556"/>
      <c r="HEY3" s="556"/>
      <c r="HEZ3" s="556"/>
      <c r="HFA3" s="556"/>
      <c r="HFB3" s="556"/>
      <c r="HFC3" s="556"/>
      <c r="HFD3" s="556"/>
      <c r="HFE3" s="556"/>
      <c r="HFF3" s="556"/>
      <c r="HFG3" s="556"/>
      <c r="HFH3" s="556"/>
      <c r="HFI3" s="556"/>
      <c r="HFJ3" s="556"/>
      <c r="HFK3" s="556"/>
      <c r="HFL3" s="556"/>
      <c r="HFM3" s="556"/>
      <c r="HFN3" s="556"/>
      <c r="HFO3" s="556"/>
      <c r="HFP3" s="556"/>
      <c r="HFQ3" s="556"/>
      <c r="HFR3" s="556"/>
      <c r="HFS3" s="556"/>
      <c r="HFT3" s="556"/>
      <c r="HFU3" s="556"/>
      <c r="HFV3" s="556"/>
      <c r="HFW3" s="556"/>
      <c r="HFX3" s="556"/>
      <c r="HFY3" s="556"/>
      <c r="HFZ3" s="556"/>
      <c r="HGA3" s="556"/>
      <c r="HGB3" s="556"/>
      <c r="HGC3" s="556"/>
      <c r="HGD3" s="556"/>
      <c r="HGE3" s="556"/>
      <c r="HGF3" s="556"/>
      <c r="HGG3" s="556"/>
      <c r="HGH3" s="556"/>
      <c r="HGI3" s="556"/>
      <c r="HGJ3" s="556"/>
      <c r="HGK3" s="556"/>
      <c r="HGL3" s="556"/>
      <c r="HGM3" s="556"/>
      <c r="HGN3" s="556"/>
      <c r="HGO3" s="556"/>
      <c r="HGP3" s="556"/>
      <c r="HGQ3" s="556"/>
      <c r="HGR3" s="556"/>
      <c r="HGS3" s="556"/>
      <c r="HGT3" s="556"/>
      <c r="HGU3" s="556"/>
      <c r="HGV3" s="556"/>
      <c r="HGW3" s="556"/>
      <c r="HGX3" s="556"/>
      <c r="HGY3" s="556"/>
      <c r="HGZ3" s="556"/>
      <c r="HHA3" s="556"/>
      <c r="HHB3" s="556"/>
      <c r="HHC3" s="556"/>
      <c r="HHD3" s="556"/>
      <c r="HHE3" s="556"/>
      <c r="HHF3" s="556"/>
      <c r="HHG3" s="556"/>
      <c r="HHH3" s="556"/>
      <c r="HHI3" s="556"/>
      <c r="HHJ3" s="556"/>
      <c r="HHK3" s="556"/>
      <c r="HHL3" s="556"/>
      <c r="HHM3" s="556"/>
      <c r="HHN3" s="556"/>
      <c r="HHO3" s="556"/>
      <c r="HHP3" s="556"/>
      <c r="HHQ3" s="556"/>
      <c r="HHR3" s="556"/>
      <c r="HHS3" s="556"/>
      <c r="HHT3" s="556"/>
      <c r="HHU3" s="556"/>
      <c r="HHV3" s="556"/>
      <c r="HHW3" s="556"/>
      <c r="HHX3" s="556"/>
      <c r="HHY3" s="556"/>
      <c r="HHZ3" s="556"/>
      <c r="HIA3" s="556"/>
      <c r="HIB3" s="556"/>
      <c r="HIC3" s="556"/>
      <c r="HID3" s="556"/>
      <c r="HIE3" s="556"/>
      <c r="HIF3" s="556"/>
      <c r="HIG3" s="556"/>
      <c r="HIH3" s="556"/>
      <c r="HII3" s="556"/>
      <c r="HIJ3" s="556"/>
      <c r="HIK3" s="556"/>
      <c r="HIL3" s="556"/>
      <c r="HIM3" s="556"/>
      <c r="HIN3" s="556"/>
      <c r="HIO3" s="556"/>
      <c r="HIP3" s="556"/>
      <c r="HIQ3" s="556"/>
      <c r="HIR3" s="556"/>
      <c r="HIS3" s="556"/>
      <c r="HIT3" s="556"/>
      <c r="HIU3" s="556"/>
      <c r="HIV3" s="556"/>
      <c r="HIW3" s="556"/>
      <c r="HIX3" s="556"/>
      <c r="HIY3" s="556"/>
      <c r="HIZ3" s="556"/>
      <c r="HJA3" s="556"/>
      <c r="HJB3" s="556"/>
      <c r="HJC3" s="556"/>
      <c r="HJD3" s="556"/>
      <c r="HJE3" s="556"/>
      <c r="HJF3" s="556"/>
      <c r="HJG3" s="556"/>
      <c r="HJH3" s="556"/>
      <c r="HJI3" s="556"/>
      <c r="HJJ3" s="556"/>
      <c r="HJK3" s="556"/>
      <c r="HJL3" s="556"/>
      <c r="HJM3" s="556"/>
      <c r="HJN3" s="556"/>
      <c r="HJO3" s="556"/>
      <c r="HJP3" s="556"/>
      <c r="HJQ3" s="556"/>
      <c r="HJR3" s="556"/>
      <c r="HJS3" s="556"/>
      <c r="HJT3" s="556"/>
      <c r="HJU3" s="556"/>
      <c r="HJV3" s="556"/>
      <c r="HJW3" s="556"/>
      <c r="HJX3" s="556"/>
      <c r="HJY3" s="556"/>
      <c r="HJZ3" s="556"/>
      <c r="HKA3" s="556"/>
      <c r="HKB3" s="556"/>
      <c r="HKC3" s="556"/>
      <c r="HKD3" s="556"/>
      <c r="HKE3" s="556"/>
      <c r="HKF3" s="556"/>
      <c r="HKG3" s="556"/>
      <c r="HKH3" s="556"/>
      <c r="HKI3" s="556"/>
      <c r="HKJ3" s="556"/>
      <c r="HKK3" s="556"/>
      <c r="HKL3" s="556"/>
      <c r="HKM3" s="556"/>
      <c r="HKN3" s="556"/>
      <c r="HKO3" s="556"/>
      <c r="HKP3" s="556"/>
      <c r="HKQ3" s="556"/>
      <c r="HKR3" s="556"/>
      <c r="HKS3" s="556"/>
      <c r="HKT3" s="556"/>
      <c r="HKU3" s="556"/>
      <c r="HKV3" s="556"/>
      <c r="HKW3" s="556"/>
      <c r="HKX3" s="556"/>
      <c r="HKY3" s="556"/>
      <c r="HKZ3" s="556"/>
      <c r="HLA3" s="556"/>
      <c r="HLB3" s="556"/>
      <c r="HLC3" s="556"/>
      <c r="HLD3" s="556"/>
      <c r="HLE3" s="556"/>
      <c r="HLF3" s="556"/>
      <c r="HLG3" s="556"/>
      <c r="HLH3" s="556"/>
      <c r="HLI3" s="556"/>
      <c r="HLJ3" s="556"/>
      <c r="HLK3" s="556"/>
      <c r="HLL3" s="556"/>
      <c r="HLM3" s="556"/>
      <c r="HLN3" s="556"/>
      <c r="HLO3" s="556"/>
      <c r="HLP3" s="556"/>
      <c r="HLQ3" s="556"/>
      <c r="HLR3" s="556"/>
      <c r="HLS3" s="556"/>
      <c r="HLT3" s="556"/>
      <c r="HLU3" s="556"/>
      <c r="HLV3" s="556"/>
      <c r="HLW3" s="556"/>
      <c r="HLX3" s="556"/>
      <c r="HLY3" s="556"/>
      <c r="HLZ3" s="556"/>
      <c r="HMA3" s="556"/>
      <c r="HMB3" s="556"/>
      <c r="HMC3" s="556"/>
      <c r="HMD3" s="556"/>
      <c r="HME3" s="556"/>
      <c r="HMF3" s="556"/>
      <c r="HMG3" s="556"/>
      <c r="HMH3" s="556"/>
      <c r="HMI3" s="556"/>
      <c r="HMJ3" s="556"/>
      <c r="HMK3" s="556"/>
      <c r="HML3" s="556"/>
      <c r="HMM3" s="556"/>
      <c r="HMN3" s="556"/>
      <c r="HMO3" s="556"/>
      <c r="HMP3" s="556"/>
      <c r="HMQ3" s="556"/>
      <c r="HMR3" s="556"/>
      <c r="HMS3" s="556"/>
      <c r="HMT3" s="556"/>
      <c r="HMU3" s="556"/>
      <c r="HMV3" s="556"/>
      <c r="HMW3" s="556"/>
      <c r="HMX3" s="556"/>
      <c r="HMY3" s="556"/>
      <c r="HMZ3" s="556"/>
      <c r="HNA3" s="556"/>
      <c r="HNB3" s="556"/>
      <c r="HNC3" s="556"/>
      <c r="HND3" s="556"/>
      <c r="HNE3" s="556"/>
      <c r="HNF3" s="556"/>
      <c r="HNG3" s="556"/>
      <c r="HNH3" s="556"/>
      <c r="HNI3" s="556"/>
      <c r="HNJ3" s="556"/>
      <c r="HNK3" s="556"/>
      <c r="HNL3" s="556"/>
      <c r="HNM3" s="556"/>
      <c r="HNN3" s="556"/>
      <c r="HNO3" s="556"/>
      <c r="HNP3" s="556"/>
      <c r="HNQ3" s="556"/>
      <c r="HNR3" s="556"/>
      <c r="HNS3" s="556"/>
      <c r="HNT3" s="556"/>
      <c r="HNU3" s="556"/>
      <c r="HNV3" s="556"/>
      <c r="HNW3" s="556"/>
      <c r="HNX3" s="556"/>
      <c r="HNY3" s="556"/>
      <c r="HNZ3" s="556"/>
      <c r="HOA3" s="556"/>
      <c r="HOB3" s="556"/>
      <c r="HOC3" s="556"/>
      <c r="HOD3" s="556"/>
      <c r="HOE3" s="556"/>
      <c r="HOF3" s="556"/>
      <c r="HOG3" s="556"/>
      <c r="HOH3" s="556"/>
      <c r="HOI3" s="556"/>
      <c r="HOJ3" s="556"/>
      <c r="HOK3" s="556"/>
      <c r="HOL3" s="556"/>
      <c r="HOM3" s="556"/>
      <c r="HON3" s="556"/>
      <c r="HOO3" s="556"/>
      <c r="HOP3" s="556"/>
      <c r="HOQ3" s="556"/>
      <c r="HOR3" s="556"/>
      <c r="HOS3" s="556"/>
      <c r="HOT3" s="556"/>
      <c r="HOU3" s="556"/>
      <c r="HOV3" s="556"/>
      <c r="HOW3" s="556"/>
      <c r="HOX3" s="556"/>
      <c r="HOY3" s="556"/>
      <c r="HOZ3" s="556"/>
      <c r="HPA3" s="556"/>
      <c r="HPB3" s="556"/>
      <c r="HPC3" s="556"/>
      <c r="HPD3" s="556"/>
      <c r="HPE3" s="556"/>
      <c r="HPF3" s="556"/>
      <c r="HPG3" s="556"/>
      <c r="HPH3" s="556"/>
      <c r="HPI3" s="556"/>
      <c r="HPJ3" s="556"/>
      <c r="HPK3" s="556"/>
      <c r="HPL3" s="556"/>
      <c r="HPM3" s="556"/>
      <c r="HPN3" s="556"/>
      <c r="HPO3" s="556"/>
      <c r="HPP3" s="556"/>
      <c r="HPQ3" s="556"/>
      <c r="HPR3" s="556"/>
      <c r="HPS3" s="556"/>
      <c r="HPT3" s="556"/>
      <c r="HPU3" s="556"/>
      <c r="HPV3" s="556"/>
      <c r="HPW3" s="556"/>
      <c r="HPX3" s="556"/>
      <c r="HPY3" s="556"/>
      <c r="HPZ3" s="556"/>
      <c r="HQA3" s="556"/>
      <c r="HQB3" s="556"/>
      <c r="HQC3" s="556"/>
      <c r="HQD3" s="556"/>
      <c r="HQE3" s="556"/>
      <c r="HQF3" s="556"/>
      <c r="HQG3" s="556"/>
      <c r="HQH3" s="556"/>
      <c r="HQI3" s="556"/>
      <c r="HQJ3" s="556"/>
      <c r="HQK3" s="556"/>
      <c r="HQL3" s="556"/>
      <c r="HQM3" s="556"/>
      <c r="HQN3" s="556"/>
      <c r="HQO3" s="556"/>
      <c r="HQP3" s="556"/>
      <c r="HQQ3" s="556"/>
      <c r="HQR3" s="556"/>
      <c r="HQS3" s="556"/>
      <c r="HQT3" s="556"/>
      <c r="HQU3" s="556"/>
      <c r="HQV3" s="556"/>
      <c r="HQW3" s="556"/>
      <c r="HQX3" s="556"/>
      <c r="HQY3" s="556"/>
      <c r="HQZ3" s="556"/>
      <c r="HRA3" s="556"/>
      <c r="HRB3" s="556"/>
      <c r="HRC3" s="556"/>
      <c r="HRD3" s="556"/>
      <c r="HRE3" s="556"/>
      <c r="HRF3" s="556"/>
      <c r="HRG3" s="556"/>
      <c r="HRH3" s="556"/>
      <c r="HRI3" s="556"/>
      <c r="HRJ3" s="556"/>
      <c r="HRK3" s="556"/>
      <c r="HRL3" s="556"/>
      <c r="HRM3" s="556"/>
      <c r="HRN3" s="556"/>
      <c r="HRO3" s="556"/>
      <c r="HRP3" s="556"/>
      <c r="HRQ3" s="556"/>
      <c r="HRR3" s="556"/>
      <c r="HRS3" s="556"/>
      <c r="HRT3" s="556"/>
      <c r="HRU3" s="556"/>
      <c r="HRV3" s="556"/>
      <c r="HRW3" s="556"/>
      <c r="HRX3" s="556"/>
      <c r="HRY3" s="556"/>
      <c r="HRZ3" s="556"/>
      <c r="HSA3" s="556"/>
      <c r="HSB3" s="556"/>
      <c r="HSC3" s="556"/>
      <c r="HSD3" s="556"/>
      <c r="HSE3" s="556"/>
      <c r="HSF3" s="556"/>
      <c r="HSG3" s="556"/>
      <c r="HSH3" s="556"/>
      <c r="HSI3" s="556"/>
      <c r="HSJ3" s="556"/>
      <c r="HSK3" s="556"/>
      <c r="HSL3" s="556"/>
      <c r="HSM3" s="556"/>
      <c r="HSN3" s="556"/>
      <c r="HSO3" s="556"/>
      <c r="HSP3" s="556"/>
      <c r="HSQ3" s="556"/>
      <c r="HSR3" s="556"/>
      <c r="HSS3" s="556"/>
      <c r="HST3" s="556"/>
      <c r="HSU3" s="556"/>
      <c r="HSV3" s="556"/>
      <c r="HSW3" s="556"/>
      <c r="HSX3" s="556"/>
      <c r="HSY3" s="556"/>
      <c r="HSZ3" s="556"/>
      <c r="HTA3" s="556"/>
      <c r="HTB3" s="556"/>
      <c r="HTC3" s="556"/>
      <c r="HTD3" s="556"/>
      <c r="HTE3" s="556"/>
      <c r="HTF3" s="556"/>
      <c r="HTG3" s="556"/>
      <c r="HTH3" s="556"/>
      <c r="HTI3" s="556"/>
      <c r="HTJ3" s="556"/>
      <c r="HTK3" s="556"/>
      <c r="HTL3" s="556"/>
      <c r="HTM3" s="556"/>
      <c r="HTN3" s="556"/>
      <c r="HTO3" s="556"/>
      <c r="HTP3" s="556"/>
      <c r="HTQ3" s="556"/>
      <c r="HTR3" s="556"/>
      <c r="HTS3" s="556"/>
      <c r="HTT3" s="556"/>
      <c r="HTU3" s="556"/>
      <c r="HTV3" s="556"/>
      <c r="HTW3" s="556"/>
      <c r="HTX3" s="556"/>
      <c r="HTY3" s="556"/>
      <c r="HTZ3" s="556"/>
      <c r="HUA3" s="556"/>
      <c r="HUB3" s="556"/>
      <c r="HUC3" s="556"/>
      <c r="HUD3" s="556"/>
      <c r="HUE3" s="556"/>
      <c r="HUF3" s="556"/>
      <c r="HUG3" s="556"/>
      <c r="HUH3" s="556"/>
      <c r="HUI3" s="556"/>
      <c r="HUJ3" s="556"/>
      <c r="HUK3" s="556"/>
      <c r="HUL3" s="556"/>
      <c r="HUM3" s="556"/>
      <c r="HUN3" s="556"/>
      <c r="HUO3" s="556"/>
      <c r="HUP3" s="556"/>
      <c r="HUQ3" s="556"/>
      <c r="HUR3" s="556"/>
      <c r="HUS3" s="556"/>
      <c r="HUT3" s="556"/>
      <c r="HUU3" s="556"/>
      <c r="HUV3" s="556"/>
      <c r="HUW3" s="556"/>
      <c r="HUX3" s="556"/>
      <c r="HUY3" s="556"/>
      <c r="HUZ3" s="556"/>
      <c r="HVA3" s="556"/>
      <c r="HVB3" s="556"/>
      <c r="HVC3" s="556"/>
      <c r="HVD3" s="556"/>
      <c r="HVE3" s="556"/>
      <c r="HVF3" s="556"/>
      <c r="HVG3" s="556"/>
      <c r="HVH3" s="556"/>
      <c r="HVI3" s="556"/>
      <c r="HVJ3" s="556"/>
      <c r="HVK3" s="556"/>
      <c r="HVL3" s="556"/>
      <c r="HVM3" s="556"/>
      <c r="HVN3" s="556"/>
      <c r="HVO3" s="556"/>
      <c r="HVP3" s="556"/>
      <c r="HVQ3" s="556"/>
      <c r="HVR3" s="556"/>
      <c r="HVS3" s="556"/>
      <c r="HVT3" s="556"/>
      <c r="HVU3" s="556"/>
      <c r="HVV3" s="556"/>
      <c r="HVW3" s="556"/>
      <c r="HVX3" s="556"/>
      <c r="HVY3" s="556"/>
      <c r="HVZ3" s="556"/>
      <c r="HWA3" s="556"/>
      <c r="HWB3" s="556"/>
      <c r="HWC3" s="556"/>
      <c r="HWD3" s="556"/>
      <c r="HWE3" s="556"/>
      <c r="HWF3" s="556"/>
      <c r="HWG3" s="556"/>
      <c r="HWH3" s="556"/>
      <c r="HWI3" s="556"/>
      <c r="HWJ3" s="556"/>
      <c r="HWK3" s="556"/>
      <c r="HWL3" s="556"/>
      <c r="HWM3" s="556"/>
      <c r="HWN3" s="556"/>
      <c r="HWO3" s="556"/>
      <c r="HWP3" s="556"/>
      <c r="HWQ3" s="556"/>
      <c r="HWR3" s="556"/>
      <c r="HWS3" s="556"/>
      <c r="HWT3" s="556"/>
      <c r="HWU3" s="556"/>
      <c r="HWV3" s="556"/>
      <c r="HWW3" s="556"/>
      <c r="HWX3" s="556"/>
      <c r="HWY3" s="556"/>
      <c r="HWZ3" s="556"/>
      <c r="HXA3" s="556"/>
      <c r="HXB3" s="556"/>
      <c r="HXC3" s="556"/>
      <c r="HXD3" s="556"/>
      <c r="HXE3" s="556"/>
      <c r="HXF3" s="556"/>
      <c r="HXG3" s="556"/>
      <c r="HXH3" s="556"/>
      <c r="HXI3" s="556"/>
      <c r="HXJ3" s="556"/>
      <c r="HXK3" s="556"/>
      <c r="HXL3" s="556"/>
      <c r="HXM3" s="556"/>
      <c r="HXN3" s="556"/>
      <c r="HXO3" s="556"/>
      <c r="HXP3" s="556"/>
      <c r="HXQ3" s="556"/>
      <c r="HXR3" s="556"/>
      <c r="HXS3" s="556"/>
      <c r="HXT3" s="556"/>
      <c r="HXU3" s="556"/>
      <c r="HXV3" s="556"/>
      <c r="HXW3" s="556"/>
      <c r="HXX3" s="556"/>
      <c r="HXY3" s="556"/>
      <c r="HXZ3" s="556"/>
      <c r="HYA3" s="556"/>
      <c r="HYB3" s="556"/>
      <c r="HYC3" s="556"/>
      <c r="HYD3" s="556"/>
      <c r="HYE3" s="556"/>
      <c r="HYF3" s="556"/>
      <c r="HYG3" s="556"/>
      <c r="HYH3" s="556"/>
      <c r="HYI3" s="556"/>
      <c r="HYJ3" s="556"/>
      <c r="HYK3" s="556"/>
      <c r="HYL3" s="556"/>
      <c r="HYM3" s="556"/>
      <c r="HYN3" s="556"/>
      <c r="HYO3" s="556"/>
      <c r="HYP3" s="556"/>
      <c r="HYQ3" s="556"/>
      <c r="HYR3" s="556"/>
      <c r="HYS3" s="556"/>
      <c r="HYT3" s="556"/>
      <c r="HYU3" s="556"/>
      <c r="HYV3" s="556"/>
      <c r="HYW3" s="556"/>
      <c r="HYX3" s="556"/>
      <c r="HYY3" s="556"/>
      <c r="HYZ3" s="556"/>
      <c r="HZA3" s="556"/>
      <c r="HZB3" s="556"/>
      <c r="HZC3" s="556"/>
      <c r="HZD3" s="556"/>
      <c r="HZE3" s="556"/>
      <c r="HZF3" s="556"/>
      <c r="HZG3" s="556"/>
      <c r="HZH3" s="556"/>
      <c r="HZI3" s="556"/>
      <c r="HZJ3" s="556"/>
      <c r="HZK3" s="556"/>
      <c r="HZL3" s="556"/>
      <c r="HZM3" s="556"/>
      <c r="HZN3" s="556"/>
      <c r="HZO3" s="556"/>
      <c r="HZP3" s="556"/>
      <c r="HZQ3" s="556"/>
      <c r="HZR3" s="556"/>
      <c r="HZS3" s="556"/>
      <c r="HZT3" s="556"/>
      <c r="HZU3" s="556"/>
      <c r="HZV3" s="556"/>
      <c r="HZW3" s="556"/>
      <c r="HZX3" s="556"/>
      <c r="HZY3" s="556"/>
      <c r="HZZ3" s="556"/>
      <c r="IAA3" s="556"/>
      <c r="IAB3" s="556"/>
      <c r="IAC3" s="556"/>
      <c r="IAD3" s="556"/>
      <c r="IAE3" s="556"/>
      <c r="IAF3" s="556"/>
      <c r="IAG3" s="556"/>
      <c r="IAH3" s="556"/>
      <c r="IAI3" s="556"/>
      <c r="IAJ3" s="556"/>
      <c r="IAK3" s="556"/>
      <c r="IAL3" s="556"/>
      <c r="IAM3" s="556"/>
      <c r="IAN3" s="556"/>
      <c r="IAO3" s="556"/>
      <c r="IAP3" s="556"/>
      <c r="IAQ3" s="556"/>
      <c r="IAR3" s="556"/>
      <c r="IAS3" s="556"/>
      <c r="IAT3" s="556"/>
      <c r="IAU3" s="556"/>
      <c r="IAV3" s="556"/>
      <c r="IAW3" s="556"/>
      <c r="IAX3" s="556"/>
      <c r="IAY3" s="556"/>
      <c r="IAZ3" s="556"/>
      <c r="IBA3" s="556"/>
      <c r="IBB3" s="556"/>
      <c r="IBC3" s="556"/>
      <c r="IBD3" s="556"/>
      <c r="IBE3" s="556"/>
      <c r="IBF3" s="556"/>
      <c r="IBG3" s="556"/>
      <c r="IBH3" s="556"/>
      <c r="IBI3" s="556"/>
      <c r="IBJ3" s="556"/>
      <c r="IBK3" s="556"/>
      <c r="IBL3" s="556"/>
      <c r="IBM3" s="556"/>
      <c r="IBN3" s="556"/>
      <c r="IBO3" s="556"/>
      <c r="IBP3" s="556"/>
      <c r="IBQ3" s="556"/>
      <c r="IBR3" s="556"/>
      <c r="IBS3" s="556"/>
      <c r="IBT3" s="556"/>
      <c r="IBU3" s="556"/>
      <c r="IBV3" s="556"/>
      <c r="IBW3" s="556"/>
      <c r="IBX3" s="556"/>
      <c r="IBY3" s="556"/>
      <c r="IBZ3" s="556"/>
      <c r="ICA3" s="556"/>
      <c r="ICB3" s="556"/>
      <c r="ICC3" s="556"/>
      <c r="ICD3" s="556"/>
      <c r="ICE3" s="556"/>
      <c r="ICF3" s="556"/>
      <c r="ICG3" s="556"/>
      <c r="ICH3" s="556"/>
      <c r="ICI3" s="556"/>
      <c r="ICJ3" s="556"/>
      <c r="ICK3" s="556"/>
      <c r="ICL3" s="556"/>
      <c r="ICM3" s="556"/>
      <c r="ICN3" s="556"/>
      <c r="ICO3" s="556"/>
      <c r="ICP3" s="556"/>
      <c r="ICQ3" s="556"/>
      <c r="ICR3" s="556"/>
      <c r="ICS3" s="556"/>
      <c r="ICT3" s="556"/>
      <c r="ICU3" s="556"/>
      <c r="ICV3" s="556"/>
      <c r="ICW3" s="556"/>
      <c r="ICX3" s="556"/>
      <c r="ICY3" s="556"/>
      <c r="ICZ3" s="556"/>
      <c r="IDA3" s="556"/>
      <c r="IDB3" s="556"/>
      <c r="IDC3" s="556"/>
      <c r="IDD3" s="556"/>
      <c r="IDE3" s="556"/>
      <c r="IDF3" s="556"/>
      <c r="IDG3" s="556"/>
      <c r="IDH3" s="556"/>
      <c r="IDI3" s="556"/>
      <c r="IDJ3" s="556"/>
      <c r="IDK3" s="556"/>
      <c r="IDL3" s="556"/>
      <c r="IDM3" s="556"/>
      <c r="IDN3" s="556"/>
      <c r="IDO3" s="556"/>
      <c r="IDP3" s="556"/>
      <c r="IDQ3" s="556"/>
      <c r="IDR3" s="556"/>
      <c r="IDS3" s="556"/>
      <c r="IDT3" s="556"/>
      <c r="IDU3" s="556"/>
      <c r="IDV3" s="556"/>
      <c r="IDW3" s="556"/>
      <c r="IDX3" s="556"/>
      <c r="IDY3" s="556"/>
      <c r="IDZ3" s="556"/>
      <c r="IEA3" s="556"/>
      <c r="IEB3" s="556"/>
      <c r="IEC3" s="556"/>
      <c r="IED3" s="556"/>
      <c r="IEE3" s="556"/>
      <c r="IEF3" s="556"/>
      <c r="IEG3" s="556"/>
      <c r="IEH3" s="556"/>
      <c r="IEI3" s="556"/>
      <c r="IEJ3" s="556"/>
      <c r="IEK3" s="556"/>
      <c r="IEL3" s="556"/>
      <c r="IEM3" s="556"/>
      <c r="IEN3" s="556"/>
      <c r="IEO3" s="556"/>
      <c r="IEP3" s="556"/>
      <c r="IEQ3" s="556"/>
      <c r="IER3" s="556"/>
      <c r="IES3" s="556"/>
      <c r="IET3" s="556"/>
      <c r="IEU3" s="556"/>
      <c r="IEV3" s="556"/>
      <c r="IEW3" s="556"/>
      <c r="IEX3" s="556"/>
      <c r="IEY3" s="556"/>
      <c r="IEZ3" s="556"/>
      <c r="IFA3" s="556"/>
      <c r="IFB3" s="556"/>
      <c r="IFC3" s="556"/>
      <c r="IFD3" s="556"/>
      <c r="IFE3" s="556"/>
      <c r="IFF3" s="556"/>
      <c r="IFG3" s="556"/>
      <c r="IFH3" s="556"/>
      <c r="IFI3" s="556"/>
      <c r="IFJ3" s="556"/>
      <c r="IFK3" s="556"/>
      <c r="IFL3" s="556"/>
      <c r="IFM3" s="556"/>
      <c r="IFN3" s="556"/>
      <c r="IFO3" s="556"/>
      <c r="IFP3" s="556"/>
      <c r="IFQ3" s="556"/>
      <c r="IFR3" s="556"/>
      <c r="IFS3" s="556"/>
      <c r="IFT3" s="556"/>
      <c r="IFU3" s="556"/>
      <c r="IFV3" s="556"/>
      <c r="IFW3" s="556"/>
      <c r="IFX3" s="556"/>
      <c r="IFY3" s="556"/>
      <c r="IFZ3" s="556"/>
      <c r="IGA3" s="556"/>
      <c r="IGB3" s="556"/>
      <c r="IGC3" s="556"/>
      <c r="IGD3" s="556"/>
      <c r="IGE3" s="556"/>
      <c r="IGF3" s="556"/>
      <c r="IGG3" s="556"/>
      <c r="IGH3" s="556"/>
      <c r="IGI3" s="556"/>
      <c r="IGJ3" s="556"/>
      <c r="IGK3" s="556"/>
      <c r="IGL3" s="556"/>
      <c r="IGM3" s="556"/>
      <c r="IGN3" s="556"/>
      <c r="IGO3" s="556"/>
      <c r="IGP3" s="556"/>
      <c r="IGQ3" s="556"/>
      <c r="IGR3" s="556"/>
      <c r="IGS3" s="556"/>
      <c r="IGT3" s="556"/>
      <c r="IGU3" s="556"/>
      <c r="IGV3" s="556"/>
      <c r="IGW3" s="556"/>
      <c r="IGX3" s="556"/>
      <c r="IGY3" s="556"/>
      <c r="IGZ3" s="556"/>
      <c r="IHA3" s="556"/>
      <c r="IHB3" s="556"/>
      <c r="IHC3" s="556"/>
      <c r="IHD3" s="556"/>
      <c r="IHE3" s="556"/>
      <c r="IHF3" s="556"/>
      <c r="IHG3" s="556"/>
      <c r="IHH3" s="556"/>
      <c r="IHI3" s="556"/>
      <c r="IHJ3" s="556"/>
      <c r="IHK3" s="556"/>
      <c r="IHL3" s="556"/>
      <c r="IHM3" s="556"/>
      <c r="IHN3" s="556"/>
      <c r="IHO3" s="556"/>
      <c r="IHP3" s="556"/>
      <c r="IHQ3" s="556"/>
      <c r="IHR3" s="556"/>
      <c r="IHS3" s="556"/>
      <c r="IHT3" s="556"/>
      <c r="IHU3" s="556"/>
      <c r="IHV3" s="556"/>
      <c r="IHW3" s="556"/>
      <c r="IHX3" s="556"/>
      <c r="IHY3" s="556"/>
      <c r="IHZ3" s="556"/>
      <c r="IIA3" s="556"/>
      <c r="IIB3" s="556"/>
      <c r="IIC3" s="556"/>
      <c r="IID3" s="556"/>
      <c r="IIE3" s="556"/>
      <c r="IIF3" s="556"/>
      <c r="IIG3" s="556"/>
      <c r="IIH3" s="556"/>
      <c r="III3" s="556"/>
      <c r="IIJ3" s="556"/>
      <c r="IIK3" s="556"/>
      <c r="IIL3" s="556"/>
      <c r="IIM3" s="556"/>
      <c r="IIN3" s="556"/>
      <c r="IIO3" s="556"/>
      <c r="IIP3" s="556"/>
      <c r="IIQ3" s="556"/>
      <c r="IIR3" s="556"/>
      <c r="IIS3" s="556"/>
      <c r="IIT3" s="556"/>
      <c r="IIU3" s="556"/>
      <c r="IIV3" s="556"/>
      <c r="IIW3" s="556"/>
      <c r="IIX3" s="556"/>
      <c r="IIY3" s="556"/>
      <c r="IIZ3" s="556"/>
      <c r="IJA3" s="556"/>
      <c r="IJB3" s="556"/>
      <c r="IJC3" s="556"/>
      <c r="IJD3" s="556"/>
      <c r="IJE3" s="556"/>
      <c r="IJF3" s="556"/>
      <c r="IJG3" s="556"/>
      <c r="IJH3" s="556"/>
      <c r="IJI3" s="556"/>
      <c r="IJJ3" s="556"/>
      <c r="IJK3" s="556"/>
      <c r="IJL3" s="556"/>
      <c r="IJM3" s="556"/>
      <c r="IJN3" s="556"/>
      <c r="IJO3" s="556"/>
      <c r="IJP3" s="556"/>
      <c r="IJQ3" s="556"/>
      <c r="IJR3" s="556"/>
      <c r="IJS3" s="556"/>
      <c r="IJT3" s="556"/>
      <c r="IJU3" s="556"/>
      <c r="IJV3" s="556"/>
      <c r="IJW3" s="556"/>
      <c r="IJX3" s="556"/>
      <c r="IJY3" s="556"/>
      <c r="IJZ3" s="556"/>
      <c r="IKA3" s="556"/>
      <c r="IKB3" s="556"/>
      <c r="IKC3" s="556"/>
      <c r="IKD3" s="556"/>
      <c r="IKE3" s="556"/>
      <c r="IKF3" s="556"/>
      <c r="IKG3" s="556"/>
      <c r="IKH3" s="556"/>
      <c r="IKI3" s="556"/>
      <c r="IKJ3" s="556"/>
      <c r="IKK3" s="556"/>
      <c r="IKL3" s="556"/>
      <c r="IKM3" s="556"/>
      <c r="IKN3" s="556"/>
      <c r="IKO3" s="556"/>
      <c r="IKP3" s="556"/>
      <c r="IKQ3" s="556"/>
      <c r="IKR3" s="556"/>
      <c r="IKS3" s="556"/>
      <c r="IKT3" s="556"/>
      <c r="IKU3" s="556"/>
      <c r="IKV3" s="556"/>
      <c r="IKW3" s="556"/>
      <c r="IKX3" s="556"/>
      <c r="IKY3" s="556"/>
      <c r="IKZ3" s="556"/>
      <c r="ILA3" s="556"/>
      <c r="ILB3" s="556"/>
      <c r="ILC3" s="556"/>
      <c r="ILD3" s="556"/>
      <c r="ILE3" s="556"/>
      <c r="ILF3" s="556"/>
      <c r="ILG3" s="556"/>
      <c r="ILH3" s="556"/>
      <c r="ILI3" s="556"/>
      <c r="ILJ3" s="556"/>
      <c r="ILK3" s="556"/>
      <c r="ILL3" s="556"/>
      <c r="ILM3" s="556"/>
      <c r="ILN3" s="556"/>
      <c r="ILO3" s="556"/>
      <c r="ILP3" s="556"/>
      <c r="ILQ3" s="556"/>
      <c r="ILR3" s="556"/>
      <c r="ILS3" s="556"/>
      <c r="ILT3" s="556"/>
      <c r="ILU3" s="556"/>
      <c r="ILV3" s="556"/>
      <c r="ILW3" s="556"/>
      <c r="ILX3" s="556"/>
      <c r="ILY3" s="556"/>
      <c r="ILZ3" s="556"/>
      <c r="IMA3" s="556"/>
      <c r="IMB3" s="556"/>
      <c r="IMC3" s="556"/>
      <c r="IMD3" s="556"/>
      <c r="IME3" s="556"/>
      <c r="IMF3" s="556"/>
      <c r="IMG3" s="556"/>
      <c r="IMH3" s="556"/>
      <c r="IMI3" s="556"/>
      <c r="IMJ3" s="556"/>
      <c r="IMK3" s="556"/>
      <c r="IML3" s="556"/>
      <c r="IMM3" s="556"/>
      <c r="IMN3" s="556"/>
      <c r="IMO3" s="556"/>
      <c r="IMP3" s="556"/>
      <c r="IMQ3" s="556"/>
      <c r="IMR3" s="556"/>
      <c r="IMS3" s="556"/>
      <c r="IMT3" s="556"/>
      <c r="IMU3" s="556"/>
      <c r="IMV3" s="556"/>
      <c r="IMW3" s="556"/>
      <c r="IMX3" s="556"/>
      <c r="IMY3" s="556"/>
      <c r="IMZ3" s="556"/>
      <c r="INA3" s="556"/>
      <c r="INB3" s="556"/>
      <c r="INC3" s="556"/>
      <c r="IND3" s="556"/>
      <c r="INE3" s="556"/>
      <c r="INF3" s="556"/>
      <c r="ING3" s="556"/>
      <c r="INH3" s="556"/>
      <c r="INI3" s="556"/>
      <c r="INJ3" s="556"/>
      <c r="INK3" s="556"/>
      <c r="INL3" s="556"/>
      <c r="INM3" s="556"/>
      <c r="INN3" s="556"/>
      <c r="INO3" s="556"/>
      <c r="INP3" s="556"/>
      <c r="INQ3" s="556"/>
      <c r="INR3" s="556"/>
      <c r="INS3" s="556"/>
      <c r="INT3" s="556"/>
      <c r="INU3" s="556"/>
      <c r="INV3" s="556"/>
      <c r="INW3" s="556"/>
      <c r="INX3" s="556"/>
      <c r="INY3" s="556"/>
      <c r="INZ3" s="556"/>
      <c r="IOA3" s="556"/>
      <c r="IOB3" s="556"/>
      <c r="IOC3" s="556"/>
      <c r="IOD3" s="556"/>
      <c r="IOE3" s="556"/>
      <c r="IOF3" s="556"/>
      <c r="IOG3" s="556"/>
      <c r="IOH3" s="556"/>
      <c r="IOI3" s="556"/>
      <c r="IOJ3" s="556"/>
      <c r="IOK3" s="556"/>
      <c r="IOL3" s="556"/>
      <c r="IOM3" s="556"/>
      <c r="ION3" s="556"/>
      <c r="IOO3" s="556"/>
      <c r="IOP3" s="556"/>
      <c r="IOQ3" s="556"/>
      <c r="IOR3" s="556"/>
      <c r="IOS3" s="556"/>
      <c r="IOT3" s="556"/>
      <c r="IOU3" s="556"/>
      <c r="IOV3" s="556"/>
      <c r="IOW3" s="556"/>
      <c r="IOX3" s="556"/>
      <c r="IOY3" s="556"/>
      <c r="IOZ3" s="556"/>
      <c r="IPA3" s="556"/>
      <c r="IPB3" s="556"/>
      <c r="IPC3" s="556"/>
      <c r="IPD3" s="556"/>
      <c r="IPE3" s="556"/>
      <c r="IPF3" s="556"/>
      <c r="IPG3" s="556"/>
      <c r="IPH3" s="556"/>
      <c r="IPI3" s="556"/>
      <c r="IPJ3" s="556"/>
      <c r="IPK3" s="556"/>
      <c r="IPL3" s="556"/>
      <c r="IPM3" s="556"/>
      <c r="IPN3" s="556"/>
      <c r="IPO3" s="556"/>
      <c r="IPP3" s="556"/>
      <c r="IPQ3" s="556"/>
      <c r="IPR3" s="556"/>
      <c r="IPS3" s="556"/>
      <c r="IPT3" s="556"/>
      <c r="IPU3" s="556"/>
      <c r="IPV3" s="556"/>
      <c r="IPW3" s="556"/>
      <c r="IPX3" s="556"/>
      <c r="IPY3" s="556"/>
      <c r="IPZ3" s="556"/>
      <c r="IQA3" s="556"/>
      <c r="IQB3" s="556"/>
      <c r="IQC3" s="556"/>
      <c r="IQD3" s="556"/>
      <c r="IQE3" s="556"/>
      <c r="IQF3" s="556"/>
      <c r="IQG3" s="556"/>
      <c r="IQH3" s="556"/>
      <c r="IQI3" s="556"/>
      <c r="IQJ3" s="556"/>
      <c r="IQK3" s="556"/>
      <c r="IQL3" s="556"/>
      <c r="IQM3" s="556"/>
      <c r="IQN3" s="556"/>
      <c r="IQO3" s="556"/>
      <c r="IQP3" s="556"/>
      <c r="IQQ3" s="556"/>
      <c r="IQR3" s="556"/>
      <c r="IQS3" s="556"/>
      <c r="IQT3" s="556"/>
      <c r="IQU3" s="556"/>
      <c r="IQV3" s="556"/>
      <c r="IQW3" s="556"/>
      <c r="IQX3" s="556"/>
      <c r="IQY3" s="556"/>
      <c r="IQZ3" s="556"/>
      <c r="IRA3" s="556"/>
      <c r="IRB3" s="556"/>
      <c r="IRC3" s="556"/>
      <c r="IRD3" s="556"/>
      <c r="IRE3" s="556"/>
      <c r="IRF3" s="556"/>
      <c r="IRG3" s="556"/>
      <c r="IRH3" s="556"/>
      <c r="IRI3" s="556"/>
      <c r="IRJ3" s="556"/>
      <c r="IRK3" s="556"/>
      <c r="IRL3" s="556"/>
      <c r="IRM3" s="556"/>
      <c r="IRN3" s="556"/>
      <c r="IRO3" s="556"/>
      <c r="IRP3" s="556"/>
      <c r="IRQ3" s="556"/>
      <c r="IRR3" s="556"/>
      <c r="IRS3" s="556"/>
      <c r="IRT3" s="556"/>
      <c r="IRU3" s="556"/>
      <c r="IRV3" s="556"/>
      <c r="IRW3" s="556"/>
      <c r="IRX3" s="556"/>
      <c r="IRY3" s="556"/>
      <c r="IRZ3" s="556"/>
      <c r="ISA3" s="556"/>
      <c r="ISB3" s="556"/>
      <c r="ISC3" s="556"/>
      <c r="ISD3" s="556"/>
      <c r="ISE3" s="556"/>
      <c r="ISF3" s="556"/>
      <c r="ISG3" s="556"/>
      <c r="ISH3" s="556"/>
      <c r="ISI3" s="556"/>
      <c r="ISJ3" s="556"/>
      <c r="ISK3" s="556"/>
      <c r="ISL3" s="556"/>
      <c r="ISM3" s="556"/>
      <c r="ISN3" s="556"/>
      <c r="ISO3" s="556"/>
      <c r="ISP3" s="556"/>
      <c r="ISQ3" s="556"/>
      <c r="ISR3" s="556"/>
      <c r="ISS3" s="556"/>
      <c r="IST3" s="556"/>
      <c r="ISU3" s="556"/>
      <c r="ISV3" s="556"/>
      <c r="ISW3" s="556"/>
      <c r="ISX3" s="556"/>
      <c r="ISY3" s="556"/>
      <c r="ISZ3" s="556"/>
      <c r="ITA3" s="556"/>
      <c r="ITB3" s="556"/>
      <c r="ITC3" s="556"/>
      <c r="ITD3" s="556"/>
      <c r="ITE3" s="556"/>
      <c r="ITF3" s="556"/>
      <c r="ITG3" s="556"/>
      <c r="ITH3" s="556"/>
      <c r="ITI3" s="556"/>
      <c r="ITJ3" s="556"/>
      <c r="ITK3" s="556"/>
      <c r="ITL3" s="556"/>
      <c r="ITM3" s="556"/>
      <c r="ITN3" s="556"/>
      <c r="ITO3" s="556"/>
      <c r="ITP3" s="556"/>
      <c r="ITQ3" s="556"/>
      <c r="ITR3" s="556"/>
      <c r="ITS3" s="556"/>
      <c r="ITT3" s="556"/>
      <c r="ITU3" s="556"/>
      <c r="ITV3" s="556"/>
      <c r="ITW3" s="556"/>
      <c r="ITX3" s="556"/>
      <c r="ITY3" s="556"/>
      <c r="ITZ3" s="556"/>
      <c r="IUA3" s="556"/>
      <c r="IUB3" s="556"/>
      <c r="IUC3" s="556"/>
      <c r="IUD3" s="556"/>
      <c r="IUE3" s="556"/>
      <c r="IUF3" s="556"/>
      <c r="IUG3" s="556"/>
      <c r="IUH3" s="556"/>
      <c r="IUI3" s="556"/>
      <c r="IUJ3" s="556"/>
      <c r="IUK3" s="556"/>
      <c r="IUL3" s="556"/>
      <c r="IUM3" s="556"/>
      <c r="IUN3" s="556"/>
      <c r="IUO3" s="556"/>
      <c r="IUP3" s="556"/>
      <c r="IUQ3" s="556"/>
      <c r="IUR3" s="556"/>
      <c r="IUS3" s="556"/>
      <c r="IUT3" s="556"/>
      <c r="IUU3" s="556"/>
      <c r="IUV3" s="556"/>
      <c r="IUW3" s="556"/>
      <c r="IUX3" s="556"/>
      <c r="IUY3" s="556"/>
      <c r="IUZ3" s="556"/>
      <c r="IVA3" s="556"/>
      <c r="IVB3" s="556"/>
      <c r="IVC3" s="556"/>
      <c r="IVD3" s="556"/>
      <c r="IVE3" s="556"/>
      <c r="IVF3" s="556"/>
      <c r="IVG3" s="556"/>
      <c r="IVH3" s="556"/>
      <c r="IVI3" s="556"/>
      <c r="IVJ3" s="556"/>
      <c r="IVK3" s="556"/>
      <c r="IVL3" s="556"/>
      <c r="IVM3" s="556"/>
      <c r="IVN3" s="556"/>
      <c r="IVO3" s="556"/>
      <c r="IVP3" s="556"/>
      <c r="IVQ3" s="556"/>
      <c r="IVR3" s="556"/>
      <c r="IVS3" s="556"/>
      <c r="IVT3" s="556"/>
      <c r="IVU3" s="556"/>
      <c r="IVV3" s="556"/>
      <c r="IVW3" s="556"/>
      <c r="IVX3" s="556"/>
      <c r="IVY3" s="556"/>
      <c r="IVZ3" s="556"/>
      <c r="IWA3" s="556"/>
      <c r="IWB3" s="556"/>
      <c r="IWC3" s="556"/>
      <c r="IWD3" s="556"/>
      <c r="IWE3" s="556"/>
      <c r="IWF3" s="556"/>
      <c r="IWG3" s="556"/>
      <c r="IWH3" s="556"/>
      <c r="IWI3" s="556"/>
      <c r="IWJ3" s="556"/>
      <c r="IWK3" s="556"/>
      <c r="IWL3" s="556"/>
      <c r="IWM3" s="556"/>
      <c r="IWN3" s="556"/>
      <c r="IWO3" s="556"/>
      <c r="IWP3" s="556"/>
      <c r="IWQ3" s="556"/>
      <c r="IWR3" s="556"/>
      <c r="IWS3" s="556"/>
      <c r="IWT3" s="556"/>
      <c r="IWU3" s="556"/>
      <c r="IWV3" s="556"/>
      <c r="IWW3" s="556"/>
      <c r="IWX3" s="556"/>
      <c r="IWY3" s="556"/>
      <c r="IWZ3" s="556"/>
      <c r="IXA3" s="556"/>
      <c r="IXB3" s="556"/>
      <c r="IXC3" s="556"/>
      <c r="IXD3" s="556"/>
      <c r="IXE3" s="556"/>
      <c r="IXF3" s="556"/>
      <c r="IXG3" s="556"/>
      <c r="IXH3" s="556"/>
      <c r="IXI3" s="556"/>
      <c r="IXJ3" s="556"/>
      <c r="IXK3" s="556"/>
      <c r="IXL3" s="556"/>
      <c r="IXM3" s="556"/>
      <c r="IXN3" s="556"/>
      <c r="IXO3" s="556"/>
      <c r="IXP3" s="556"/>
      <c r="IXQ3" s="556"/>
      <c r="IXR3" s="556"/>
      <c r="IXS3" s="556"/>
      <c r="IXT3" s="556"/>
      <c r="IXU3" s="556"/>
      <c r="IXV3" s="556"/>
      <c r="IXW3" s="556"/>
      <c r="IXX3" s="556"/>
      <c r="IXY3" s="556"/>
      <c r="IXZ3" s="556"/>
      <c r="IYA3" s="556"/>
      <c r="IYB3" s="556"/>
      <c r="IYC3" s="556"/>
      <c r="IYD3" s="556"/>
      <c r="IYE3" s="556"/>
      <c r="IYF3" s="556"/>
      <c r="IYG3" s="556"/>
      <c r="IYH3" s="556"/>
      <c r="IYI3" s="556"/>
      <c r="IYJ3" s="556"/>
      <c r="IYK3" s="556"/>
      <c r="IYL3" s="556"/>
      <c r="IYM3" s="556"/>
      <c r="IYN3" s="556"/>
      <c r="IYO3" s="556"/>
      <c r="IYP3" s="556"/>
      <c r="IYQ3" s="556"/>
      <c r="IYR3" s="556"/>
      <c r="IYS3" s="556"/>
      <c r="IYT3" s="556"/>
      <c r="IYU3" s="556"/>
      <c r="IYV3" s="556"/>
      <c r="IYW3" s="556"/>
      <c r="IYX3" s="556"/>
      <c r="IYY3" s="556"/>
      <c r="IYZ3" s="556"/>
      <c r="IZA3" s="556"/>
      <c r="IZB3" s="556"/>
      <c r="IZC3" s="556"/>
      <c r="IZD3" s="556"/>
      <c r="IZE3" s="556"/>
      <c r="IZF3" s="556"/>
      <c r="IZG3" s="556"/>
      <c r="IZH3" s="556"/>
      <c r="IZI3" s="556"/>
      <c r="IZJ3" s="556"/>
      <c r="IZK3" s="556"/>
      <c r="IZL3" s="556"/>
      <c r="IZM3" s="556"/>
      <c r="IZN3" s="556"/>
      <c r="IZO3" s="556"/>
      <c r="IZP3" s="556"/>
      <c r="IZQ3" s="556"/>
      <c r="IZR3" s="556"/>
      <c r="IZS3" s="556"/>
      <c r="IZT3" s="556"/>
      <c r="IZU3" s="556"/>
      <c r="IZV3" s="556"/>
      <c r="IZW3" s="556"/>
      <c r="IZX3" s="556"/>
      <c r="IZY3" s="556"/>
      <c r="IZZ3" s="556"/>
      <c r="JAA3" s="556"/>
      <c r="JAB3" s="556"/>
      <c r="JAC3" s="556"/>
      <c r="JAD3" s="556"/>
      <c r="JAE3" s="556"/>
      <c r="JAF3" s="556"/>
      <c r="JAG3" s="556"/>
      <c r="JAH3" s="556"/>
      <c r="JAI3" s="556"/>
      <c r="JAJ3" s="556"/>
      <c r="JAK3" s="556"/>
      <c r="JAL3" s="556"/>
      <c r="JAM3" s="556"/>
      <c r="JAN3" s="556"/>
      <c r="JAO3" s="556"/>
      <c r="JAP3" s="556"/>
      <c r="JAQ3" s="556"/>
      <c r="JAR3" s="556"/>
      <c r="JAS3" s="556"/>
      <c r="JAT3" s="556"/>
      <c r="JAU3" s="556"/>
      <c r="JAV3" s="556"/>
      <c r="JAW3" s="556"/>
      <c r="JAX3" s="556"/>
      <c r="JAY3" s="556"/>
      <c r="JAZ3" s="556"/>
      <c r="JBA3" s="556"/>
      <c r="JBB3" s="556"/>
      <c r="JBC3" s="556"/>
      <c r="JBD3" s="556"/>
      <c r="JBE3" s="556"/>
      <c r="JBF3" s="556"/>
      <c r="JBG3" s="556"/>
      <c r="JBH3" s="556"/>
      <c r="JBI3" s="556"/>
      <c r="JBJ3" s="556"/>
      <c r="JBK3" s="556"/>
      <c r="JBL3" s="556"/>
      <c r="JBM3" s="556"/>
      <c r="JBN3" s="556"/>
      <c r="JBO3" s="556"/>
      <c r="JBP3" s="556"/>
      <c r="JBQ3" s="556"/>
      <c r="JBR3" s="556"/>
      <c r="JBS3" s="556"/>
      <c r="JBT3" s="556"/>
      <c r="JBU3" s="556"/>
      <c r="JBV3" s="556"/>
      <c r="JBW3" s="556"/>
      <c r="JBX3" s="556"/>
      <c r="JBY3" s="556"/>
      <c r="JBZ3" s="556"/>
      <c r="JCA3" s="556"/>
      <c r="JCB3" s="556"/>
      <c r="JCC3" s="556"/>
      <c r="JCD3" s="556"/>
      <c r="JCE3" s="556"/>
      <c r="JCF3" s="556"/>
      <c r="JCG3" s="556"/>
      <c r="JCH3" s="556"/>
      <c r="JCI3" s="556"/>
      <c r="JCJ3" s="556"/>
      <c r="JCK3" s="556"/>
      <c r="JCL3" s="556"/>
      <c r="JCM3" s="556"/>
      <c r="JCN3" s="556"/>
      <c r="JCO3" s="556"/>
      <c r="JCP3" s="556"/>
      <c r="JCQ3" s="556"/>
      <c r="JCR3" s="556"/>
      <c r="JCS3" s="556"/>
      <c r="JCT3" s="556"/>
      <c r="JCU3" s="556"/>
      <c r="JCV3" s="556"/>
      <c r="JCW3" s="556"/>
      <c r="JCX3" s="556"/>
      <c r="JCY3" s="556"/>
      <c r="JCZ3" s="556"/>
      <c r="JDA3" s="556"/>
      <c r="JDB3" s="556"/>
      <c r="JDC3" s="556"/>
      <c r="JDD3" s="556"/>
      <c r="JDE3" s="556"/>
      <c r="JDF3" s="556"/>
      <c r="JDG3" s="556"/>
      <c r="JDH3" s="556"/>
      <c r="JDI3" s="556"/>
      <c r="JDJ3" s="556"/>
      <c r="JDK3" s="556"/>
      <c r="JDL3" s="556"/>
      <c r="JDM3" s="556"/>
      <c r="JDN3" s="556"/>
      <c r="JDO3" s="556"/>
      <c r="JDP3" s="556"/>
      <c r="JDQ3" s="556"/>
      <c r="JDR3" s="556"/>
      <c r="JDS3" s="556"/>
      <c r="JDT3" s="556"/>
      <c r="JDU3" s="556"/>
      <c r="JDV3" s="556"/>
      <c r="JDW3" s="556"/>
      <c r="JDX3" s="556"/>
      <c r="JDY3" s="556"/>
      <c r="JDZ3" s="556"/>
      <c r="JEA3" s="556"/>
      <c r="JEB3" s="556"/>
      <c r="JEC3" s="556"/>
      <c r="JED3" s="556"/>
      <c r="JEE3" s="556"/>
      <c r="JEF3" s="556"/>
      <c r="JEG3" s="556"/>
      <c r="JEH3" s="556"/>
      <c r="JEI3" s="556"/>
      <c r="JEJ3" s="556"/>
      <c r="JEK3" s="556"/>
      <c r="JEL3" s="556"/>
      <c r="JEM3" s="556"/>
      <c r="JEN3" s="556"/>
      <c r="JEO3" s="556"/>
      <c r="JEP3" s="556"/>
      <c r="JEQ3" s="556"/>
      <c r="JER3" s="556"/>
      <c r="JES3" s="556"/>
      <c r="JET3" s="556"/>
      <c r="JEU3" s="556"/>
      <c r="JEV3" s="556"/>
      <c r="JEW3" s="556"/>
      <c r="JEX3" s="556"/>
      <c r="JEY3" s="556"/>
      <c r="JEZ3" s="556"/>
      <c r="JFA3" s="556"/>
      <c r="JFB3" s="556"/>
      <c r="JFC3" s="556"/>
      <c r="JFD3" s="556"/>
      <c r="JFE3" s="556"/>
      <c r="JFF3" s="556"/>
      <c r="JFG3" s="556"/>
      <c r="JFH3" s="556"/>
      <c r="JFI3" s="556"/>
      <c r="JFJ3" s="556"/>
      <c r="JFK3" s="556"/>
      <c r="JFL3" s="556"/>
      <c r="JFM3" s="556"/>
      <c r="JFN3" s="556"/>
      <c r="JFO3" s="556"/>
      <c r="JFP3" s="556"/>
      <c r="JFQ3" s="556"/>
      <c r="JFR3" s="556"/>
      <c r="JFS3" s="556"/>
      <c r="JFT3" s="556"/>
      <c r="JFU3" s="556"/>
      <c r="JFV3" s="556"/>
      <c r="JFW3" s="556"/>
      <c r="JFX3" s="556"/>
      <c r="JFY3" s="556"/>
      <c r="JFZ3" s="556"/>
      <c r="JGA3" s="556"/>
      <c r="JGB3" s="556"/>
      <c r="JGC3" s="556"/>
      <c r="JGD3" s="556"/>
      <c r="JGE3" s="556"/>
      <c r="JGF3" s="556"/>
      <c r="JGG3" s="556"/>
      <c r="JGH3" s="556"/>
      <c r="JGI3" s="556"/>
      <c r="JGJ3" s="556"/>
      <c r="JGK3" s="556"/>
      <c r="JGL3" s="556"/>
      <c r="JGM3" s="556"/>
      <c r="JGN3" s="556"/>
      <c r="JGO3" s="556"/>
      <c r="JGP3" s="556"/>
      <c r="JGQ3" s="556"/>
      <c r="JGR3" s="556"/>
      <c r="JGS3" s="556"/>
      <c r="JGT3" s="556"/>
      <c r="JGU3" s="556"/>
      <c r="JGV3" s="556"/>
      <c r="JGW3" s="556"/>
      <c r="JGX3" s="556"/>
      <c r="JGY3" s="556"/>
      <c r="JGZ3" s="556"/>
      <c r="JHA3" s="556"/>
      <c r="JHB3" s="556"/>
      <c r="JHC3" s="556"/>
      <c r="JHD3" s="556"/>
      <c r="JHE3" s="556"/>
      <c r="JHF3" s="556"/>
      <c r="JHG3" s="556"/>
      <c r="JHH3" s="556"/>
      <c r="JHI3" s="556"/>
      <c r="JHJ3" s="556"/>
      <c r="JHK3" s="556"/>
      <c r="JHL3" s="556"/>
      <c r="JHM3" s="556"/>
      <c r="JHN3" s="556"/>
      <c r="JHO3" s="556"/>
      <c r="JHP3" s="556"/>
      <c r="JHQ3" s="556"/>
      <c r="JHR3" s="556"/>
      <c r="JHS3" s="556"/>
      <c r="JHT3" s="556"/>
      <c r="JHU3" s="556"/>
      <c r="JHV3" s="556"/>
      <c r="JHW3" s="556"/>
      <c r="JHX3" s="556"/>
      <c r="JHY3" s="556"/>
      <c r="JHZ3" s="556"/>
      <c r="JIA3" s="556"/>
      <c r="JIB3" s="556"/>
      <c r="JIC3" s="556"/>
      <c r="JID3" s="556"/>
      <c r="JIE3" s="556"/>
      <c r="JIF3" s="556"/>
      <c r="JIG3" s="556"/>
      <c r="JIH3" s="556"/>
      <c r="JII3" s="556"/>
      <c r="JIJ3" s="556"/>
      <c r="JIK3" s="556"/>
      <c r="JIL3" s="556"/>
      <c r="JIM3" s="556"/>
      <c r="JIN3" s="556"/>
      <c r="JIO3" s="556"/>
      <c r="JIP3" s="556"/>
      <c r="JIQ3" s="556"/>
      <c r="JIR3" s="556"/>
      <c r="JIS3" s="556"/>
      <c r="JIT3" s="556"/>
      <c r="JIU3" s="556"/>
      <c r="JIV3" s="556"/>
      <c r="JIW3" s="556"/>
      <c r="JIX3" s="556"/>
      <c r="JIY3" s="556"/>
      <c r="JIZ3" s="556"/>
      <c r="JJA3" s="556"/>
      <c r="JJB3" s="556"/>
      <c r="JJC3" s="556"/>
      <c r="JJD3" s="556"/>
      <c r="JJE3" s="556"/>
      <c r="JJF3" s="556"/>
      <c r="JJG3" s="556"/>
      <c r="JJH3" s="556"/>
      <c r="JJI3" s="556"/>
      <c r="JJJ3" s="556"/>
      <c r="JJK3" s="556"/>
      <c r="JJL3" s="556"/>
      <c r="JJM3" s="556"/>
      <c r="JJN3" s="556"/>
      <c r="JJO3" s="556"/>
      <c r="JJP3" s="556"/>
      <c r="JJQ3" s="556"/>
      <c r="JJR3" s="556"/>
      <c r="JJS3" s="556"/>
      <c r="JJT3" s="556"/>
      <c r="JJU3" s="556"/>
      <c r="JJV3" s="556"/>
      <c r="JJW3" s="556"/>
      <c r="JJX3" s="556"/>
      <c r="JJY3" s="556"/>
      <c r="JJZ3" s="556"/>
      <c r="JKA3" s="556"/>
      <c r="JKB3" s="556"/>
      <c r="JKC3" s="556"/>
      <c r="JKD3" s="556"/>
      <c r="JKE3" s="556"/>
      <c r="JKF3" s="556"/>
      <c r="JKG3" s="556"/>
      <c r="JKH3" s="556"/>
      <c r="JKI3" s="556"/>
      <c r="JKJ3" s="556"/>
      <c r="JKK3" s="556"/>
      <c r="JKL3" s="556"/>
      <c r="JKM3" s="556"/>
      <c r="JKN3" s="556"/>
      <c r="JKO3" s="556"/>
      <c r="JKP3" s="556"/>
      <c r="JKQ3" s="556"/>
      <c r="JKR3" s="556"/>
      <c r="JKS3" s="556"/>
      <c r="JKT3" s="556"/>
      <c r="JKU3" s="556"/>
      <c r="JKV3" s="556"/>
      <c r="JKW3" s="556"/>
      <c r="JKX3" s="556"/>
      <c r="JKY3" s="556"/>
      <c r="JKZ3" s="556"/>
      <c r="JLA3" s="556"/>
      <c r="JLB3" s="556"/>
      <c r="JLC3" s="556"/>
      <c r="JLD3" s="556"/>
      <c r="JLE3" s="556"/>
      <c r="JLF3" s="556"/>
      <c r="JLG3" s="556"/>
      <c r="JLH3" s="556"/>
      <c r="JLI3" s="556"/>
      <c r="JLJ3" s="556"/>
      <c r="JLK3" s="556"/>
      <c r="JLL3" s="556"/>
      <c r="JLM3" s="556"/>
      <c r="JLN3" s="556"/>
      <c r="JLO3" s="556"/>
      <c r="JLP3" s="556"/>
      <c r="JLQ3" s="556"/>
      <c r="JLR3" s="556"/>
      <c r="JLS3" s="556"/>
      <c r="JLT3" s="556"/>
      <c r="JLU3" s="556"/>
      <c r="JLV3" s="556"/>
      <c r="JLW3" s="556"/>
      <c r="JLX3" s="556"/>
      <c r="JLY3" s="556"/>
      <c r="JLZ3" s="556"/>
      <c r="JMA3" s="556"/>
      <c r="JMB3" s="556"/>
      <c r="JMC3" s="556"/>
      <c r="JMD3" s="556"/>
      <c r="JME3" s="556"/>
      <c r="JMF3" s="556"/>
      <c r="JMG3" s="556"/>
      <c r="JMH3" s="556"/>
      <c r="JMI3" s="556"/>
      <c r="JMJ3" s="556"/>
      <c r="JMK3" s="556"/>
      <c r="JML3" s="556"/>
      <c r="JMM3" s="556"/>
      <c r="JMN3" s="556"/>
      <c r="JMO3" s="556"/>
      <c r="JMP3" s="556"/>
      <c r="JMQ3" s="556"/>
      <c r="JMR3" s="556"/>
      <c r="JMS3" s="556"/>
      <c r="JMT3" s="556"/>
      <c r="JMU3" s="556"/>
      <c r="JMV3" s="556"/>
      <c r="JMW3" s="556"/>
      <c r="JMX3" s="556"/>
      <c r="JMY3" s="556"/>
      <c r="JMZ3" s="556"/>
      <c r="JNA3" s="556"/>
      <c r="JNB3" s="556"/>
      <c r="JNC3" s="556"/>
      <c r="JND3" s="556"/>
      <c r="JNE3" s="556"/>
      <c r="JNF3" s="556"/>
      <c r="JNG3" s="556"/>
      <c r="JNH3" s="556"/>
      <c r="JNI3" s="556"/>
      <c r="JNJ3" s="556"/>
      <c r="JNK3" s="556"/>
      <c r="JNL3" s="556"/>
      <c r="JNM3" s="556"/>
      <c r="JNN3" s="556"/>
      <c r="JNO3" s="556"/>
      <c r="JNP3" s="556"/>
      <c r="JNQ3" s="556"/>
      <c r="JNR3" s="556"/>
      <c r="JNS3" s="556"/>
      <c r="JNT3" s="556"/>
      <c r="JNU3" s="556"/>
      <c r="JNV3" s="556"/>
      <c r="JNW3" s="556"/>
      <c r="JNX3" s="556"/>
      <c r="JNY3" s="556"/>
      <c r="JNZ3" s="556"/>
      <c r="JOA3" s="556"/>
      <c r="JOB3" s="556"/>
      <c r="JOC3" s="556"/>
      <c r="JOD3" s="556"/>
      <c r="JOE3" s="556"/>
      <c r="JOF3" s="556"/>
      <c r="JOG3" s="556"/>
      <c r="JOH3" s="556"/>
      <c r="JOI3" s="556"/>
      <c r="JOJ3" s="556"/>
      <c r="JOK3" s="556"/>
      <c r="JOL3" s="556"/>
      <c r="JOM3" s="556"/>
      <c r="JON3" s="556"/>
      <c r="JOO3" s="556"/>
      <c r="JOP3" s="556"/>
      <c r="JOQ3" s="556"/>
      <c r="JOR3" s="556"/>
      <c r="JOS3" s="556"/>
      <c r="JOT3" s="556"/>
      <c r="JOU3" s="556"/>
      <c r="JOV3" s="556"/>
      <c r="JOW3" s="556"/>
      <c r="JOX3" s="556"/>
      <c r="JOY3" s="556"/>
      <c r="JOZ3" s="556"/>
      <c r="JPA3" s="556"/>
      <c r="JPB3" s="556"/>
      <c r="JPC3" s="556"/>
      <c r="JPD3" s="556"/>
      <c r="JPE3" s="556"/>
      <c r="JPF3" s="556"/>
      <c r="JPG3" s="556"/>
      <c r="JPH3" s="556"/>
      <c r="JPI3" s="556"/>
      <c r="JPJ3" s="556"/>
      <c r="JPK3" s="556"/>
      <c r="JPL3" s="556"/>
      <c r="JPM3" s="556"/>
      <c r="JPN3" s="556"/>
      <c r="JPO3" s="556"/>
      <c r="JPP3" s="556"/>
      <c r="JPQ3" s="556"/>
      <c r="JPR3" s="556"/>
      <c r="JPS3" s="556"/>
      <c r="JPT3" s="556"/>
      <c r="JPU3" s="556"/>
      <c r="JPV3" s="556"/>
      <c r="JPW3" s="556"/>
      <c r="JPX3" s="556"/>
      <c r="JPY3" s="556"/>
      <c r="JPZ3" s="556"/>
      <c r="JQA3" s="556"/>
      <c r="JQB3" s="556"/>
      <c r="JQC3" s="556"/>
      <c r="JQD3" s="556"/>
      <c r="JQE3" s="556"/>
      <c r="JQF3" s="556"/>
      <c r="JQG3" s="556"/>
      <c r="JQH3" s="556"/>
      <c r="JQI3" s="556"/>
      <c r="JQJ3" s="556"/>
      <c r="JQK3" s="556"/>
      <c r="JQL3" s="556"/>
      <c r="JQM3" s="556"/>
      <c r="JQN3" s="556"/>
      <c r="JQO3" s="556"/>
      <c r="JQP3" s="556"/>
      <c r="JQQ3" s="556"/>
      <c r="JQR3" s="556"/>
      <c r="JQS3" s="556"/>
      <c r="JQT3" s="556"/>
      <c r="JQU3" s="556"/>
      <c r="JQV3" s="556"/>
      <c r="JQW3" s="556"/>
      <c r="JQX3" s="556"/>
      <c r="JQY3" s="556"/>
      <c r="JQZ3" s="556"/>
      <c r="JRA3" s="556"/>
      <c r="JRB3" s="556"/>
      <c r="JRC3" s="556"/>
      <c r="JRD3" s="556"/>
      <c r="JRE3" s="556"/>
      <c r="JRF3" s="556"/>
      <c r="JRG3" s="556"/>
      <c r="JRH3" s="556"/>
      <c r="JRI3" s="556"/>
      <c r="JRJ3" s="556"/>
      <c r="JRK3" s="556"/>
      <c r="JRL3" s="556"/>
      <c r="JRM3" s="556"/>
      <c r="JRN3" s="556"/>
      <c r="JRO3" s="556"/>
      <c r="JRP3" s="556"/>
      <c r="JRQ3" s="556"/>
      <c r="JRR3" s="556"/>
      <c r="JRS3" s="556"/>
      <c r="JRT3" s="556"/>
      <c r="JRU3" s="556"/>
      <c r="JRV3" s="556"/>
      <c r="JRW3" s="556"/>
      <c r="JRX3" s="556"/>
      <c r="JRY3" s="556"/>
      <c r="JRZ3" s="556"/>
      <c r="JSA3" s="556"/>
      <c r="JSB3" s="556"/>
      <c r="JSC3" s="556"/>
      <c r="JSD3" s="556"/>
      <c r="JSE3" s="556"/>
      <c r="JSF3" s="556"/>
      <c r="JSG3" s="556"/>
      <c r="JSH3" s="556"/>
      <c r="JSI3" s="556"/>
      <c r="JSJ3" s="556"/>
      <c r="JSK3" s="556"/>
      <c r="JSL3" s="556"/>
      <c r="JSM3" s="556"/>
      <c r="JSN3" s="556"/>
      <c r="JSO3" s="556"/>
      <c r="JSP3" s="556"/>
      <c r="JSQ3" s="556"/>
      <c r="JSR3" s="556"/>
      <c r="JSS3" s="556"/>
      <c r="JST3" s="556"/>
      <c r="JSU3" s="556"/>
      <c r="JSV3" s="556"/>
      <c r="JSW3" s="556"/>
      <c r="JSX3" s="556"/>
      <c r="JSY3" s="556"/>
      <c r="JSZ3" s="556"/>
      <c r="JTA3" s="556"/>
      <c r="JTB3" s="556"/>
      <c r="JTC3" s="556"/>
      <c r="JTD3" s="556"/>
      <c r="JTE3" s="556"/>
      <c r="JTF3" s="556"/>
      <c r="JTG3" s="556"/>
      <c r="JTH3" s="556"/>
      <c r="JTI3" s="556"/>
      <c r="JTJ3" s="556"/>
      <c r="JTK3" s="556"/>
      <c r="JTL3" s="556"/>
      <c r="JTM3" s="556"/>
      <c r="JTN3" s="556"/>
      <c r="JTO3" s="556"/>
      <c r="JTP3" s="556"/>
      <c r="JTQ3" s="556"/>
      <c r="JTR3" s="556"/>
      <c r="JTS3" s="556"/>
      <c r="JTT3" s="556"/>
      <c r="JTU3" s="556"/>
      <c r="JTV3" s="556"/>
      <c r="JTW3" s="556"/>
      <c r="JTX3" s="556"/>
      <c r="JTY3" s="556"/>
      <c r="JTZ3" s="556"/>
      <c r="JUA3" s="556"/>
      <c r="JUB3" s="556"/>
      <c r="JUC3" s="556"/>
      <c r="JUD3" s="556"/>
      <c r="JUE3" s="556"/>
      <c r="JUF3" s="556"/>
      <c r="JUG3" s="556"/>
      <c r="JUH3" s="556"/>
      <c r="JUI3" s="556"/>
      <c r="JUJ3" s="556"/>
      <c r="JUK3" s="556"/>
      <c r="JUL3" s="556"/>
      <c r="JUM3" s="556"/>
      <c r="JUN3" s="556"/>
      <c r="JUO3" s="556"/>
      <c r="JUP3" s="556"/>
      <c r="JUQ3" s="556"/>
      <c r="JUR3" s="556"/>
      <c r="JUS3" s="556"/>
      <c r="JUT3" s="556"/>
      <c r="JUU3" s="556"/>
      <c r="JUV3" s="556"/>
      <c r="JUW3" s="556"/>
      <c r="JUX3" s="556"/>
      <c r="JUY3" s="556"/>
      <c r="JUZ3" s="556"/>
      <c r="JVA3" s="556"/>
      <c r="JVB3" s="556"/>
      <c r="JVC3" s="556"/>
      <c r="JVD3" s="556"/>
      <c r="JVE3" s="556"/>
      <c r="JVF3" s="556"/>
      <c r="JVG3" s="556"/>
      <c r="JVH3" s="556"/>
      <c r="JVI3" s="556"/>
      <c r="JVJ3" s="556"/>
      <c r="JVK3" s="556"/>
      <c r="JVL3" s="556"/>
      <c r="JVM3" s="556"/>
      <c r="JVN3" s="556"/>
      <c r="JVO3" s="556"/>
      <c r="JVP3" s="556"/>
      <c r="JVQ3" s="556"/>
      <c r="JVR3" s="556"/>
      <c r="JVS3" s="556"/>
      <c r="JVT3" s="556"/>
      <c r="JVU3" s="556"/>
      <c r="JVV3" s="556"/>
      <c r="JVW3" s="556"/>
      <c r="JVX3" s="556"/>
      <c r="JVY3" s="556"/>
      <c r="JVZ3" s="556"/>
      <c r="JWA3" s="556"/>
      <c r="JWB3" s="556"/>
      <c r="JWC3" s="556"/>
      <c r="JWD3" s="556"/>
      <c r="JWE3" s="556"/>
      <c r="JWF3" s="556"/>
      <c r="JWG3" s="556"/>
      <c r="JWH3" s="556"/>
      <c r="JWI3" s="556"/>
      <c r="JWJ3" s="556"/>
      <c r="JWK3" s="556"/>
      <c r="JWL3" s="556"/>
      <c r="JWM3" s="556"/>
      <c r="JWN3" s="556"/>
      <c r="JWO3" s="556"/>
      <c r="JWP3" s="556"/>
      <c r="JWQ3" s="556"/>
      <c r="JWR3" s="556"/>
      <c r="JWS3" s="556"/>
      <c r="JWT3" s="556"/>
      <c r="JWU3" s="556"/>
      <c r="JWV3" s="556"/>
      <c r="JWW3" s="556"/>
      <c r="JWX3" s="556"/>
      <c r="JWY3" s="556"/>
      <c r="JWZ3" s="556"/>
      <c r="JXA3" s="556"/>
      <c r="JXB3" s="556"/>
      <c r="JXC3" s="556"/>
      <c r="JXD3" s="556"/>
      <c r="JXE3" s="556"/>
      <c r="JXF3" s="556"/>
      <c r="JXG3" s="556"/>
      <c r="JXH3" s="556"/>
      <c r="JXI3" s="556"/>
      <c r="JXJ3" s="556"/>
      <c r="JXK3" s="556"/>
      <c r="JXL3" s="556"/>
      <c r="JXM3" s="556"/>
      <c r="JXN3" s="556"/>
      <c r="JXO3" s="556"/>
      <c r="JXP3" s="556"/>
      <c r="JXQ3" s="556"/>
      <c r="JXR3" s="556"/>
      <c r="JXS3" s="556"/>
      <c r="JXT3" s="556"/>
      <c r="JXU3" s="556"/>
      <c r="JXV3" s="556"/>
      <c r="JXW3" s="556"/>
      <c r="JXX3" s="556"/>
      <c r="JXY3" s="556"/>
      <c r="JXZ3" s="556"/>
      <c r="JYA3" s="556"/>
      <c r="JYB3" s="556"/>
      <c r="JYC3" s="556"/>
      <c r="JYD3" s="556"/>
      <c r="JYE3" s="556"/>
      <c r="JYF3" s="556"/>
      <c r="JYG3" s="556"/>
      <c r="JYH3" s="556"/>
      <c r="JYI3" s="556"/>
      <c r="JYJ3" s="556"/>
      <c r="JYK3" s="556"/>
      <c r="JYL3" s="556"/>
      <c r="JYM3" s="556"/>
      <c r="JYN3" s="556"/>
      <c r="JYO3" s="556"/>
      <c r="JYP3" s="556"/>
      <c r="JYQ3" s="556"/>
      <c r="JYR3" s="556"/>
      <c r="JYS3" s="556"/>
      <c r="JYT3" s="556"/>
      <c r="JYU3" s="556"/>
      <c r="JYV3" s="556"/>
      <c r="JYW3" s="556"/>
      <c r="JYX3" s="556"/>
      <c r="JYY3" s="556"/>
      <c r="JYZ3" s="556"/>
      <c r="JZA3" s="556"/>
      <c r="JZB3" s="556"/>
      <c r="JZC3" s="556"/>
      <c r="JZD3" s="556"/>
      <c r="JZE3" s="556"/>
      <c r="JZF3" s="556"/>
      <c r="JZG3" s="556"/>
      <c r="JZH3" s="556"/>
      <c r="JZI3" s="556"/>
      <c r="JZJ3" s="556"/>
      <c r="JZK3" s="556"/>
      <c r="JZL3" s="556"/>
      <c r="JZM3" s="556"/>
      <c r="JZN3" s="556"/>
      <c r="JZO3" s="556"/>
      <c r="JZP3" s="556"/>
      <c r="JZQ3" s="556"/>
      <c r="JZR3" s="556"/>
      <c r="JZS3" s="556"/>
      <c r="JZT3" s="556"/>
      <c r="JZU3" s="556"/>
      <c r="JZV3" s="556"/>
      <c r="JZW3" s="556"/>
      <c r="JZX3" s="556"/>
      <c r="JZY3" s="556"/>
      <c r="JZZ3" s="556"/>
      <c r="KAA3" s="556"/>
      <c r="KAB3" s="556"/>
      <c r="KAC3" s="556"/>
      <c r="KAD3" s="556"/>
      <c r="KAE3" s="556"/>
      <c r="KAF3" s="556"/>
      <c r="KAG3" s="556"/>
      <c r="KAH3" s="556"/>
      <c r="KAI3" s="556"/>
      <c r="KAJ3" s="556"/>
      <c r="KAK3" s="556"/>
      <c r="KAL3" s="556"/>
      <c r="KAM3" s="556"/>
      <c r="KAN3" s="556"/>
      <c r="KAO3" s="556"/>
      <c r="KAP3" s="556"/>
      <c r="KAQ3" s="556"/>
      <c r="KAR3" s="556"/>
      <c r="KAS3" s="556"/>
      <c r="KAT3" s="556"/>
      <c r="KAU3" s="556"/>
      <c r="KAV3" s="556"/>
      <c r="KAW3" s="556"/>
      <c r="KAX3" s="556"/>
      <c r="KAY3" s="556"/>
      <c r="KAZ3" s="556"/>
      <c r="KBA3" s="556"/>
      <c r="KBB3" s="556"/>
      <c r="KBC3" s="556"/>
      <c r="KBD3" s="556"/>
      <c r="KBE3" s="556"/>
      <c r="KBF3" s="556"/>
      <c r="KBG3" s="556"/>
      <c r="KBH3" s="556"/>
      <c r="KBI3" s="556"/>
      <c r="KBJ3" s="556"/>
      <c r="KBK3" s="556"/>
      <c r="KBL3" s="556"/>
      <c r="KBM3" s="556"/>
      <c r="KBN3" s="556"/>
      <c r="KBO3" s="556"/>
      <c r="KBP3" s="556"/>
      <c r="KBQ3" s="556"/>
      <c r="KBR3" s="556"/>
      <c r="KBS3" s="556"/>
      <c r="KBT3" s="556"/>
      <c r="KBU3" s="556"/>
      <c r="KBV3" s="556"/>
      <c r="KBW3" s="556"/>
      <c r="KBX3" s="556"/>
      <c r="KBY3" s="556"/>
      <c r="KBZ3" s="556"/>
      <c r="KCA3" s="556"/>
      <c r="KCB3" s="556"/>
      <c r="KCC3" s="556"/>
      <c r="KCD3" s="556"/>
      <c r="KCE3" s="556"/>
      <c r="KCF3" s="556"/>
      <c r="KCG3" s="556"/>
      <c r="KCH3" s="556"/>
      <c r="KCI3" s="556"/>
      <c r="KCJ3" s="556"/>
      <c r="KCK3" s="556"/>
      <c r="KCL3" s="556"/>
      <c r="KCM3" s="556"/>
      <c r="KCN3" s="556"/>
      <c r="KCO3" s="556"/>
      <c r="KCP3" s="556"/>
      <c r="KCQ3" s="556"/>
      <c r="KCR3" s="556"/>
      <c r="KCS3" s="556"/>
      <c r="KCT3" s="556"/>
      <c r="KCU3" s="556"/>
      <c r="KCV3" s="556"/>
      <c r="KCW3" s="556"/>
      <c r="KCX3" s="556"/>
      <c r="KCY3" s="556"/>
      <c r="KCZ3" s="556"/>
      <c r="KDA3" s="556"/>
      <c r="KDB3" s="556"/>
      <c r="KDC3" s="556"/>
      <c r="KDD3" s="556"/>
      <c r="KDE3" s="556"/>
      <c r="KDF3" s="556"/>
      <c r="KDG3" s="556"/>
      <c r="KDH3" s="556"/>
      <c r="KDI3" s="556"/>
      <c r="KDJ3" s="556"/>
      <c r="KDK3" s="556"/>
      <c r="KDL3" s="556"/>
      <c r="KDM3" s="556"/>
      <c r="KDN3" s="556"/>
      <c r="KDO3" s="556"/>
      <c r="KDP3" s="556"/>
      <c r="KDQ3" s="556"/>
      <c r="KDR3" s="556"/>
      <c r="KDS3" s="556"/>
      <c r="KDT3" s="556"/>
      <c r="KDU3" s="556"/>
      <c r="KDV3" s="556"/>
      <c r="KDW3" s="556"/>
      <c r="KDX3" s="556"/>
      <c r="KDY3" s="556"/>
      <c r="KDZ3" s="556"/>
      <c r="KEA3" s="556"/>
      <c r="KEB3" s="556"/>
      <c r="KEC3" s="556"/>
      <c r="KED3" s="556"/>
      <c r="KEE3" s="556"/>
      <c r="KEF3" s="556"/>
      <c r="KEG3" s="556"/>
      <c r="KEH3" s="556"/>
      <c r="KEI3" s="556"/>
      <c r="KEJ3" s="556"/>
      <c r="KEK3" s="556"/>
      <c r="KEL3" s="556"/>
      <c r="KEM3" s="556"/>
      <c r="KEN3" s="556"/>
      <c r="KEO3" s="556"/>
      <c r="KEP3" s="556"/>
      <c r="KEQ3" s="556"/>
      <c r="KER3" s="556"/>
      <c r="KES3" s="556"/>
      <c r="KET3" s="556"/>
      <c r="KEU3" s="556"/>
      <c r="KEV3" s="556"/>
      <c r="KEW3" s="556"/>
      <c r="KEX3" s="556"/>
      <c r="KEY3" s="556"/>
      <c r="KEZ3" s="556"/>
      <c r="KFA3" s="556"/>
      <c r="KFB3" s="556"/>
      <c r="KFC3" s="556"/>
      <c r="KFD3" s="556"/>
      <c r="KFE3" s="556"/>
      <c r="KFF3" s="556"/>
      <c r="KFG3" s="556"/>
      <c r="KFH3" s="556"/>
      <c r="KFI3" s="556"/>
      <c r="KFJ3" s="556"/>
      <c r="KFK3" s="556"/>
      <c r="KFL3" s="556"/>
      <c r="KFM3" s="556"/>
      <c r="KFN3" s="556"/>
      <c r="KFO3" s="556"/>
      <c r="KFP3" s="556"/>
      <c r="KFQ3" s="556"/>
      <c r="KFR3" s="556"/>
      <c r="KFS3" s="556"/>
      <c r="KFT3" s="556"/>
      <c r="KFU3" s="556"/>
      <c r="KFV3" s="556"/>
      <c r="KFW3" s="556"/>
      <c r="KFX3" s="556"/>
      <c r="KFY3" s="556"/>
      <c r="KFZ3" s="556"/>
      <c r="KGA3" s="556"/>
      <c r="KGB3" s="556"/>
      <c r="KGC3" s="556"/>
      <c r="KGD3" s="556"/>
      <c r="KGE3" s="556"/>
      <c r="KGF3" s="556"/>
      <c r="KGG3" s="556"/>
      <c r="KGH3" s="556"/>
      <c r="KGI3" s="556"/>
      <c r="KGJ3" s="556"/>
      <c r="KGK3" s="556"/>
      <c r="KGL3" s="556"/>
      <c r="KGM3" s="556"/>
      <c r="KGN3" s="556"/>
      <c r="KGO3" s="556"/>
      <c r="KGP3" s="556"/>
      <c r="KGQ3" s="556"/>
      <c r="KGR3" s="556"/>
      <c r="KGS3" s="556"/>
      <c r="KGT3" s="556"/>
      <c r="KGU3" s="556"/>
      <c r="KGV3" s="556"/>
      <c r="KGW3" s="556"/>
      <c r="KGX3" s="556"/>
      <c r="KGY3" s="556"/>
      <c r="KGZ3" s="556"/>
      <c r="KHA3" s="556"/>
      <c r="KHB3" s="556"/>
      <c r="KHC3" s="556"/>
      <c r="KHD3" s="556"/>
      <c r="KHE3" s="556"/>
      <c r="KHF3" s="556"/>
      <c r="KHG3" s="556"/>
      <c r="KHH3" s="556"/>
      <c r="KHI3" s="556"/>
      <c r="KHJ3" s="556"/>
      <c r="KHK3" s="556"/>
      <c r="KHL3" s="556"/>
      <c r="KHM3" s="556"/>
      <c r="KHN3" s="556"/>
      <c r="KHO3" s="556"/>
      <c r="KHP3" s="556"/>
      <c r="KHQ3" s="556"/>
      <c r="KHR3" s="556"/>
      <c r="KHS3" s="556"/>
      <c r="KHT3" s="556"/>
      <c r="KHU3" s="556"/>
      <c r="KHV3" s="556"/>
      <c r="KHW3" s="556"/>
      <c r="KHX3" s="556"/>
      <c r="KHY3" s="556"/>
      <c r="KHZ3" s="556"/>
      <c r="KIA3" s="556"/>
      <c r="KIB3" s="556"/>
      <c r="KIC3" s="556"/>
      <c r="KID3" s="556"/>
      <c r="KIE3" s="556"/>
      <c r="KIF3" s="556"/>
      <c r="KIG3" s="556"/>
      <c r="KIH3" s="556"/>
      <c r="KII3" s="556"/>
      <c r="KIJ3" s="556"/>
      <c r="KIK3" s="556"/>
      <c r="KIL3" s="556"/>
      <c r="KIM3" s="556"/>
      <c r="KIN3" s="556"/>
      <c r="KIO3" s="556"/>
      <c r="KIP3" s="556"/>
      <c r="KIQ3" s="556"/>
      <c r="KIR3" s="556"/>
      <c r="KIS3" s="556"/>
      <c r="KIT3" s="556"/>
      <c r="KIU3" s="556"/>
      <c r="KIV3" s="556"/>
      <c r="KIW3" s="556"/>
      <c r="KIX3" s="556"/>
      <c r="KIY3" s="556"/>
      <c r="KIZ3" s="556"/>
      <c r="KJA3" s="556"/>
      <c r="KJB3" s="556"/>
      <c r="KJC3" s="556"/>
      <c r="KJD3" s="556"/>
      <c r="KJE3" s="556"/>
      <c r="KJF3" s="556"/>
      <c r="KJG3" s="556"/>
      <c r="KJH3" s="556"/>
      <c r="KJI3" s="556"/>
      <c r="KJJ3" s="556"/>
      <c r="KJK3" s="556"/>
      <c r="KJL3" s="556"/>
      <c r="KJM3" s="556"/>
      <c r="KJN3" s="556"/>
      <c r="KJO3" s="556"/>
      <c r="KJP3" s="556"/>
      <c r="KJQ3" s="556"/>
      <c r="KJR3" s="556"/>
      <c r="KJS3" s="556"/>
      <c r="KJT3" s="556"/>
      <c r="KJU3" s="556"/>
      <c r="KJV3" s="556"/>
      <c r="KJW3" s="556"/>
      <c r="KJX3" s="556"/>
      <c r="KJY3" s="556"/>
      <c r="KJZ3" s="556"/>
      <c r="KKA3" s="556"/>
      <c r="KKB3" s="556"/>
      <c r="KKC3" s="556"/>
      <c r="KKD3" s="556"/>
      <c r="KKE3" s="556"/>
      <c r="KKF3" s="556"/>
      <c r="KKG3" s="556"/>
      <c r="KKH3" s="556"/>
      <c r="KKI3" s="556"/>
      <c r="KKJ3" s="556"/>
      <c r="KKK3" s="556"/>
      <c r="KKL3" s="556"/>
      <c r="KKM3" s="556"/>
      <c r="KKN3" s="556"/>
      <c r="KKO3" s="556"/>
      <c r="KKP3" s="556"/>
      <c r="KKQ3" s="556"/>
      <c r="KKR3" s="556"/>
      <c r="KKS3" s="556"/>
      <c r="KKT3" s="556"/>
      <c r="KKU3" s="556"/>
      <c r="KKV3" s="556"/>
      <c r="KKW3" s="556"/>
      <c r="KKX3" s="556"/>
      <c r="KKY3" s="556"/>
      <c r="KKZ3" s="556"/>
      <c r="KLA3" s="556"/>
      <c r="KLB3" s="556"/>
      <c r="KLC3" s="556"/>
      <c r="KLD3" s="556"/>
      <c r="KLE3" s="556"/>
      <c r="KLF3" s="556"/>
      <c r="KLG3" s="556"/>
      <c r="KLH3" s="556"/>
      <c r="KLI3" s="556"/>
      <c r="KLJ3" s="556"/>
      <c r="KLK3" s="556"/>
      <c r="KLL3" s="556"/>
      <c r="KLM3" s="556"/>
      <c r="KLN3" s="556"/>
      <c r="KLO3" s="556"/>
      <c r="KLP3" s="556"/>
      <c r="KLQ3" s="556"/>
      <c r="KLR3" s="556"/>
      <c r="KLS3" s="556"/>
      <c r="KLT3" s="556"/>
      <c r="KLU3" s="556"/>
      <c r="KLV3" s="556"/>
      <c r="KLW3" s="556"/>
      <c r="KLX3" s="556"/>
      <c r="KLY3" s="556"/>
      <c r="KLZ3" s="556"/>
      <c r="KMA3" s="556"/>
      <c r="KMB3" s="556"/>
      <c r="KMC3" s="556"/>
      <c r="KMD3" s="556"/>
      <c r="KME3" s="556"/>
      <c r="KMF3" s="556"/>
      <c r="KMG3" s="556"/>
      <c r="KMH3" s="556"/>
      <c r="KMI3" s="556"/>
      <c r="KMJ3" s="556"/>
      <c r="KMK3" s="556"/>
      <c r="KML3" s="556"/>
      <c r="KMM3" s="556"/>
      <c r="KMN3" s="556"/>
      <c r="KMO3" s="556"/>
      <c r="KMP3" s="556"/>
      <c r="KMQ3" s="556"/>
      <c r="KMR3" s="556"/>
      <c r="KMS3" s="556"/>
      <c r="KMT3" s="556"/>
      <c r="KMU3" s="556"/>
      <c r="KMV3" s="556"/>
      <c r="KMW3" s="556"/>
      <c r="KMX3" s="556"/>
      <c r="KMY3" s="556"/>
      <c r="KMZ3" s="556"/>
      <c r="KNA3" s="556"/>
      <c r="KNB3" s="556"/>
      <c r="KNC3" s="556"/>
      <c r="KND3" s="556"/>
      <c r="KNE3" s="556"/>
      <c r="KNF3" s="556"/>
      <c r="KNG3" s="556"/>
      <c r="KNH3" s="556"/>
      <c r="KNI3" s="556"/>
      <c r="KNJ3" s="556"/>
      <c r="KNK3" s="556"/>
      <c r="KNL3" s="556"/>
      <c r="KNM3" s="556"/>
      <c r="KNN3" s="556"/>
      <c r="KNO3" s="556"/>
      <c r="KNP3" s="556"/>
      <c r="KNQ3" s="556"/>
      <c r="KNR3" s="556"/>
      <c r="KNS3" s="556"/>
      <c r="KNT3" s="556"/>
      <c r="KNU3" s="556"/>
      <c r="KNV3" s="556"/>
      <c r="KNW3" s="556"/>
      <c r="KNX3" s="556"/>
      <c r="KNY3" s="556"/>
      <c r="KNZ3" s="556"/>
      <c r="KOA3" s="556"/>
      <c r="KOB3" s="556"/>
      <c r="KOC3" s="556"/>
      <c r="KOD3" s="556"/>
      <c r="KOE3" s="556"/>
      <c r="KOF3" s="556"/>
      <c r="KOG3" s="556"/>
      <c r="KOH3" s="556"/>
      <c r="KOI3" s="556"/>
      <c r="KOJ3" s="556"/>
      <c r="KOK3" s="556"/>
      <c r="KOL3" s="556"/>
      <c r="KOM3" s="556"/>
      <c r="KON3" s="556"/>
      <c r="KOO3" s="556"/>
      <c r="KOP3" s="556"/>
      <c r="KOQ3" s="556"/>
      <c r="KOR3" s="556"/>
      <c r="KOS3" s="556"/>
      <c r="KOT3" s="556"/>
      <c r="KOU3" s="556"/>
      <c r="KOV3" s="556"/>
      <c r="KOW3" s="556"/>
      <c r="KOX3" s="556"/>
      <c r="KOY3" s="556"/>
      <c r="KOZ3" s="556"/>
      <c r="KPA3" s="556"/>
      <c r="KPB3" s="556"/>
      <c r="KPC3" s="556"/>
      <c r="KPD3" s="556"/>
      <c r="KPE3" s="556"/>
      <c r="KPF3" s="556"/>
      <c r="KPG3" s="556"/>
      <c r="KPH3" s="556"/>
      <c r="KPI3" s="556"/>
      <c r="KPJ3" s="556"/>
      <c r="KPK3" s="556"/>
      <c r="KPL3" s="556"/>
      <c r="KPM3" s="556"/>
      <c r="KPN3" s="556"/>
      <c r="KPO3" s="556"/>
      <c r="KPP3" s="556"/>
      <c r="KPQ3" s="556"/>
      <c r="KPR3" s="556"/>
      <c r="KPS3" s="556"/>
      <c r="KPT3" s="556"/>
      <c r="KPU3" s="556"/>
      <c r="KPV3" s="556"/>
      <c r="KPW3" s="556"/>
      <c r="KPX3" s="556"/>
      <c r="KPY3" s="556"/>
      <c r="KPZ3" s="556"/>
      <c r="KQA3" s="556"/>
      <c r="KQB3" s="556"/>
      <c r="KQC3" s="556"/>
      <c r="KQD3" s="556"/>
      <c r="KQE3" s="556"/>
      <c r="KQF3" s="556"/>
      <c r="KQG3" s="556"/>
      <c r="KQH3" s="556"/>
      <c r="KQI3" s="556"/>
      <c r="KQJ3" s="556"/>
      <c r="KQK3" s="556"/>
      <c r="KQL3" s="556"/>
      <c r="KQM3" s="556"/>
      <c r="KQN3" s="556"/>
      <c r="KQO3" s="556"/>
      <c r="KQP3" s="556"/>
      <c r="KQQ3" s="556"/>
      <c r="KQR3" s="556"/>
      <c r="KQS3" s="556"/>
      <c r="KQT3" s="556"/>
      <c r="KQU3" s="556"/>
      <c r="KQV3" s="556"/>
      <c r="KQW3" s="556"/>
      <c r="KQX3" s="556"/>
      <c r="KQY3" s="556"/>
      <c r="KQZ3" s="556"/>
      <c r="KRA3" s="556"/>
      <c r="KRB3" s="556"/>
      <c r="KRC3" s="556"/>
      <c r="KRD3" s="556"/>
      <c r="KRE3" s="556"/>
      <c r="KRF3" s="556"/>
      <c r="KRG3" s="556"/>
      <c r="KRH3" s="556"/>
      <c r="KRI3" s="556"/>
      <c r="KRJ3" s="556"/>
      <c r="KRK3" s="556"/>
      <c r="KRL3" s="556"/>
      <c r="KRM3" s="556"/>
      <c r="KRN3" s="556"/>
      <c r="KRO3" s="556"/>
      <c r="KRP3" s="556"/>
      <c r="KRQ3" s="556"/>
      <c r="KRR3" s="556"/>
      <c r="KRS3" s="556"/>
      <c r="KRT3" s="556"/>
      <c r="KRU3" s="556"/>
      <c r="KRV3" s="556"/>
      <c r="KRW3" s="556"/>
      <c r="KRX3" s="556"/>
      <c r="KRY3" s="556"/>
      <c r="KRZ3" s="556"/>
      <c r="KSA3" s="556"/>
      <c r="KSB3" s="556"/>
      <c r="KSC3" s="556"/>
      <c r="KSD3" s="556"/>
      <c r="KSE3" s="556"/>
      <c r="KSF3" s="556"/>
      <c r="KSG3" s="556"/>
      <c r="KSH3" s="556"/>
      <c r="KSI3" s="556"/>
      <c r="KSJ3" s="556"/>
      <c r="KSK3" s="556"/>
      <c r="KSL3" s="556"/>
      <c r="KSM3" s="556"/>
      <c r="KSN3" s="556"/>
      <c r="KSO3" s="556"/>
      <c r="KSP3" s="556"/>
      <c r="KSQ3" s="556"/>
      <c r="KSR3" s="556"/>
      <c r="KSS3" s="556"/>
      <c r="KST3" s="556"/>
      <c r="KSU3" s="556"/>
      <c r="KSV3" s="556"/>
      <c r="KSW3" s="556"/>
      <c r="KSX3" s="556"/>
      <c r="KSY3" s="556"/>
      <c r="KSZ3" s="556"/>
      <c r="KTA3" s="556"/>
      <c r="KTB3" s="556"/>
      <c r="KTC3" s="556"/>
      <c r="KTD3" s="556"/>
      <c r="KTE3" s="556"/>
      <c r="KTF3" s="556"/>
      <c r="KTG3" s="556"/>
      <c r="KTH3" s="556"/>
      <c r="KTI3" s="556"/>
      <c r="KTJ3" s="556"/>
      <c r="KTK3" s="556"/>
      <c r="KTL3" s="556"/>
      <c r="KTM3" s="556"/>
      <c r="KTN3" s="556"/>
      <c r="KTO3" s="556"/>
      <c r="KTP3" s="556"/>
      <c r="KTQ3" s="556"/>
      <c r="KTR3" s="556"/>
      <c r="KTS3" s="556"/>
      <c r="KTT3" s="556"/>
      <c r="KTU3" s="556"/>
      <c r="KTV3" s="556"/>
      <c r="KTW3" s="556"/>
      <c r="KTX3" s="556"/>
      <c r="KTY3" s="556"/>
      <c r="KTZ3" s="556"/>
      <c r="KUA3" s="556"/>
      <c r="KUB3" s="556"/>
      <c r="KUC3" s="556"/>
      <c r="KUD3" s="556"/>
      <c r="KUE3" s="556"/>
      <c r="KUF3" s="556"/>
      <c r="KUG3" s="556"/>
      <c r="KUH3" s="556"/>
      <c r="KUI3" s="556"/>
      <c r="KUJ3" s="556"/>
      <c r="KUK3" s="556"/>
      <c r="KUL3" s="556"/>
      <c r="KUM3" s="556"/>
      <c r="KUN3" s="556"/>
      <c r="KUO3" s="556"/>
      <c r="KUP3" s="556"/>
      <c r="KUQ3" s="556"/>
      <c r="KUR3" s="556"/>
      <c r="KUS3" s="556"/>
      <c r="KUT3" s="556"/>
      <c r="KUU3" s="556"/>
      <c r="KUV3" s="556"/>
      <c r="KUW3" s="556"/>
      <c r="KUX3" s="556"/>
      <c r="KUY3" s="556"/>
      <c r="KUZ3" s="556"/>
      <c r="KVA3" s="556"/>
      <c r="KVB3" s="556"/>
      <c r="KVC3" s="556"/>
      <c r="KVD3" s="556"/>
      <c r="KVE3" s="556"/>
      <c r="KVF3" s="556"/>
      <c r="KVG3" s="556"/>
      <c r="KVH3" s="556"/>
      <c r="KVI3" s="556"/>
      <c r="KVJ3" s="556"/>
      <c r="KVK3" s="556"/>
      <c r="KVL3" s="556"/>
      <c r="KVM3" s="556"/>
      <c r="KVN3" s="556"/>
      <c r="KVO3" s="556"/>
      <c r="KVP3" s="556"/>
      <c r="KVQ3" s="556"/>
      <c r="KVR3" s="556"/>
      <c r="KVS3" s="556"/>
      <c r="KVT3" s="556"/>
      <c r="KVU3" s="556"/>
      <c r="KVV3" s="556"/>
      <c r="KVW3" s="556"/>
      <c r="KVX3" s="556"/>
      <c r="KVY3" s="556"/>
      <c r="KVZ3" s="556"/>
      <c r="KWA3" s="556"/>
      <c r="KWB3" s="556"/>
      <c r="KWC3" s="556"/>
      <c r="KWD3" s="556"/>
      <c r="KWE3" s="556"/>
      <c r="KWF3" s="556"/>
      <c r="KWG3" s="556"/>
      <c r="KWH3" s="556"/>
      <c r="KWI3" s="556"/>
      <c r="KWJ3" s="556"/>
      <c r="KWK3" s="556"/>
      <c r="KWL3" s="556"/>
      <c r="KWM3" s="556"/>
      <c r="KWN3" s="556"/>
      <c r="KWO3" s="556"/>
      <c r="KWP3" s="556"/>
      <c r="KWQ3" s="556"/>
      <c r="KWR3" s="556"/>
      <c r="KWS3" s="556"/>
      <c r="KWT3" s="556"/>
      <c r="KWU3" s="556"/>
      <c r="KWV3" s="556"/>
      <c r="KWW3" s="556"/>
      <c r="KWX3" s="556"/>
      <c r="KWY3" s="556"/>
      <c r="KWZ3" s="556"/>
      <c r="KXA3" s="556"/>
      <c r="KXB3" s="556"/>
      <c r="KXC3" s="556"/>
      <c r="KXD3" s="556"/>
      <c r="KXE3" s="556"/>
      <c r="KXF3" s="556"/>
      <c r="KXG3" s="556"/>
      <c r="KXH3" s="556"/>
      <c r="KXI3" s="556"/>
      <c r="KXJ3" s="556"/>
      <c r="KXK3" s="556"/>
      <c r="KXL3" s="556"/>
      <c r="KXM3" s="556"/>
      <c r="KXN3" s="556"/>
      <c r="KXO3" s="556"/>
      <c r="KXP3" s="556"/>
      <c r="KXQ3" s="556"/>
      <c r="KXR3" s="556"/>
      <c r="KXS3" s="556"/>
      <c r="KXT3" s="556"/>
      <c r="KXU3" s="556"/>
      <c r="KXV3" s="556"/>
      <c r="KXW3" s="556"/>
      <c r="KXX3" s="556"/>
      <c r="KXY3" s="556"/>
      <c r="KXZ3" s="556"/>
      <c r="KYA3" s="556"/>
      <c r="KYB3" s="556"/>
      <c r="KYC3" s="556"/>
      <c r="KYD3" s="556"/>
      <c r="KYE3" s="556"/>
      <c r="KYF3" s="556"/>
      <c r="KYG3" s="556"/>
      <c r="KYH3" s="556"/>
      <c r="KYI3" s="556"/>
      <c r="KYJ3" s="556"/>
      <c r="KYK3" s="556"/>
      <c r="KYL3" s="556"/>
      <c r="KYM3" s="556"/>
      <c r="KYN3" s="556"/>
      <c r="KYO3" s="556"/>
      <c r="KYP3" s="556"/>
      <c r="KYQ3" s="556"/>
      <c r="KYR3" s="556"/>
      <c r="KYS3" s="556"/>
      <c r="KYT3" s="556"/>
      <c r="KYU3" s="556"/>
      <c r="KYV3" s="556"/>
      <c r="KYW3" s="556"/>
      <c r="KYX3" s="556"/>
      <c r="KYY3" s="556"/>
      <c r="KYZ3" s="556"/>
      <c r="KZA3" s="556"/>
      <c r="KZB3" s="556"/>
      <c r="KZC3" s="556"/>
      <c r="KZD3" s="556"/>
      <c r="KZE3" s="556"/>
      <c r="KZF3" s="556"/>
      <c r="KZG3" s="556"/>
      <c r="KZH3" s="556"/>
      <c r="KZI3" s="556"/>
      <c r="KZJ3" s="556"/>
      <c r="KZK3" s="556"/>
      <c r="KZL3" s="556"/>
      <c r="KZM3" s="556"/>
      <c r="KZN3" s="556"/>
      <c r="KZO3" s="556"/>
      <c r="KZP3" s="556"/>
      <c r="KZQ3" s="556"/>
      <c r="KZR3" s="556"/>
      <c r="KZS3" s="556"/>
      <c r="KZT3" s="556"/>
      <c r="KZU3" s="556"/>
      <c r="KZV3" s="556"/>
      <c r="KZW3" s="556"/>
      <c r="KZX3" s="556"/>
      <c r="KZY3" s="556"/>
      <c r="KZZ3" s="556"/>
      <c r="LAA3" s="556"/>
      <c r="LAB3" s="556"/>
      <c r="LAC3" s="556"/>
      <c r="LAD3" s="556"/>
      <c r="LAE3" s="556"/>
      <c r="LAF3" s="556"/>
      <c r="LAG3" s="556"/>
      <c r="LAH3" s="556"/>
      <c r="LAI3" s="556"/>
      <c r="LAJ3" s="556"/>
      <c r="LAK3" s="556"/>
      <c r="LAL3" s="556"/>
      <c r="LAM3" s="556"/>
      <c r="LAN3" s="556"/>
      <c r="LAO3" s="556"/>
      <c r="LAP3" s="556"/>
      <c r="LAQ3" s="556"/>
      <c r="LAR3" s="556"/>
      <c r="LAS3" s="556"/>
      <c r="LAT3" s="556"/>
      <c r="LAU3" s="556"/>
      <c r="LAV3" s="556"/>
      <c r="LAW3" s="556"/>
      <c r="LAX3" s="556"/>
      <c r="LAY3" s="556"/>
      <c r="LAZ3" s="556"/>
      <c r="LBA3" s="556"/>
      <c r="LBB3" s="556"/>
      <c r="LBC3" s="556"/>
      <c r="LBD3" s="556"/>
      <c r="LBE3" s="556"/>
      <c r="LBF3" s="556"/>
      <c r="LBG3" s="556"/>
      <c r="LBH3" s="556"/>
      <c r="LBI3" s="556"/>
      <c r="LBJ3" s="556"/>
      <c r="LBK3" s="556"/>
      <c r="LBL3" s="556"/>
      <c r="LBM3" s="556"/>
      <c r="LBN3" s="556"/>
      <c r="LBO3" s="556"/>
      <c r="LBP3" s="556"/>
      <c r="LBQ3" s="556"/>
      <c r="LBR3" s="556"/>
      <c r="LBS3" s="556"/>
      <c r="LBT3" s="556"/>
      <c r="LBU3" s="556"/>
      <c r="LBV3" s="556"/>
      <c r="LBW3" s="556"/>
      <c r="LBX3" s="556"/>
      <c r="LBY3" s="556"/>
      <c r="LBZ3" s="556"/>
      <c r="LCA3" s="556"/>
      <c r="LCB3" s="556"/>
      <c r="LCC3" s="556"/>
      <c r="LCD3" s="556"/>
      <c r="LCE3" s="556"/>
      <c r="LCF3" s="556"/>
      <c r="LCG3" s="556"/>
      <c r="LCH3" s="556"/>
      <c r="LCI3" s="556"/>
      <c r="LCJ3" s="556"/>
      <c r="LCK3" s="556"/>
      <c r="LCL3" s="556"/>
      <c r="LCM3" s="556"/>
      <c r="LCN3" s="556"/>
      <c r="LCO3" s="556"/>
      <c r="LCP3" s="556"/>
      <c r="LCQ3" s="556"/>
      <c r="LCR3" s="556"/>
      <c r="LCS3" s="556"/>
      <c r="LCT3" s="556"/>
      <c r="LCU3" s="556"/>
      <c r="LCV3" s="556"/>
      <c r="LCW3" s="556"/>
      <c r="LCX3" s="556"/>
      <c r="LCY3" s="556"/>
      <c r="LCZ3" s="556"/>
      <c r="LDA3" s="556"/>
      <c r="LDB3" s="556"/>
      <c r="LDC3" s="556"/>
      <c r="LDD3" s="556"/>
      <c r="LDE3" s="556"/>
      <c r="LDF3" s="556"/>
      <c r="LDG3" s="556"/>
      <c r="LDH3" s="556"/>
      <c r="LDI3" s="556"/>
      <c r="LDJ3" s="556"/>
      <c r="LDK3" s="556"/>
      <c r="LDL3" s="556"/>
      <c r="LDM3" s="556"/>
      <c r="LDN3" s="556"/>
      <c r="LDO3" s="556"/>
      <c r="LDP3" s="556"/>
      <c r="LDQ3" s="556"/>
      <c r="LDR3" s="556"/>
      <c r="LDS3" s="556"/>
      <c r="LDT3" s="556"/>
      <c r="LDU3" s="556"/>
      <c r="LDV3" s="556"/>
      <c r="LDW3" s="556"/>
      <c r="LDX3" s="556"/>
      <c r="LDY3" s="556"/>
      <c r="LDZ3" s="556"/>
      <c r="LEA3" s="556"/>
      <c r="LEB3" s="556"/>
      <c r="LEC3" s="556"/>
      <c r="LED3" s="556"/>
      <c r="LEE3" s="556"/>
      <c r="LEF3" s="556"/>
      <c r="LEG3" s="556"/>
      <c r="LEH3" s="556"/>
      <c r="LEI3" s="556"/>
      <c r="LEJ3" s="556"/>
      <c r="LEK3" s="556"/>
      <c r="LEL3" s="556"/>
      <c r="LEM3" s="556"/>
      <c r="LEN3" s="556"/>
      <c r="LEO3" s="556"/>
      <c r="LEP3" s="556"/>
      <c r="LEQ3" s="556"/>
      <c r="LER3" s="556"/>
      <c r="LES3" s="556"/>
      <c r="LET3" s="556"/>
      <c r="LEU3" s="556"/>
      <c r="LEV3" s="556"/>
      <c r="LEW3" s="556"/>
      <c r="LEX3" s="556"/>
      <c r="LEY3" s="556"/>
      <c r="LEZ3" s="556"/>
      <c r="LFA3" s="556"/>
      <c r="LFB3" s="556"/>
      <c r="LFC3" s="556"/>
      <c r="LFD3" s="556"/>
      <c r="LFE3" s="556"/>
      <c r="LFF3" s="556"/>
      <c r="LFG3" s="556"/>
      <c r="LFH3" s="556"/>
      <c r="LFI3" s="556"/>
      <c r="LFJ3" s="556"/>
      <c r="LFK3" s="556"/>
      <c r="LFL3" s="556"/>
      <c r="LFM3" s="556"/>
      <c r="LFN3" s="556"/>
      <c r="LFO3" s="556"/>
      <c r="LFP3" s="556"/>
      <c r="LFQ3" s="556"/>
      <c r="LFR3" s="556"/>
      <c r="LFS3" s="556"/>
      <c r="LFT3" s="556"/>
      <c r="LFU3" s="556"/>
      <c r="LFV3" s="556"/>
      <c r="LFW3" s="556"/>
      <c r="LFX3" s="556"/>
      <c r="LFY3" s="556"/>
      <c r="LFZ3" s="556"/>
      <c r="LGA3" s="556"/>
      <c r="LGB3" s="556"/>
      <c r="LGC3" s="556"/>
      <c r="LGD3" s="556"/>
      <c r="LGE3" s="556"/>
      <c r="LGF3" s="556"/>
      <c r="LGG3" s="556"/>
      <c r="LGH3" s="556"/>
      <c r="LGI3" s="556"/>
      <c r="LGJ3" s="556"/>
      <c r="LGK3" s="556"/>
      <c r="LGL3" s="556"/>
      <c r="LGM3" s="556"/>
      <c r="LGN3" s="556"/>
      <c r="LGO3" s="556"/>
      <c r="LGP3" s="556"/>
      <c r="LGQ3" s="556"/>
      <c r="LGR3" s="556"/>
      <c r="LGS3" s="556"/>
      <c r="LGT3" s="556"/>
      <c r="LGU3" s="556"/>
      <c r="LGV3" s="556"/>
      <c r="LGW3" s="556"/>
      <c r="LGX3" s="556"/>
      <c r="LGY3" s="556"/>
      <c r="LGZ3" s="556"/>
      <c r="LHA3" s="556"/>
      <c r="LHB3" s="556"/>
      <c r="LHC3" s="556"/>
      <c r="LHD3" s="556"/>
      <c r="LHE3" s="556"/>
      <c r="LHF3" s="556"/>
      <c r="LHG3" s="556"/>
      <c r="LHH3" s="556"/>
      <c r="LHI3" s="556"/>
      <c r="LHJ3" s="556"/>
      <c r="LHK3" s="556"/>
      <c r="LHL3" s="556"/>
      <c r="LHM3" s="556"/>
      <c r="LHN3" s="556"/>
      <c r="LHO3" s="556"/>
      <c r="LHP3" s="556"/>
      <c r="LHQ3" s="556"/>
      <c r="LHR3" s="556"/>
      <c r="LHS3" s="556"/>
      <c r="LHT3" s="556"/>
      <c r="LHU3" s="556"/>
      <c r="LHV3" s="556"/>
      <c r="LHW3" s="556"/>
      <c r="LHX3" s="556"/>
      <c r="LHY3" s="556"/>
      <c r="LHZ3" s="556"/>
      <c r="LIA3" s="556"/>
      <c r="LIB3" s="556"/>
      <c r="LIC3" s="556"/>
      <c r="LID3" s="556"/>
      <c r="LIE3" s="556"/>
      <c r="LIF3" s="556"/>
      <c r="LIG3" s="556"/>
      <c r="LIH3" s="556"/>
      <c r="LII3" s="556"/>
      <c r="LIJ3" s="556"/>
      <c r="LIK3" s="556"/>
      <c r="LIL3" s="556"/>
      <c r="LIM3" s="556"/>
      <c r="LIN3" s="556"/>
      <c r="LIO3" s="556"/>
      <c r="LIP3" s="556"/>
      <c r="LIQ3" s="556"/>
      <c r="LIR3" s="556"/>
      <c r="LIS3" s="556"/>
      <c r="LIT3" s="556"/>
      <c r="LIU3" s="556"/>
      <c r="LIV3" s="556"/>
      <c r="LIW3" s="556"/>
      <c r="LIX3" s="556"/>
      <c r="LIY3" s="556"/>
      <c r="LIZ3" s="556"/>
      <c r="LJA3" s="556"/>
      <c r="LJB3" s="556"/>
      <c r="LJC3" s="556"/>
      <c r="LJD3" s="556"/>
      <c r="LJE3" s="556"/>
      <c r="LJF3" s="556"/>
      <c r="LJG3" s="556"/>
      <c r="LJH3" s="556"/>
      <c r="LJI3" s="556"/>
      <c r="LJJ3" s="556"/>
      <c r="LJK3" s="556"/>
      <c r="LJL3" s="556"/>
      <c r="LJM3" s="556"/>
      <c r="LJN3" s="556"/>
      <c r="LJO3" s="556"/>
      <c r="LJP3" s="556"/>
      <c r="LJQ3" s="556"/>
      <c r="LJR3" s="556"/>
      <c r="LJS3" s="556"/>
      <c r="LJT3" s="556"/>
      <c r="LJU3" s="556"/>
      <c r="LJV3" s="556"/>
      <c r="LJW3" s="556"/>
      <c r="LJX3" s="556"/>
      <c r="LJY3" s="556"/>
      <c r="LJZ3" s="556"/>
      <c r="LKA3" s="556"/>
      <c r="LKB3" s="556"/>
      <c r="LKC3" s="556"/>
      <c r="LKD3" s="556"/>
      <c r="LKE3" s="556"/>
      <c r="LKF3" s="556"/>
      <c r="LKG3" s="556"/>
      <c r="LKH3" s="556"/>
      <c r="LKI3" s="556"/>
      <c r="LKJ3" s="556"/>
      <c r="LKK3" s="556"/>
      <c r="LKL3" s="556"/>
      <c r="LKM3" s="556"/>
      <c r="LKN3" s="556"/>
      <c r="LKO3" s="556"/>
      <c r="LKP3" s="556"/>
      <c r="LKQ3" s="556"/>
      <c r="LKR3" s="556"/>
      <c r="LKS3" s="556"/>
      <c r="LKT3" s="556"/>
      <c r="LKU3" s="556"/>
      <c r="LKV3" s="556"/>
      <c r="LKW3" s="556"/>
      <c r="LKX3" s="556"/>
      <c r="LKY3" s="556"/>
      <c r="LKZ3" s="556"/>
      <c r="LLA3" s="556"/>
      <c r="LLB3" s="556"/>
      <c r="LLC3" s="556"/>
      <c r="LLD3" s="556"/>
      <c r="LLE3" s="556"/>
      <c r="LLF3" s="556"/>
      <c r="LLG3" s="556"/>
      <c r="LLH3" s="556"/>
      <c r="LLI3" s="556"/>
      <c r="LLJ3" s="556"/>
      <c r="LLK3" s="556"/>
      <c r="LLL3" s="556"/>
      <c r="LLM3" s="556"/>
      <c r="LLN3" s="556"/>
      <c r="LLO3" s="556"/>
      <c r="LLP3" s="556"/>
      <c r="LLQ3" s="556"/>
      <c r="LLR3" s="556"/>
      <c r="LLS3" s="556"/>
      <c r="LLT3" s="556"/>
      <c r="LLU3" s="556"/>
      <c r="LLV3" s="556"/>
      <c r="LLW3" s="556"/>
      <c r="LLX3" s="556"/>
      <c r="LLY3" s="556"/>
      <c r="LLZ3" s="556"/>
      <c r="LMA3" s="556"/>
      <c r="LMB3" s="556"/>
      <c r="LMC3" s="556"/>
      <c r="LMD3" s="556"/>
      <c r="LME3" s="556"/>
      <c r="LMF3" s="556"/>
      <c r="LMG3" s="556"/>
      <c r="LMH3" s="556"/>
      <c r="LMI3" s="556"/>
      <c r="LMJ3" s="556"/>
      <c r="LMK3" s="556"/>
      <c r="LML3" s="556"/>
      <c r="LMM3" s="556"/>
      <c r="LMN3" s="556"/>
      <c r="LMO3" s="556"/>
      <c r="LMP3" s="556"/>
      <c r="LMQ3" s="556"/>
      <c r="LMR3" s="556"/>
      <c r="LMS3" s="556"/>
      <c r="LMT3" s="556"/>
      <c r="LMU3" s="556"/>
      <c r="LMV3" s="556"/>
      <c r="LMW3" s="556"/>
      <c r="LMX3" s="556"/>
      <c r="LMY3" s="556"/>
      <c r="LMZ3" s="556"/>
      <c r="LNA3" s="556"/>
      <c r="LNB3" s="556"/>
      <c r="LNC3" s="556"/>
      <c r="LND3" s="556"/>
      <c r="LNE3" s="556"/>
      <c r="LNF3" s="556"/>
      <c r="LNG3" s="556"/>
      <c r="LNH3" s="556"/>
      <c r="LNI3" s="556"/>
      <c r="LNJ3" s="556"/>
      <c r="LNK3" s="556"/>
      <c r="LNL3" s="556"/>
      <c r="LNM3" s="556"/>
      <c r="LNN3" s="556"/>
      <c r="LNO3" s="556"/>
      <c r="LNP3" s="556"/>
      <c r="LNQ3" s="556"/>
      <c r="LNR3" s="556"/>
      <c r="LNS3" s="556"/>
      <c r="LNT3" s="556"/>
      <c r="LNU3" s="556"/>
      <c r="LNV3" s="556"/>
      <c r="LNW3" s="556"/>
      <c r="LNX3" s="556"/>
      <c r="LNY3" s="556"/>
      <c r="LNZ3" s="556"/>
      <c r="LOA3" s="556"/>
      <c r="LOB3" s="556"/>
      <c r="LOC3" s="556"/>
      <c r="LOD3" s="556"/>
      <c r="LOE3" s="556"/>
      <c r="LOF3" s="556"/>
      <c r="LOG3" s="556"/>
      <c r="LOH3" s="556"/>
      <c r="LOI3" s="556"/>
      <c r="LOJ3" s="556"/>
      <c r="LOK3" s="556"/>
      <c r="LOL3" s="556"/>
      <c r="LOM3" s="556"/>
      <c r="LON3" s="556"/>
      <c r="LOO3" s="556"/>
      <c r="LOP3" s="556"/>
      <c r="LOQ3" s="556"/>
      <c r="LOR3" s="556"/>
      <c r="LOS3" s="556"/>
      <c r="LOT3" s="556"/>
      <c r="LOU3" s="556"/>
      <c r="LOV3" s="556"/>
      <c r="LOW3" s="556"/>
      <c r="LOX3" s="556"/>
      <c r="LOY3" s="556"/>
      <c r="LOZ3" s="556"/>
      <c r="LPA3" s="556"/>
      <c r="LPB3" s="556"/>
      <c r="LPC3" s="556"/>
      <c r="LPD3" s="556"/>
      <c r="LPE3" s="556"/>
      <c r="LPF3" s="556"/>
      <c r="LPG3" s="556"/>
      <c r="LPH3" s="556"/>
      <c r="LPI3" s="556"/>
      <c r="LPJ3" s="556"/>
      <c r="LPK3" s="556"/>
      <c r="LPL3" s="556"/>
      <c r="LPM3" s="556"/>
      <c r="LPN3" s="556"/>
      <c r="LPO3" s="556"/>
      <c r="LPP3" s="556"/>
      <c r="LPQ3" s="556"/>
      <c r="LPR3" s="556"/>
      <c r="LPS3" s="556"/>
      <c r="LPT3" s="556"/>
      <c r="LPU3" s="556"/>
      <c r="LPV3" s="556"/>
      <c r="LPW3" s="556"/>
      <c r="LPX3" s="556"/>
      <c r="LPY3" s="556"/>
      <c r="LPZ3" s="556"/>
      <c r="LQA3" s="556"/>
      <c r="LQB3" s="556"/>
      <c r="LQC3" s="556"/>
      <c r="LQD3" s="556"/>
      <c r="LQE3" s="556"/>
      <c r="LQF3" s="556"/>
      <c r="LQG3" s="556"/>
      <c r="LQH3" s="556"/>
      <c r="LQI3" s="556"/>
      <c r="LQJ3" s="556"/>
      <c r="LQK3" s="556"/>
      <c r="LQL3" s="556"/>
      <c r="LQM3" s="556"/>
      <c r="LQN3" s="556"/>
      <c r="LQO3" s="556"/>
      <c r="LQP3" s="556"/>
      <c r="LQQ3" s="556"/>
      <c r="LQR3" s="556"/>
      <c r="LQS3" s="556"/>
      <c r="LQT3" s="556"/>
      <c r="LQU3" s="556"/>
      <c r="LQV3" s="556"/>
      <c r="LQW3" s="556"/>
      <c r="LQX3" s="556"/>
      <c r="LQY3" s="556"/>
      <c r="LQZ3" s="556"/>
      <c r="LRA3" s="556"/>
      <c r="LRB3" s="556"/>
      <c r="LRC3" s="556"/>
      <c r="LRD3" s="556"/>
      <c r="LRE3" s="556"/>
      <c r="LRF3" s="556"/>
      <c r="LRG3" s="556"/>
      <c r="LRH3" s="556"/>
      <c r="LRI3" s="556"/>
      <c r="LRJ3" s="556"/>
      <c r="LRK3" s="556"/>
      <c r="LRL3" s="556"/>
      <c r="LRM3" s="556"/>
      <c r="LRN3" s="556"/>
      <c r="LRO3" s="556"/>
      <c r="LRP3" s="556"/>
      <c r="LRQ3" s="556"/>
      <c r="LRR3" s="556"/>
      <c r="LRS3" s="556"/>
      <c r="LRT3" s="556"/>
      <c r="LRU3" s="556"/>
      <c r="LRV3" s="556"/>
      <c r="LRW3" s="556"/>
      <c r="LRX3" s="556"/>
      <c r="LRY3" s="556"/>
      <c r="LRZ3" s="556"/>
      <c r="LSA3" s="556"/>
      <c r="LSB3" s="556"/>
      <c r="LSC3" s="556"/>
      <c r="LSD3" s="556"/>
      <c r="LSE3" s="556"/>
      <c r="LSF3" s="556"/>
      <c r="LSG3" s="556"/>
      <c r="LSH3" s="556"/>
      <c r="LSI3" s="556"/>
      <c r="LSJ3" s="556"/>
      <c r="LSK3" s="556"/>
      <c r="LSL3" s="556"/>
      <c r="LSM3" s="556"/>
      <c r="LSN3" s="556"/>
      <c r="LSO3" s="556"/>
      <c r="LSP3" s="556"/>
      <c r="LSQ3" s="556"/>
      <c r="LSR3" s="556"/>
      <c r="LSS3" s="556"/>
      <c r="LST3" s="556"/>
      <c r="LSU3" s="556"/>
      <c r="LSV3" s="556"/>
      <c r="LSW3" s="556"/>
      <c r="LSX3" s="556"/>
      <c r="LSY3" s="556"/>
      <c r="LSZ3" s="556"/>
      <c r="LTA3" s="556"/>
      <c r="LTB3" s="556"/>
      <c r="LTC3" s="556"/>
      <c r="LTD3" s="556"/>
      <c r="LTE3" s="556"/>
      <c r="LTF3" s="556"/>
      <c r="LTG3" s="556"/>
      <c r="LTH3" s="556"/>
      <c r="LTI3" s="556"/>
      <c r="LTJ3" s="556"/>
      <c r="LTK3" s="556"/>
      <c r="LTL3" s="556"/>
      <c r="LTM3" s="556"/>
      <c r="LTN3" s="556"/>
      <c r="LTO3" s="556"/>
      <c r="LTP3" s="556"/>
      <c r="LTQ3" s="556"/>
      <c r="LTR3" s="556"/>
      <c r="LTS3" s="556"/>
      <c r="LTT3" s="556"/>
      <c r="LTU3" s="556"/>
      <c r="LTV3" s="556"/>
      <c r="LTW3" s="556"/>
      <c r="LTX3" s="556"/>
      <c r="LTY3" s="556"/>
      <c r="LTZ3" s="556"/>
      <c r="LUA3" s="556"/>
      <c r="LUB3" s="556"/>
      <c r="LUC3" s="556"/>
      <c r="LUD3" s="556"/>
      <c r="LUE3" s="556"/>
      <c r="LUF3" s="556"/>
      <c r="LUG3" s="556"/>
      <c r="LUH3" s="556"/>
      <c r="LUI3" s="556"/>
      <c r="LUJ3" s="556"/>
      <c r="LUK3" s="556"/>
      <c r="LUL3" s="556"/>
      <c r="LUM3" s="556"/>
      <c r="LUN3" s="556"/>
      <c r="LUO3" s="556"/>
      <c r="LUP3" s="556"/>
      <c r="LUQ3" s="556"/>
      <c r="LUR3" s="556"/>
      <c r="LUS3" s="556"/>
      <c r="LUT3" s="556"/>
      <c r="LUU3" s="556"/>
      <c r="LUV3" s="556"/>
      <c r="LUW3" s="556"/>
      <c r="LUX3" s="556"/>
      <c r="LUY3" s="556"/>
      <c r="LUZ3" s="556"/>
      <c r="LVA3" s="556"/>
      <c r="LVB3" s="556"/>
      <c r="LVC3" s="556"/>
      <c r="LVD3" s="556"/>
      <c r="LVE3" s="556"/>
      <c r="LVF3" s="556"/>
      <c r="LVG3" s="556"/>
      <c r="LVH3" s="556"/>
      <c r="LVI3" s="556"/>
      <c r="LVJ3" s="556"/>
      <c r="LVK3" s="556"/>
      <c r="LVL3" s="556"/>
      <c r="LVM3" s="556"/>
      <c r="LVN3" s="556"/>
      <c r="LVO3" s="556"/>
      <c r="LVP3" s="556"/>
      <c r="LVQ3" s="556"/>
      <c r="LVR3" s="556"/>
      <c r="LVS3" s="556"/>
      <c r="LVT3" s="556"/>
      <c r="LVU3" s="556"/>
      <c r="LVV3" s="556"/>
      <c r="LVW3" s="556"/>
      <c r="LVX3" s="556"/>
      <c r="LVY3" s="556"/>
      <c r="LVZ3" s="556"/>
      <c r="LWA3" s="556"/>
      <c r="LWB3" s="556"/>
      <c r="LWC3" s="556"/>
      <c r="LWD3" s="556"/>
      <c r="LWE3" s="556"/>
      <c r="LWF3" s="556"/>
      <c r="LWG3" s="556"/>
      <c r="LWH3" s="556"/>
      <c r="LWI3" s="556"/>
      <c r="LWJ3" s="556"/>
      <c r="LWK3" s="556"/>
      <c r="LWL3" s="556"/>
      <c r="LWM3" s="556"/>
      <c r="LWN3" s="556"/>
      <c r="LWO3" s="556"/>
      <c r="LWP3" s="556"/>
      <c r="LWQ3" s="556"/>
      <c r="LWR3" s="556"/>
      <c r="LWS3" s="556"/>
      <c r="LWT3" s="556"/>
      <c r="LWU3" s="556"/>
      <c r="LWV3" s="556"/>
      <c r="LWW3" s="556"/>
      <c r="LWX3" s="556"/>
      <c r="LWY3" s="556"/>
      <c r="LWZ3" s="556"/>
      <c r="LXA3" s="556"/>
      <c r="LXB3" s="556"/>
      <c r="LXC3" s="556"/>
      <c r="LXD3" s="556"/>
      <c r="LXE3" s="556"/>
      <c r="LXF3" s="556"/>
      <c r="LXG3" s="556"/>
      <c r="LXH3" s="556"/>
      <c r="LXI3" s="556"/>
      <c r="LXJ3" s="556"/>
      <c r="LXK3" s="556"/>
      <c r="LXL3" s="556"/>
      <c r="LXM3" s="556"/>
      <c r="LXN3" s="556"/>
      <c r="LXO3" s="556"/>
      <c r="LXP3" s="556"/>
      <c r="LXQ3" s="556"/>
      <c r="LXR3" s="556"/>
      <c r="LXS3" s="556"/>
      <c r="LXT3" s="556"/>
      <c r="LXU3" s="556"/>
      <c r="LXV3" s="556"/>
      <c r="LXW3" s="556"/>
      <c r="LXX3" s="556"/>
      <c r="LXY3" s="556"/>
      <c r="LXZ3" s="556"/>
      <c r="LYA3" s="556"/>
      <c r="LYB3" s="556"/>
      <c r="LYC3" s="556"/>
      <c r="LYD3" s="556"/>
      <c r="LYE3" s="556"/>
      <c r="LYF3" s="556"/>
      <c r="LYG3" s="556"/>
      <c r="LYH3" s="556"/>
      <c r="LYI3" s="556"/>
      <c r="LYJ3" s="556"/>
      <c r="LYK3" s="556"/>
      <c r="LYL3" s="556"/>
      <c r="LYM3" s="556"/>
      <c r="LYN3" s="556"/>
      <c r="LYO3" s="556"/>
      <c r="LYP3" s="556"/>
      <c r="LYQ3" s="556"/>
      <c r="LYR3" s="556"/>
      <c r="LYS3" s="556"/>
      <c r="LYT3" s="556"/>
      <c r="LYU3" s="556"/>
      <c r="LYV3" s="556"/>
      <c r="LYW3" s="556"/>
      <c r="LYX3" s="556"/>
      <c r="LYY3" s="556"/>
      <c r="LYZ3" s="556"/>
      <c r="LZA3" s="556"/>
      <c r="LZB3" s="556"/>
      <c r="LZC3" s="556"/>
      <c r="LZD3" s="556"/>
      <c r="LZE3" s="556"/>
      <c r="LZF3" s="556"/>
      <c r="LZG3" s="556"/>
      <c r="LZH3" s="556"/>
      <c r="LZI3" s="556"/>
      <c r="LZJ3" s="556"/>
      <c r="LZK3" s="556"/>
      <c r="LZL3" s="556"/>
      <c r="LZM3" s="556"/>
      <c r="LZN3" s="556"/>
      <c r="LZO3" s="556"/>
      <c r="LZP3" s="556"/>
      <c r="LZQ3" s="556"/>
      <c r="LZR3" s="556"/>
      <c r="LZS3" s="556"/>
      <c r="LZT3" s="556"/>
      <c r="LZU3" s="556"/>
      <c r="LZV3" s="556"/>
      <c r="LZW3" s="556"/>
      <c r="LZX3" s="556"/>
      <c r="LZY3" s="556"/>
      <c r="LZZ3" s="556"/>
      <c r="MAA3" s="556"/>
      <c r="MAB3" s="556"/>
      <c r="MAC3" s="556"/>
      <c r="MAD3" s="556"/>
      <c r="MAE3" s="556"/>
      <c r="MAF3" s="556"/>
      <c r="MAG3" s="556"/>
      <c r="MAH3" s="556"/>
      <c r="MAI3" s="556"/>
      <c r="MAJ3" s="556"/>
      <c r="MAK3" s="556"/>
      <c r="MAL3" s="556"/>
      <c r="MAM3" s="556"/>
      <c r="MAN3" s="556"/>
      <c r="MAO3" s="556"/>
      <c r="MAP3" s="556"/>
      <c r="MAQ3" s="556"/>
      <c r="MAR3" s="556"/>
      <c r="MAS3" s="556"/>
      <c r="MAT3" s="556"/>
      <c r="MAU3" s="556"/>
      <c r="MAV3" s="556"/>
      <c r="MAW3" s="556"/>
      <c r="MAX3" s="556"/>
      <c r="MAY3" s="556"/>
      <c r="MAZ3" s="556"/>
      <c r="MBA3" s="556"/>
      <c r="MBB3" s="556"/>
      <c r="MBC3" s="556"/>
      <c r="MBD3" s="556"/>
      <c r="MBE3" s="556"/>
      <c r="MBF3" s="556"/>
      <c r="MBG3" s="556"/>
      <c r="MBH3" s="556"/>
      <c r="MBI3" s="556"/>
      <c r="MBJ3" s="556"/>
      <c r="MBK3" s="556"/>
      <c r="MBL3" s="556"/>
      <c r="MBM3" s="556"/>
      <c r="MBN3" s="556"/>
      <c r="MBO3" s="556"/>
      <c r="MBP3" s="556"/>
      <c r="MBQ3" s="556"/>
      <c r="MBR3" s="556"/>
      <c r="MBS3" s="556"/>
      <c r="MBT3" s="556"/>
      <c r="MBU3" s="556"/>
      <c r="MBV3" s="556"/>
      <c r="MBW3" s="556"/>
      <c r="MBX3" s="556"/>
      <c r="MBY3" s="556"/>
      <c r="MBZ3" s="556"/>
      <c r="MCA3" s="556"/>
      <c r="MCB3" s="556"/>
      <c r="MCC3" s="556"/>
      <c r="MCD3" s="556"/>
      <c r="MCE3" s="556"/>
      <c r="MCF3" s="556"/>
      <c r="MCG3" s="556"/>
      <c r="MCH3" s="556"/>
      <c r="MCI3" s="556"/>
      <c r="MCJ3" s="556"/>
      <c r="MCK3" s="556"/>
      <c r="MCL3" s="556"/>
      <c r="MCM3" s="556"/>
      <c r="MCN3" s="556"/>
      <c r="MCO3" s="556"/>
      <c r="MCP3" s="556"/>
      <c r="MCQ3" s="556"/>
      <c r="MCR3" s="556"/>
      <c r="MCS3" s="556"/>
      <c r="MCT3" s="556"/>
      <c r="MCU3" s="556"/>
      <c r="MCV3" s="556"/>
      <c r="MCW3" s="556"/>
      <c r="MCX3" s="556"/>
      <c r="MCY3" s="556"/>
      <c r="MCZ3" s="556"/>
      <c r="MDA3" s="556"/>
      <c r="MDB3" s="556"/>
      <c r="MDC3" s="556"/>
      <c r="MDD3" s="556"/>
      <c r="MDE3" s="556"/>
      <c r="MDF3" s="556"/>
      <c r="MDG3" s="556"/>
      <c r="MDH3" s="556"/>
      <c r="MDI3" s="556"/>
      <c r="MDJ3" s="556"/>
      <c r="MDK3" s="556"/>
      <c r="MDL3" s="556"/>
      <c r="MDM3" s="556"/>
      <c r="MDN3" s="556"/>
      <c r="MDO3" s="556"/>
      <c r="MDP3" s="556"/>
      <c r="MDQ3" s="556"/>
      <c r="MDR3" s="556"/>
      <c r="MDS3" s="556"/>
      <c r="MDT3" s="556"/>
      <c r="MDU3" s="556"/>
      <c r="MDV3" s="556"/>
      <c r="MDW3" s="556"/>
      <c r="MDX3" s="556"/>
      <c r="MDY3" s="556"/>
      <c r="MDZ3" s="556"/>
      <c r="MEA3" s="556"/>
      <c r="MEB3" s="556"/>
      <c r="MEC3" s="556"/>
      <c r="MED3" s="556"/>
      <c r="MEE3" s="556"/>
      <c r="MEF3" s="556"/>
      <c r="MEG3" s="556"/>
      <c r="MEH3" s="556"/>
      <c r="MEI3" s="556"/>
      <c r="MEJ3" s="556"/>
      <c r="MEK3" s="556"/>
      <c r="MEL3" s="556"/>
      <c r="MEM3" s="556"/>
      <c r="MEN3" s="556"/>
      <c r="MEO3" s="556"/>
      <c r="MEP3" s="556"/>
      <c r="MEQ3" s="556"/>
      <c r="MER3" s="556"/>
      <c r="MES3" s="556"/>
      <c r="MET3" s="556"/>
      <c r="MEU3" s="556"/>
      <c r="MEV3" s="556"/>
      <c r="MEW3" s="556"/>
      <c r="MEX3" s="556"/>
      <c r="MEY3" s="556"/>
      <c r="MEZ3" s="556"/>
      <c r="MFA3" s="556"/>
      <c r="MFB3" s="556"/>
      <c r="MFC3" s="556"/>
      <c r="MFD3" s="556"/>
      <c r="MFE3" s="556"/>
      <c r="MFF3" s="556"/>
      <c r="MFG3" s="556"/>
      <c r="MFH3" s="556"/>
      <c r="MFI3" s="556"/>
      <c r="MFJ3" s="556"/>
      <c r="MFK3" s="556"/>
      <c r="MFL3" s="556"/>
      <c r="MFM3" s="556"/>
      <c r="MFN3" s="556"/>
      <c r="MFO3" s="556"/>
      <c r="MFP3" s="556"/>
      <c r="MFQ3" s="556"/>
      <c r="MFR3" s="556"/>
      <c r="MFS3" s="556"/>
      <c r="MFT3" s="556"/>
      <c r="MFU3" s="556"/>
      <c r="MFV3" s="556"/>
      <c r="MFW3" s="556"/>
      <c r="MFX3" s="556"/>
      <c r="MFY3" s="556"/>
      <c r="MFZ3" s="556"/>
      <c r="MGA3" s="556"/>
      <c r="MGB3" s="556"/>
      <c r="MGC3" s="556"/>
      <c r="MGD3" s="556"/>
      <c r="MGE3" s="556"/>
      <c r="MGF3" s="556"/>
      <c r="MGG3" s="556"/>
      <c r="MGH3" s="556"/>
      <c r="MGI3" s="556"/>
      <c r="MGJ3" s="556"/>
      <c r="MGK3" s="556"/>
      <c r="MGL3" s="556"/>
      <c r="MGM3" s="556"/>
      <c r="MGN3" s="556"/>
      <c r="MGO3" s="556"/>
      <c r="MGP3" s="556"/>
      <c r="MGQ3" s="556"/>
      <c r="MGR3" s="556"/>
      <c r="MGS3" s="556"/>
      <c r="MGT3" s="556"/>
      <c r="MGU3" s="556"/>
      <c r="MGV3" s="556"/>
      <c r="MGW3" s="556"/>
      <c r="MGX3" s="556"/>
      <c r="MGY3" s="556"/>
      <c r="MGZ3" s="556"/>
      <c r="MHA3" s="556"/>
      <c r="MHB3" s="556"/>
      <c r="MHC3" s="556"/>
      <c r="MHD3" s="556"/>
      <c r="MHE3" s="556"/>
      <c r="MHF3" s="556"/>
      <c r="MHG3" s="556"/>
      <c r="MHH3" s="556"/>
      <c r="MHI3" s="556"/>
      <c r="MHJ3" s="556"/>
      <c r="MHK3" s="556"/>
      <c r="MHL3" s="556"/>
      <c r="MHM3" s="556"/>
      <c r="MHN3" s="556"/>
      <c r="MHO3" s="556"/>
      <c r="MHP3" s="556"/>
      <c r="MHQ3" s="556"/>
      <c r="MHR3" s="556"/>
      <c r="MHS3" s="556"/>
      <c r="MHT3" s="556"/>
      <c r="MHU3" s="556"/>
      <c r="MHV3" s="556"/>
      <c r="MHW3" s="556"/>
      <c r="MHX3" s="556"/>
      <c r="MHY3" s="556"/>
      <c r="MHZ3" s="556"/>
      <c r="MIA3" s="556"/>
      <c r="MIB3" s="556"/>
      <c r="MIC3" s="556"/>
      <c r="MID3" s="556"/>
      <c r="MIE3" s="556"/>
      <c r="MIF3" s="556"/>
      <c r="MIG3" s="556"/>
      <c r="MIH3" s="556"/>
      <c r="MII3" s="556"/>
      <c r="MIJ3" s="556"/>
      <c r="MIK3" s="556"/>
      <c r="MIL3" s="556"/>
      <c r="MIM3" s="556"/>
      <c r="MIN3" s="556"/>
      <c r="MIO3" s="556"/>
      <c r="MIP3" s="556"/>
      <c r="MIQ3" s="556"/>
      <c r="MIR3" s="556"/>
      <c r="MIS3" s="556"/>
      <c r="MIT3" s="556"/>
      <c r="MIU3" s="556"/>
      <c r="MIV3" s="556"/>
      <c r="MIW3" s="556"/>
      <c r="MIX3" s="556"/>
      <c r="MIY3" s="556"/>
      <c r="MIZ3" s="556"/>
      <c r="MJA3" s="556"/>
      <c r="MJB3" s="556"/>
      <c r="MJC3" s="556"/>
      <c r="MJD3" s="556"/>
      <c r="MJE3" s="556"/>
      <c r="MJF3" s="556"/>
      <c r="MJG3" s="556"/>
      <c r="MJH3" s="556"/>
      <c r="MJI3" s="556"/>
      <c r="MJJ3" s="556"/>
      <c r="MJK3" s="556"/>
      <c r="MJL3" s="556"/>
      <c r="MJM3" s="556"/>
      <c r="MJN3" s="556"/>
      <c r="MJO3" s="556"/>
      <c r="MJP3" s="556"/>
      <c r="MJQ3" s="556"/>
      <c r="MJR3" s="556"/>
      <c r="MJS3" s="556"/>
      <c r="MJT3" s="556"/>
      <c r="MJU3" s="556"/>
      <c r="MJV3" s="556"/>
      <c r="MJW3" s="556"/>
      <c r="MJX3" s="556"/>
      <c r="MJY3" s="556"/>
      <c r="MJZ3" s="556"/>
      <c r="MKA3" s="556"/>
      <c r="MKB3" s="556"/>
      <c r="MKC3" s="556"/>
      <c r="MKD3" s="556"/>
      <c r="MKE3" s="556"/>
      <c r="MKF3" s="556"/>
      <c r="MKG3" s="556"/>
      <c r="MKH3" s="556"/>
      <c r="MKI3" s="556"/>
      <c r="MKJ3" s="556"/>
      <c r="MKK3" s="556"/>
      <c r="MKL3" s="556"/>
      <c r="MKM3" s="556"/>
      <c r="MKN3" s="556"/>
      <c r="MKO3" s="556"/>
      <c r="MKP3" s="556"/>
      <c r="MKQ3" s="556"/>
      <c r="MKR3" s="556"/>
      <c r="MKS3" s="556"/>
      <c r="MKT3" s="556"/>
      <c r="MKU3" s="556"/>
      <c r="MKV3" s="556"/>
      <c r="MKW3" s="556"/>
      <c r="MKX3" s="556"/>
      <c r="MKY3" s="556"/>
      <c r="MKZ3" s="556"/>
      <c r="MLA3" s="556"/>
      <c r="MLB3" s="556"/>
      <c r="MLC3" s="556"/>
      <c r="MLD3" s="556"/>
      <c r="MLE3" s="556"/>
      <c r="MLF3" s="556"/>
      <c r="MLG3" s="556"/>
      <c r="MLH3" s="556"/>
      <c r="MLI3" s="556"/>
      <c r="MLJ3" s="556"/>
      <c r="MLK3" s="556"/>
      <c r="MLL3" s="556"/>
      <c r="MLM3" s="556"/>
      <c r="MLN3" s="556"/>
      <c r="MLO3" s="556"/>
      <c r="MLP3" s="556"/>
      <c r="MLQ3" s="556"/>
      <c r="MLR3" s="556"/>
      <c r="MLS3" s="556"/>
      <c r="MLT3" s="556"/>
      <c r="MLU3" s="556"/>
      <c r="MLV3" s="556"/>
      <c r="MLW3" s="556"/>
      <c r="MLX3" s="556"/>
      <c r="MLY3" s="556"/>
      <c r="MLZ3" s="556"/>
      <c r="MMA3" s="556"/>
      <c r="MMB3" s="556"/>
      <c r="MMC3" s="556"/>
      <c r="MMD3" s="556"/>
      <c r="MME3" s="556"/>
      <c r="MMF3" s="556"/>
      <c r="MMG3" s="556"/>
      <c r="MMH3" s="556"/>
      <c r="MMI3" s="556"/>
      <c r="MMJ3" s="556"/>
      <c r="MMK3" s="556"/>
      <c r="MML3" s="556"/>
      <c r="MMM3" s="556"/>
      <c r="MMN3" s="556"/>
      <c r="MMO3" s="556"/>
      <c r="MMP3" s="556"/>
      <c r="MMQ3" s="556"/>
      <c r="MMR3" s="556"/>
      <c r="MMS3" s="556"/>
      <c r="MMT3" s="556"/>
      <c r="MMU3" s="556"/>
      <c r="MMV3" s="556"/>
      <c r="MMW3" s="556"/>
      <c r="MMX3" s="556"/>
      <c r="MMY3" s="556"/>
      <c r="MMZ3" s="556"/>
      <c r="MNA3" s="556"/>
      <c r="MNB3" s="556"/>
      <c r="MNC3" s="556"/>
      <c r="MND3" s="556"/>
      <c r="MNE3" s="556"/>
      <c r="MNF3" s="556"/>
      <c r="MNG3" s="556"/>
      <c r="MNH3" s="556"/>
      <c r="MNI3" s="556"/>
      <c r="MNJ3" s="556"/>
      <c r="MNK3" s="556"/>
      <c r="MNL3" s="556"/>
      <c r="MNM3" s="556"/>
      <c r="MNN3" s="556"/>
      <c r="MNO3" s="556"/>
      <c r="MNP3" s="556"/>
      <c r="MNQ3" s="556"/>
      <c r="MNR3" s="556"/>
      <c r="MNS3" s="556"/>
      <c r="MNT3" s="556"/>
      <c r="MNU3" s="556"/>
      <c r="MNV3" s="556"/>
      <c r="MNW3" s="556"/>
      <c r="MNX3" s="556"/>
      <c r="MNY3" s="556"/>
      <c r="MNZ3" s="556"/>
      <c r="MOA3" s="556"/>
      <c r="MOB3" s="556"/>
      <c r="MOC3" s="556"/>
      <c r="MOD3" s="556"/>
      <c r="MOE3" s="556"/>
      <c r="MOF3" s="556"/>
      <c r="MOG3" s="556"/>
      <c r="MOH3" s="556"/>
      <c r="MOI3" s="556"/>
      <c r="MOJ3" s="556"/>
      <c r="MOK3" s="556"/>
      <c r="MOL3" s="556"/>
      <c r="MOM3" s="556"/>
      <c r="MON3" s="556"/>
      <c r="MOO3" s="556"/>
      <c r="MOP3" s="556"/>
      <c r="MOQ3" s="556"/>
      <c r="MOR3" s="556"/>
      <c r="MOS3" s="556"/>
      <c r="MOT3" s="556"/>
      <c r="MOU3" s="556"/>
      <c r="MOV3" s="556"/>
      <c r="MOW3" s="556"/>
      <c r="MOX3" s="556"/>
      <c r="MOY3" s="556"/>
      <c r="MOZ3" s="556"/>
      <c r="MPA3" s="556"/>
      <c r="MPB3" s="556"/>
      <c r="MPC3" s="556"/>
      <c r="MPD3" s="556"/>
      <c r="MPE3" s="556"/>
      <c r="MPF3" s="556"/>
      <c r="MPG3" s="556"/>
      <c r="MPH3" s="556"/>
      <c r="MPI3" s="556"/>
      <c r="MPJ3" s="556"/>
      <c r="MPK3" s="556"/>
      <c r="MPL3" s="556"/>
      <c r="MPM3" s="556"/>
      <c r="MPN3" s="556"/>
      <c r="MPO3" s="556"/>
      <c r="MPP3" s="556"/>
      <c r="MPQ3" s="556"/>
      <c r="MPR3" s="556"/>
      <c r="MPS3" s="556"/>
      <c r="MPT3" s="556"/>
      <c r="MPU3" s="556"/>
      <c r="MPV3" s="556"/>
      <c r="MPW3" s="556"/>
      <c r="MPX3" s="556"/>
      <c r="MPY3" s="556"/>
      <c r="MPZ3" s="556"/>
      <c r="MQA3" s="556"/>
      <c r="MQB3" s="556"/>
      <c r="MQC3" s="556"/>
      <c r="MQD3" s="556"/>
      <c r="MQE3" s="556"/>
      <c r="MQF3" s="556"/>
      <c r="MQG3" s="556"/>
      <c r="MQH3" s="556"/>
      <c r="MQI3" s="556"/>
      <c r="MQJ3" s="556"/>
      <c r="MQK3" s="556"/>
      <c r="MQL3" s="556"/>
      <c r="MQM3" s="556"/>
      <c r="MQN3" s="556"/>
      <c r="MQO3" s="556"/>
      <c r="MQP3" s="556"/>
      <c r="MQQ3" s="556"/>
      <c r="MQR3" s="556"/>
      <c r="MQS3" s="556"/>
      <c r="MQT3" s="556"/>
      <c r="MQU3" s="556"/>
      <c r="MQV3" s="556"/>
      <c r="MQW3" s="556"/>
      <c r="MQX3" s="556"/>
      <c r="MQY3" s="556"/>
      <c r="MQZ3" s="556"/>
      <c r="MRA3" s="556"/>
      <c r="MRB3" s="556"/>
      <c r="MRC3" s="556"/>
      <c r="MRD3" s="556"/>
      <c r="MRE3" s="556"/>
      <c r="MRF3" s="556"/>
      <c r="MRG3" s="556"/>
      <c r="MRH3" s="556"/>
      <c r="MRI3" s="556"/>
      <c r="MRJ3" s="556"/>
      <c r="MRK3" s="556"/>
      <c r="MRL3" s="556"/>
      <c r="MRM3" s="556"/>
      <c r="MRN3" s="556"/>
      <c r="MRO3" s="556"/>
      <c r="MRP3" s="556"/>
      <c r="MRQ3" s="556"/>
      <c r="MRR3" s="556"/>
      <c r="MRS3" s="556"/>
      <c r="MRT3" s="556"/>
      <c r="MRU3" s="556"/>
      <c r="MRV3" s="556"/>
      <c r="MRW3" s="556"/>
      <c r="MRX3" s="556"/>
      <c r="MRY3" s="556"/>
      <c r="MRZ3" s="556"/>
      <c r="MSA3" s="556"/>
      <c r="MSB3" s="556"/>
      <c r="MSC3" s="556"/>
      <c r="MSD3" s="556"/>
      <c r="MSE3" s="556"/>
      <c r="MSF3" s="556"/>
      <c r="MSG3" s="556"/>
      <c r="MSH3" s="556"/>
      <c r="MSI3" s="556"/>
      <c r="MSJ3" s="556"/>
      <c r="MSK3" s="556"/>
      <c r="MSL3" s="556"/>
      <c r="MSM3" s="556"/>
      <c r="MSN3" s="556"/>
      <c r="MSO3" s="556"/>
      <c r="MSP3" s="556"/>
      <c r="MSQ3" s="556"/>
      <c r="MSR3" s="556"/>
      <c r="MSS3" s="556"/>
      <c r="MST3" s="556"/>
      <c r="MSU3" s="556"/>
      <c r="MSV3" s="556"/>
      <c r="MSW3" s="556"/>
      <c r="MSX3" s="556"/>
      <c r="MSY3" s="556"/>
      <c r="MSZ3" s="556"/>
      <c r="MTA3" s="556"/>
      <c r="MTB3" s="556"/>
      <c r="MTC3" s="556"/>
      <c r="MTD3" s="556"/>
      <c r="MTE3" s="556"/>
      <c r="MTF3" s="556"/>
      <c r="MTG3" s="556"/>
      <c r="MTH3" s="556"/>
      <c r="MTI3" s="556"/>
      <c r="MTJ3" s="556"/>
      <c r="MTK3" s="556"/>
      <c r="MTL3" s="556"/>
      <c r="MTM3" s="556"/>
      <c r="MTN3" s="556"/>
      <c r="MTO3" s="556"/>
      <c r="MTP3" s="556"/>
      <c r="MTQ3" s="556"/>
      <c r="MTR3" s="556"/>
      <c r="MTS3" s="556"/>
      <c r="MTT3" s="556"/>
      <c r="MTU3" s="556"/>
      <c r="MTV3" s="556"/>
      <c r="MTW3" s="556"/>
      <c r="MTX3" s="556"/>
      <c r="MTY3" s="556"/>
      <c r="MTZ3" s="556"/>
      <c r="MUA3" s="556"/>
      <c r="MUB3" s="556"/>
      <c r="MUC3" s="556"/>
      <c r="MUD3" s="556"/>
      <c r="MUE3" s="556"/>
      <c r="MUF3" s="556"/>
      <c r="MUG3" s="556"/>
      <c r="MUH3" s="556"/>
      <c r="MUI3" s="556"/>
      <c r="MUJ3" s="556"/>
      <c r="MUK3" s="556"/>
      <c r="MUL3" s="556"/>
      <c r="MUM3" s="556"/>
      <c r="MUN3" s="556"/>
      <c r="MUO3" s="556"/>
      <c r="MUP3" s="556"/>
      <c r="MUQ3" s="556"/>
      <c r="MUR3" s="556"/>
      <c r="MUS3" s="556"/>
      <c r="MUT3" s="556"/>
      <c r="MUU3" s="556"/>
      <c r="MUV3" s="556"/>
      <c r="MUW3" s="556"/>
      <c r="MUX3" s="556"/>
      <c r="MUY3" s="556"/>
      <c r="MUZ3" s="556"/>
      <c r="MVA3" s="556"/>
      <c r="MVB3" s="556"/>
      <c r="MVC3" s="556"/>
      <c r="MVD3" s="556"/>
      <c r="MVE3" s="556"/>
      <c r="MVF3" s="556"/>
      <c r="MVG3" s="556"/>
      <c r="MVH3" s="556"/>
      <c r="MVI3" s="556"/>
      <c r="MVJ3" s="556"/>
      <c r="MVK3" s="556"/>
      <c r="MVL3" s="556"/>
      <c r="MVM3" s="556"/>
      <c r="MVN3" s="556"/>
      <c r="MVO3" s="556"/>
      <c r="MVP3" s="556"/>
      <c r="MVQ3" s="556"/>
      <c r="MVR3" s="556"/>
      <c r="MVS3" s="556"/>
      <c r="MVT3" s="556"/>
      <c r="MVU3" s="556"/>
      <c r="MVV3" s="556"/>
      <c r="MVW3" s="556"/>
      <c r="MVX3" s="556"/>
      <c r="MVY3" s="556"/>
      <c r="MVZ3" s="556"/>
      <c r="MWA3" s="556"/>
      <c r="MWB3" s="556"/>
      <c r="MWC3" s="556"/>
      <c r="MWD3" s="556"/>
      <c r="MWE3" s="556"/>
      <c r="MWF3" s="556"/>
      <c r="MWG3" s="556"/>
      <c r="MWH3" s="556"/>
      <c r="MWI3" s="556"/>
      <c r="MWJ3" s="556"/>
      <c r="MWK3" s="556"/>
      <c r="MWL3" s="556"/>
      <c r="MWM3" s="556"/>
      <c r="MWN3" s="556"/>
      <c r="MWO3" s="556"/>
      <c r="MWP3" s="556"/>
      <c r="MWQ3" s="556"/>
      <c r="MWR3" s="556"/>
      <c r="MWS3" s="556"/>
      <c r="MWT3" s="556"/>
      <c r="MWU3" s="556"/>
      <c r="MWV3" s="556"/>
      <c r="MWW3" s="556"/>
      <c r="MWX3" s="556"/>
      <c r="MWY3" s="556"/>
      <c r="MWZ3" s="556"/>
      <c r="MXA3" s="556"/>
      <c r="MXB3" s="556"/>
      <c r="MXC3" s="556"/>
      <c r="MXD3" s="556"/>
      <c r="MXE3" s="556"/>
      <c r="MXF3" s="556"/>
      <c r="MXG3" s="556"/>
      <c r="MXH3" s="556"/>
      <c r="MXI3" s="556"/>
      <c r="MXJ3" s="556"/>
      <c r="MXK3" s="556"/>
      <c r="MXL3" s="556"/>
      <c r="MXM3" s="556"/>
      <c r="MXN3" s="556"/>
      <c r="MXO3" s="556"/>
      <c r="MXP3" s="556"/>
      <c r="MXQ3" s="556"/>
      <c r="MXR3" s="556"/>
      <c r="MXS3" s="556"/>
      <c r="MXT3" s="556"/>
      <c r="MXU3" s="556"/>
      <c r="MXV3" s="556"/>
      <c r="MXW3" s="556"/>
      <c r="MXX3" s="556"/>
      <c r="MXY3" s="556"/>
      <c r="MXZ3" s="556"/>
      <c r="MYA3" s="556"/>
      <c r="MYB3" s="556"/>
      <c r="MYC3" s="556"/>
      <c r="MYD3" s="556"/>
      <c r="MYE3" s="556"/>
      <c r="MYF3" s="556"/>
      <c r="MYG3" s="556"/>
      <c r="MYH3" s="556"/>
      <c r="MYI3" s="556"/>
      <c r="MYJ3" s="556"/>
      <c r="MYK3" s="556"/>
      <c r="MYL3" s="556"/>
      <c r="MYM3" s="556"/>
      <c r="MYN3" s="556"/>
      <c r="MYO3" s="556"/>
      <c r="MYP3" s="556"/>
      <c r="MYQ3" s="556"/>
      <c r="MYR3" s="556"/>
      <c r="MYS3" s="556"/>
      <c r="MYT3" s="556"/>
      <c r="MYU3" s="556"/>
      <c r="MYV3" s="556"/>
      <c r="MYW3" s="556"/>
      <c r="MYX3" s="556"/>
      <c r="MYY3" s="556"/>
      <c r="MYZ3" s="556"/>
      <c r="MZA3" s="556"/>
      <c r="MZB3" s="556"/>
      <c r="MZC3" s="556"/>
      <c r="MZD3" s="556"/>
      <c r="MZE3" s="556"/>
      <c r="MZF3" s="556"/>
      <c r="MZG3" s="556"/>
      <c r="MZH3" s="556"/>
      <c r="MZI3" s="556"/>
      <c r="MZJ3" s="556"/>
      <c r="MZK3" s="556"/>
      <c r="MZL3" s="556"/>
      <c r="MZM3" s="556"/>
      <c r="MZN3" s="556"/>
      <c r="MZO3" s="556"/>
      <c r="MZP3" s="556"/>
      <c r="MZQ3" s="556"/>
      <c r="MZR3" s="556"/>
      <c r="MZS3" s="556"/>
      <c r="MZT3" s="556"/>
      <c r="MZU3" s="556"/>
      <c r="MZV3" s="556"/>
      <c r="MZW3" s="556"/>
      <c r="MZX3" s="556"/>
      <c r="MZY3" s="556"/>
      <c r="MZZ3" s="556"/>
      <c r="NAA3" s="556"/>
      <c r="NAB3" s="556"/>
      <c r="NAC3" s="556"/>
      <c r="NAD3" s="556"/>
      <c r="NAE3" s="556"/>
      <c r="NAF3" s="556"/>
      <c r="NAG3" s="556"/>
      <c r="NAH3" s="556"/>
      <c r="NAI3" s="556"/>
      <c r="NAJ3" s="556"/>
      <c r="NAK3" s="556"/>
      <c r="NAL3" s="556"/>
      <c r="NAM3" s="556"/>
      <c r="NAN3" s="556"/>
      <c r="NAO3" s="556"/>
      <c r="NAP3" s="556"/>
      <c r="NAQ3" s="556"/>
      <c r="NAR3" s="556"/>
      <c r="NAS3" s="556"/>
      <c r="NAT3" s="556"/>
      <c r="NAU3" s="556"/>
      <c r="NAV3" s="556"/>
      <c r="NAW3" s="556"/>
      <c r="NAX3" s="556"/>
      <c r="NAY3" s="556"/>
      <c r="NAZ3" s="556"/>
      <c r="NBA3" s="556"/>
      <c r="NBB3" s="556"/>
      <c r="NBC3" s="556"/>
      <c r="NBD3" s="556"/>
      <c r="NBE3" s="556"/>
      <c r="NBF3" s="556"/>
      <c r="NBG3" s="556"/>
      <c r="NBH3" s="556"/>
      <c r="NBI3" s="556"/>
      <c r="NBJ3" s="556"/>
      <c r="NBK3" s="556"/>
      <c r="NBL3" s="556"/>
      <c r="NBM3" s="556"/>
      <c r="NBN3" s="556"/>
      <c r="NBO3" s="556"/>
      <c r="NBP3" s="556"/>
      <c r="NBQ3" s="556"/>
      <c r="NBR3" s="556"/>
      <c r="NBS3" s="556"/>
      <c r="NBT3" s="556"/>
      <c r="NBU3" s="556"/>
      <c r="NBV3" s="556"/>
      <c r="NBW3" s="556"/>
      <c r="NBX3" s="556"/>
      <c r="NBY3" s="556"/>
      <c r="NBZ3" s="556"/>
      <c r="NCA3" s="556"/>
      <c r="NCB3" s="556"/>
      <c r="NCC3" s="556"/>
      <c r="NCD3" s="556"/>
      <c r="NCE3" s="556"/>
      <c r="NCF3" s="556"/>
      <c r="NCG3" s="556"/>
      <c r="NCH3" s="556"/>
      <c r="NCI3" s="556"/>
      <c r="NCJ3" s="556"/>
      <c r="NCK3" s="556"/>
      <c r="NCL3" s="556"/>
      <c r="NCM3" s="556"/>
      <c r="NCN3" s="556"/>
      <c r="NCO3" s="556"/>
      <c r="NCP3" s="556"/>
      <c r="NCQ3" s="556"/>
      <c r="NCR3" s="556"/>
      <c r="NCS3" s="556"/>
      <c r="NCT3" s="556"/>
      <c r="NCU3" s="556"/>
      <c r="NCV3" s="556"/>
      <c r="NCW3" s="556"/>
      <c r="NCX3" s="556"/>
      <c r="NCY3" s="556"/>
      <c r="NCZ3" s="556"/>
      <c r="NDA3" s="556"/>
      <c r="NDB3" s="556"/>
      <c r="NDC3" s="556"/>
      <c r="NDD3" s="556"/>
      <c r="NDE3" s="556"/>
      <c r="NDF3" s="556"/>
      <c r="NDG3" s="556"/>
      <c r="NDH3" s="556"/>
      <c r="NDI3" s="556"/>
      <c r="NDJ3" s="556"/>
      <c r="NDK3" s="556"/>
      <c r="NDL3" s="556"/>
      <c r="NDM3" s="556"/>
      <c r="NDN3" s="556"/>
      <c r="NDO3" s="556"/>
      <c r="NDP3" s="556"/>
      <c r="NDQ3" s="556"/>
      <c r="NDR3" s="556"/>
      <c r="NDS3" s="556"/>
      <c r="NDT3" s="556"/>
      <c r="NDU3" s="556"/>
      <c r="NDV3" s="556"/>
      <c r="NDW3" s="556"/>
      <c r="NDX3" s="556"/>
      <c r="NDY3" s="556"/>
      <c r="NDZ3" s="556"/>
      <c r="NEA3" s="556"/>
      <c r="NEB3" s="556"/>
      <c r="NEC3" s="556"/>
      <c r="NED3" s="556"/>
      <c r="NEE3" s="556"/>
      <c r="NEF3" s="556"/>
      <c r="NEG3" s="556"/>
      <c r="NEH3" s="556"/>
      <c r="NEI3" s="556"/>
      <c r="NEJ3" s="556"/>
      <c r="NEK3" s="556"/>
      <c r="NEL3" s="556"/>
      <c r="NEM3" s="556"/>
      <c r="NEN3" s="556"/>
      <c r="NEO3" s="556"/>
      <c r="NEP3" s="556"/>
      <c r="NEQ3" s="556"/>
      <c r="NER3" s="556"/>
      <c r="NES3" s="556"/>
      <c r="NET3" s="556"/>
      <c r="NEU3" s="556"/>
      <c r="NEV3" s="556"/>
      <c r="NEW3" s="556"/>
      <c r="NEX3" s="556"/>
      <c r="NEY3" s="556"/>
      <c r="NEZ3" s="556"/>
      <c r="NFA3" s="556"/>
      <c r="NFB3" s="556"/>
      <c r="NFC3" s="556"/>
      <c r="NFD3" s="556"/>
      <c r="NFE3" s="556"/>
      <c r="NFF3" s="556"/>
      <c r="NFG3" s="556"/>
      <c r="NFH3" s="556"/>
      <c r="NFI3" s="556"/>
      <c r="NFJ3" s="556"/>
      <c r="NFK3" s="556"/>
      <c r="NFL3" s="556"/>
      <c r="NFM3" s="556"/>
      <c r="NFN3" s="556"/>
      <c r="NFO3" s="556"/>
      <c r="NFP3" s="556"/>
      <c r="NFQ3" s="556"/>
      <c r="NFR3" s="556"/>
      <c r="NFS3" s="556"/>
      <c r="NFT3" s="556"/>
      <c r="NFU3" s="556"/>
      <c r="NFV3" s="556"/>
      <c r="NFW3" s="556"/>
      <c r="NFX3" s="556"/>
      <c r="NFY3" s="556"/>
      <c r="NFZ3" s="556"/>
      <c r="NGA3" s="556"/>
      <c r="NGB3" s="556"/>
      <c r="NGC3" s="556"/>
      <c r="NGD3" s="556"/>
      <c r="NGE3" s="556"/>
      <c r="NGF3" s="556"/>
      <c r="NGG3" s="556"/>
      <c r="NGH3" s="556"/>
      <c r="NGI3" s="556"/>
      <c r="NGJ3" s="556"/>
      <c r="NGK3" s="556"/>
      <c r="NGL3" s="556"/>
      <c r="NGM3" s="556"/>
      <c r="NGN3" s="556"/>
      <c r="NGO3" s="556"/>
      <c r="NGP3" s="556"/>
      <c r="NGQ3" s="556"/>
      <c r="NGR3" s="556"/>
      <c r="NGS3" s="556"/>
      <c r="NGT3" s="556"/>
      <c r="NGU3" s="556"/>
      <c r="NGV3" s="556"/>
      <c r="NGW3" s="556"/>
      <c r="NGX3" s="556"/>
      <c r="NGY3" s="556"/>
      <c r="NGZ3" s="556"/>
      <c r="NHA3" s="556"/>
      <c r="NHB3" s="556"/>
      <c r="NHC3" s="556"/>
      <c r="NHD3" s="556"/>
      <c r="NHE3" s="556"/>
      <c r="NHF3" s="556"/>
      <c r="NHG3" s="556"/>
      <c r="NHH3" s="556"/>
      <c r="NHI3" s="556"/>
      <c r="NHJ3" s="556"/>
      <c r="NHK3" s="556"/>
      <c r="NHL3" s="556"/>
      <c r="NHM3" s="556"/>
      <c r="NHN3" s="556"/>
      <c r="NHO3" s="556"/>
      <c r="NHP3" s="556"/>
      <c r="NHQ3" s="556"/>
      <c r="NHR3" s="556"/>
      <c r="NHS3" s="556"/>
      <c r="NHT3" s="556"/>
      <c r="NHU3" s="556"/>
      <c r="NHV3" s="556"/>
      <c r="NHW3" s="556"/>
      <c r="NHX3" s="556"/>
      <c r="NHY3" s="556"/>
      <c r="NHZ3" s="556"/>
      <c r="NIA3" s="556"/>
      <c r="NIB3" s="556"/>
      <c r="NIC3" s="556"/>
      <c r="NID3" s="556"/>
      <c r="NIE3" s="556"/>
      <c r="NIF3" s="556"/>
      <c r="NIG3" s="556"/>
      <c r="NIH3" s="556"/>
      <c r="NII3" s="556"/>
      <c r="NIJ3" s="556"/>
      <c r="NIK3" s="556"/>
      <c r="NIL3" s="556"/>
      <c r="NIM3" s="556"/>
      <c r="NIN3" s="556"/>
      <c r="NIO3" s="556"/>
      <c r="NIP3" s="556"/>
      <c r="NIQ3" s="556"/>
      <c r="NIR3" s="556"/>
      <c r="NIS3" s="556"/>
      <c r="NIT3" s="556"/>
      <c r="NIU3" s="556"/>
      <c r="NIV3" s="556"/>
      <c r="NIW3" s="556"/>
      <c r="NIX3" s="556"/>
      <c r="NIY3" s="556"/>
      <c r="NIZ3" s="556"/>
      <c r="NJA3" s="556"/>
      <c r="NJB3" s="556"/>
      <c r="NJC3" s="556"/>
      <c r="NJD3" s="556"/>
      <c r="NJE3" s="556"/>
      <c r="NJF3" s="556"/>
      <c r="NJG3" s="556"/>
      <c r="NJH3" s="556"/>
      <c r="NJI3" s="556"/>
      <c r="NJJ3" s="556"/>
      <c r="NJK3" s="556"/>
      <c r="NJL3" s="556"/>
      <c r="NJM3" s="556"/>
      <c r="NJN3" s="556"/>
      <c r="NJO3" s="556"/>
      <c r="NJP3" s="556"/>
      <c r="NJQ3" s="556"/>
      <c r="NJR3" s="556"/>
      <c r="NJS3" s="556"/>
      <c r="NJT3" s="556"/>
      <c r="NJU3" s="556"/>
      <c r="NJV3" s="556"/>
      <c r="NJW3" s="556"/>
      <c r="NJX3" s="556"/>
      <c r="NJY3" s="556"/>
      <c r="NJZ3" s="556"/>
      <c r="NKA3" s="556"/>
      <c r="NKB3" s="556"/>
      <c r="NKC3" s="556"/>
      <c r="NKD3" s="556"/>
      <c r="NKE3" s="556"/>
      <c r="NKF3" s="556"/>
      <c r="NKG3" s="556"/>
      <c r="NKH3" s="556"/>
      <c r="NKI3" s="556"/>
      <c r="NKJ3" s="556"/>
      <c r="NKK3" s="556"/>
      <c r="NKL3" s="556"/>
      <c r="NKM3" s="556"/>
      <c r="NKN3" s="556"/>
      <c r="NKO3" s="556"/>
      <c r="NKP3" s="556"/>
      <c r="NKQ3" s="556"/>
      <c r="NKR3" s="556"/>
      <c r="NKS3" s="556"/>
      <c r="NKT3" s="556"/>
      <c r="NKU3" s="556"/>
      <c r="NKV3" s="556"/>
      <c r="NKW3" s="556"/>
      <c r="NKX3" s="556"/>
      <c r="NKY3" s="556"/>
      <c r="NKZ3" s="556"/>
      <c r="NLA3" s="556"/>
      <c r="NLB3" s="556"/>
      <c r="NLC3" s="556"/>
      <c r="NLD3" s="556"/>
      <c r="NLE3" s="556"/>
      <c r="NLF3" s="556"/>
      <c r="NLG3" s="556"/>
      <c r="NLH3" s="556"/>
      <c r="NLI3" s="556"/>
      <c r="NLJ3" s="556"/>
      <c r="NLK3" s="556"/>
      <c r="NLL3" s="556"/>
      <c r="NLM3" s="556"/>
      <c r="NLN3" s="556"/>
      <c r="NLO3" s="556"/>
      <c r="NLP3" s="556"/>
      <c r="NLQ3" s="556"/>
      <c r="NLR3" s="556"/>
      <c r="NLS3" s="556"/>
      <c r="NLT3" s="556"/>
      <c r="NLU3" s="556"/>
      <c r="NLV3" s="556"/>
      <c r="NLW3" s="556"/>
      <c r="NLX3" s="556"/>
      <c r="NLY3" s="556"/>
      <c r="NLZ3" s="556"/>
      <c r="NMA3" s="556"/>
      <c r="NMB3" s="556"/>
      <c r="NMC3" s="556"/>
      <c r="NMD3" s="556"/>
      <c r="NME3" s="556"/>
      <c r="NMF3" s="556"/>
      <c r="NMG3" s="556"/>
      <c r="NMH3" s="556"/>
      <c r="NMI3" s="556"/>
      <c r="NMJ3" s="556"/>
      <c r="NMK3" s="556"/>
      <c r="NML3" s="556"/>
      <c r="NMM3" s="556"/>
      <c r="NMN3" s="556"/>
      <c r="NMO3" s="556"/>
      <c r="NMP3" s="556"/>
      <c r="NMQ3" s="556"/>
      <c r="NMR3" s="556"/>
      <c r="NMS3" s="556"/>
      <c r="NMT3" s="556"/>
      <c r="NMU3" s="556"/>
      <c r="NMV3" s="556"/>
      <c r="NMW3" s="556"/>
      <c r="NMX3" s="556"/>
      <c r="NMY3" s="556"/>
      <c r="NMZ3" s="556"/>
      <c r="NNA3" s="556"/>
      <c r="NNB3" s="556"/>
      <c r="NNC3" s="556"/>
      <c r="NND3" s="556"/>
      <c r="NNE3" s="556"/>
      <c r="NNF3" s="556"/>
      <c r="NNG3" s="556"/>
      <c r="NNH3" s="556"/>
      <c r="NNI3" s="556"/>
      <c r="NNJ3" s="556"/>
      <c r="NNK3" s="556"/>
      <c r="NNL3" s="556"/>
      <c r="NNM3" s="556"/>
      <c r="NNN3" s="556"/>
      <c r="NNO3" s="556"/>
      <c r="NNP3" s="556"/>
      <c r="NNQ3" s="556"/>
      <c r="NNR3" s="556"/>
      <c r="NNS3" s="556"/>
      <c r="NNT3" s="556"/>
      <c r="NNU3" s="556"/>
      <c r="NNV3" s="556"/>
      <c r="NNW3" s="556"/>
      <c r="NNX3" s="556"/>
      <c r="NNY3" s="556"/>
      <c r="NNZ3" s="556"/>
      <c r="NOA3" s="556"/>
      <c r="NOB3" s="556"/>
      <c r="NOC3" s="556"/>
      <c r="NOD3" s="556"/>
      <c r="NOE3" s="556"/>
      <c r="NOF3" s="556"/>
      <c r="NOG3" s="556"/>
      <c r="NOH3" s="556"/>
      <c r="NOI3" s="556"/>
      <c r="NOJ3" s="556"/>
      <c r="NOK3" s="556"/>
      <c r="NOL3" s="556"/>
      <c r="NOM3" s="556"/>
      <c r="NON3" s="556"/>
      <c r="NOO3" s="556"/>
      <c r="NOP3" s="556"/>
      <c r="NOQ3" s="556"/>
      <c r="NOR3" s="556"/>
      <c r="NOS3" s="556"/>
      <c r="NOT3" s="556"/>
      <c r="NOU3" s="556"/>
      <c r="NOV3" s="556"/>
      <c r="NOW3" s="556"/>
      <c r="NOX3" s="556"/>
      <c r="NOY3" s="556"/>
      <c r="NOZ3" s="556"/>
      <c r="NPA3" s="556"/>
      <c r="NPB3" s="556"/>
      <c r="NPC3" s="556"/>
      <c r="NPD3" s="556"/>
      <c r="NPE3" s="556"/>
      <c r="NPF3" s="556"/>
      <c r="NPG3" s="556"/>
      <c r="NPH3" s="556"/>
      <c r="NPI3" s="556"/>
      <c r="NPJ3" s="556"/>
      <c r="NPK3" s="556"/>
      <c r="NPL3" s="556"/>
      <c r="NPM3" s="556"/>
      <c r="NPN3" s="556"/>
      <c r="NPO3" s="556"/>
      <c r="NPP3" s="556"/>
      <c r="NPQ3" s="556"/>
      <c r="NPR3" s="556"/>
      <c r="NPS3" s="556"/>
      <c r="NPT3" s="556"/>
      <c r="NPU3" s="556"/>
      <c r="NPV3" s="556"/>
      <c r="NPW3" s="556"/>
      <c r="NPX3" s="556"/>
      <c r="NPY3" s="556"/>
      <c r="NPZ3" s="556"/>
      <c r="NQA3" s="556"/>
      <c r="NQB3" s="556"/>
      <c r="NQC3" s="556"/>
      <c r="NQD3" s="556"/>
      <c r="NQE3" s="556"/>
      <c r="NQF3" s="556"/>
      <c r="NQG3" s="556"/>
      <c r="NQH3" s="556"/>
      <c r="NQI3" s="556"/>
      <c r="NQJ3" s="556"/>
      <c r="NQK3" s="556"/>
      <c r="NQL3" s="556"/>
      <c r="NQM3" s="556"/>
      <c r="NQN3" s="556"/>
      <c r="NQO3" s="556"/>
      <c r="NQP3" s="556"/>
      <c r="NQQ3" s="556"/>
      <c r="NQR3" s="556"/>
      <c r="NQS3" s="556"/>
      <c r="NQT3" s="556"/>
      <c r="NQU3" s="556"/>
      <c r="NQV3" s="556"/>
      <c r="NQW3" s="556"/>
      <c r="NQX3" s="556"/>
      <c r="NQY3" s="556"/>
      <c r="NQZ3" s="556"/>
      <c r="NRA3" s="556"/>
      <c r="NRB3" s="556"/>
      <c r="NRC3" s="556"/>
      <c r="NRD3" s="556"/>
      <c r="NRE3" s="556"/>
      <c r="NRF3" s="556"/>
      <c r="NRG3" s="556"/>
      <c r="NRH3" s="556"/>
      <c r="NRI3" s="556"/>
      <c r="NRJ3" s="556"/>
      <c r="NRK3" s="556"/>
      <c r="NRL3" s="556"/>
      <c r="NRM3" s="556"/>
      <c r="NRN3" s="556"/>
      <c r="NRO3" s="556"/>
      <c r="NRP3" s="556"/>
      <c r="NRQ3" s="556"/>
      <c r="NRR3" s="556"/>
      <c r="NRS3" s="556"/>
      <c r="NRT3" s="556"/>
      <c r="NRU3" s="556"/>
      <c r="NRV3" s="556"/>
      <c r="NRW3" s="556"/>
      <c r="NRX3" s="556"/>
      <c r="NRY3" s="556"/>
      <c r="NRZ3" s="556"/>
      <c r="NSA3" s="556"/>
      <c r="NSB3" s="556"/>
      <c r="NSC3" s="556"/>
      <c r="NSD3" s="556"/>
      <c r="NSE3" s="556"/>
      <c r="NSF3" s="556"/>
      <c r="NSG3" s="556"/>
      <c r="NSH3" s="556"/>
      <c r="NSI3" s="556"/>
      <c r="NSJ3" s="556"/>
      <c r="NSK3" s="556"/>
      <c r="NSL3" s="556"/>
      <c r="NSM3" s="556"/>
      <c r="NSN3" s="556"/>
      <c r="NSO3" s="556"/>
      <c r="NSP3" s="556"/>
      <c r="NSQ3" s="556"/>
      <c r="NSR3" s="556"/>
      <c r="NSS3" s="556"/>
      <c r="NST3" s="556"/>
      <c r="NSU3" s="556"/>
      <c r="NSV3" s="556"/>
      <c r="NSW3" s="556"/>
      <c r="NSX3" s="556"/>
      <c r="NSY3" s="556"/>
      <c r="NSZ3" s="556"/>
      <c r="NTA3" s="556"/>
      <c r="NTB3" s="556"/>
      <c r="NTC3" s="556"/>
      <c r="NTD3" s="556"/>
      <c r="NTE3" s="556"/>
      <c r="NTF3" s="556"/>
      <c r="NTG3" s="556"/>
      <c r="NTH3" s="556"/>
      <c r="NTI3" s="556"/>
      <c r="NTJ3" s="556"/>
      <c r="NTK3" s="556"/>
      <c r="NTL3" s="556"/>
      <c r="NTM3" s="556"/>
      <c r="NTN3" s="556"/>
      <c r="NTO3" s="556"/>
      <c r="NTP3" s="556"/>
      <c r="NTQ3" s="556"/>
      <c r="NTR3" s="556"/>
      <c r="NTS3" s="556"/>
      <c r="NTT3" s="556"/>
      <c r="NTU3" s="556"/>
      <c r="NTV3" s="556"/>
      <c r="NTW3" s="556"/>
      <c r="NTX3" s="556"/>
      <c r="NTY3" s="556"/>
      <c r="NTZ3" s="556"/>
      <c r="NUA3" s="556"/>
      <c r="NUB3" s="556"/>
      <c r="NUC3" s="556"/>
      <c r="NUD3" s="556"/>
      <c r="NUE3" s="556"/>
      <c r="NUF3" s="556"/>
      <c r="NUG3" s="556"/>
      <c r="NUH3" s="556"/>
      <c r="NUI3" s="556"/>
      <c r="NUJ3" s="556"/>
      <c r="NUK3" s="556"/>
      <c r="NUL3" s="556"/>
      <c r="NUM3" s="556"/>
      <c r="NUN3" s="556"/>
      <c r="NUO3" s="556"/>
      <c r="NUP3" s="556"/>
      <c r="NUQ3" s="556"/>
      <c r="NUR3" s="556"/>
      <c r="NUS3" s="556"/>
      <c r="NUT3" s="556"/>
      <c r="NUU3" s="556"/>
      <c r="NUV3" s="556"/>
      <c r="NUW3" s="556"/>
      <c r="NUX3" s="556"/>
      <c r="NUY3" s="556"/>
      <c r="NUZ3" s="556"/>
      <c r="NVA3" s="556"/>
      <c r="NVB3" s="556"/>
      <c r="NVC3" s="556"/>
      <c r="NVD3" s="556"/>
      <c r="NVE3" s="556"/>
      <c r="NVF3" s="556"/>
      <c r="NVG3" s="556"/>
      <c r="NVH3" s="556"/>
      <c r="NVI3" s="556"/>
      <c r="NVJ3" s="556"/>
      <c r="NVK3" s="556"/>
      <c r="NVL3" s="556"/>
      <c r="NVM3" s="556"/>
      <c r="NVN3" s="556"/>
      <c r="NVO3" s="556"/>
      <c r="NVP3" s="556"/>
      <c r="NVQ3" s="556"/>
      <c r="NVR3" s="556"/>
      <c r="NVS3" s="556"/>
      <c r="NVT3" s="556"/>
      <c r="NVU3" s="556"/>
      <c r="NVV3" s="556"/>
      <c r="NVW3" s="556"/>
      <c r="NVX3" s="556"/>
      <c r="NVY3" s="556"/>
      <c r="NVZ3" s="556"/>
      <c r="NWA3" s="556"/>
      <c r="NWB3" s="556"/>
      <c r="NWC3" s="556"/>
      <c r="NWD3" s="556"/>
      <c r="NWE3" s="556"/>
      <c r="NWF3" s="556"/>
      <c r="NWG3" s="556"/>
      <c r="NWH3" s="556"/>
      <c r="NWI3" s="556"/>
      <c r="NWJ3" s="556"/>
      <c r="NWK3" s="556"/>
      <c r="NWL3" s="556"/>
      <c r="NWM3" s="556"/>
      <c r="NWN3" s="556"/>
      <c r="NWO3" s="556"/>
      <c r="NWP3" s="556"/>
      <c r="NWQ3" s="556"/>
      <c r="NWR3" s="556"/>
      <c r="NWS3" s="556"/>
      <c r="NWT3" s="556"/>
      <c r="NWU3" s="556"/>
      <c r="NWV3" s="556"/>
      <c r="NWW3" s="556"/>
      <c r="NWX3" s="556"/>
      <c r="NWY3" s="556"/>
      <c r="NWZ3" s="556"/>
      <c r="NXA3" s="556"/>
      <c r="NXB3" s="556"/>
      <c r="NXC3" s="556"/>
      <c r="NXD3" s="556"/>
      <c r="NXE3" s="556"/>
      <c r="NXF3" s="556"/>
      <c r="NXG3" s="556"/>
      <c r="NXH3" s="556"/>
      <c r="NXI3" s="556"/>
      <c r="NXJ3" s="556"/>
      <c r="NXK3" s="556"/>
      <c r="NXL3" s="556"/>
      <c r="NXM3" s="556"/>
      <c r="NXN3" s="556"/>
      <c r="NXO3" s="556"/>
      <c r="NXP3" s="556"/>
      <c r="NXQ3" s="556"/>
      <c r="NXR3" s="556"/>
      <c r="NXS3" s="556"/>
      <c r="NXT3" s="556"/>
      <c r="NXU3" s="556"/>
      <c r="NXV3" s="556"/>
      <c r="NXW3" s="556"/>
      <c r="NXX3" s="556"/>
      <c r="NXY3" s="556"/>
      <c r="NXZ3" s="556"/>
      <c r="NYA3" s="556"/>
      <c r="NYB3" s="556"/>
      <c r="NYC3" s="556"/>
      <c r="NYD3" s="556"/>
      <c r="NYE3" s="556"/>
      <c r="NYF3" s="556"/>
      <c r="NYG3" s="556"/>
      <c r="NYH3" s="556"/>
      <c r="NYI3" s="556"/>
      <c r="NYJ3" s="556"/>
      <c r="NYK3" s="556"/>
      <c r="NYL3" s="556"/>
      <c r="NYM3" s="556"/>
      <c r="NYN3" s="556"/>
      <c r="NYO3" s="556"/>
      <c r="NYP3" s="556"/>
      <c r="NYQ3" s="556"/>
      <c r="NYR3" s="556"/>
      <c r="NYS3" s="556"/>
      <c r="NYT3" s="556"/>
      <c r="NYU3" s="556"/>
      <c r="NYV3" s="556"/>
      <c r="NYW3" s="556"/>
      <c r="NYX3" s="556"/>
      <c r="NYY3" s="556"/>
      <c r="NYZ3" s="556"/>
      <c r="NZA3" s="556"/>
      <c r="NZB3" s="556"/>
      <c r="NZC3" s="556"/>
      <c r="NZD3" s="556"/>
      <c r="NZE3" s="556"/>
      <c r="NZF3" s="556"/>
      <c r="NZG3" s="556"/>
      <c r="NZH3" s="556"/>
      <c r="NZI3" s="556"/>
      <c r="NZJ3" s="556"/>
      <c r="NZK3" s="556"/>
      <c r="NZL3" s="556"/>
      <c r="NZM3" s="556"/>
      <c r="NZN3" s="556"/>
      <c r="NZO3" s="556"/>
      <c r="NZP3" s="556"/>
      <c r="NZQ3" s="556"/>
      <c r="NZR3" s="556"/>
      <c r="NZS3" s="556"/>
      <c r="NZT3" s="556"/>
      <c r="NZU3" s="556"/>
      <c r="NZV3" s="556"/>
      <c r="NZW3" s="556"/>
      <c r="NZX3" s="556"/>
      <c r="NZY3" s="556"/>
      <c r="NZZ3" s="556"/>
      <c r="OAA3" s="556"/>
      <c r="OAB3" s="556"/>
      <c r="OAC3" s="556"/>
      <c r="OAD3" s="556"/>
      <c r="OAE3" s="556"/>
      <c r="OAF3" s="556"/>
      <c r="OAG3" s="556"/>
      <c r="OAH3" s="556"/>
      <c r="OAI3" s="556"/>
      <c r="OAJ3" s="556"/>
      <c r="OAK3" s="556"/>
      <c r="OAL3" s="556"/>
      <c r="OAM3" s="556"/>
      <c r="OAN3" s="556"/>
      <c r="OAO3" s="556"/>
      <c r="OAP3" s="556"/>
      <c r="OAQ3" s="556"/>
      <c r="OAR3" s="556"/>
      <c r="OAS3" s="556"/>
      <c r="OAT3" s="556"/>
      <c r="OAU3" s="556"/>
      <c r="OAV3" s="556"/>
      <c r="OAW3" s="556"/>
      <c r="OAX3" s="556"/>
      <c r="OAY3" s="556"/>
      <c r="OAZ3" s="556"/>
      <c r="OBA3" s="556"/>
      <c r="OBB3" s="556"/>
      <c r="OBC3" s="556"/>
      <c r="OBD3" s="556"/>
      <c r="OBE3" s="556"/>
      <c r="OBF3" s="556"/>
      <c r="OBG3" s="556"/>
      <c r="OBH3" s="556"/>
      <c r="OBI3" s="556"/>
      <c r="OBJ3" s="556"/>
      <c r="OBK3" s="556"/>
      <c r="OBL3" s="556"/>
      <c r="OBM3" s="556"/>
      <c r="OBN3" s="556"/>
      <c r="OBO3" s="556"/>
      <c r="OBP3" s="556"/>
      <c r="OBQ3" s="556"/>
      <c r="OBR3" s="556"/>
      <c r="OBS3" s="556"/>
      <c r="OBT3" s="556"/>
      <c r="OBU3" s="556"/>
      <c r="OBV3" s="556"/>
      <c r="OBW3" s="556"/>
      <c r="OBX3" s="556"/>
      <c r="OBY3" s="556"/>
      <c r="OBZ3" s="556"/>
      <c r="OCA3" s="556"/>
      <c r="OCB3" s="556"/>
      <c r="OCC3" s="556"/>
      <c r="OCD3" s="556"/>
      <c r="OCE3" s="556"/>
      <c r="OCF3" s="556"/>
      <c r="OCG3" s="556"/>
      <c r="OCH3" s="556"/>
      <c r="OCI3" s="556"/>
      <c r="OCJ3" s="556"/>
      <c r="OCK3" s="556"/>
      <c r="OCL3" s="556"/>
      <c r="OCM3" s="556"/>
      <c r="OCN3" s="556"/>
      <c r="OCO3" s="556"/>
      <c r="OCP3" s="556"/>
      <c r="OCQ3" s="556"/>
      <c r="OCR3" s="556"/>
      <c r="OCS3" s="556"/>
      <c r="OCT3" s="556"/>
      <c r="OCU3" s="556"/>
      <c r="OCV3" s="556"/>
      <c r="OCW3" s="556"/>
      <c r="OCX3" s="556"/>
      <c r="OCY3" s="556"/>
      <c r="OCZ3" s="556"/>
      <c r="ODA3" s="556"/>
      <c r="ODB3" s="556"/>
      <c r="ODC3" s="556"/>
      <c r="ODD3" s="556"/>
      <c r="ODE3" s="556"/>
      <c r="ODF3" s="556"/>
      <c r="ODG3" s="556"/>
      <c r="ODH3" s="556"/>
      <c r="ODI3" s="556"/>
      <c r="ODJ3" s="556"/>
      <c r="ODK3" s="556"/>
      <c r="ODL3" s="556"/>
      <c r="ODM3" s="556"/>
      <c r="ODN3" s="556"/>
      <c r="ODO3" s="556"/>
      <c r="ODP3" s="556"/>
      <c r="ODQ3" s="556"/>
      <c r="ODR3" s="556"/>
      <c r="ODS3" s="556"/>
      <c r="ODT3" s="556"/>
      <c r="ODU3" s="556"/>
      <c r="ODV3" s="556"/>
      <c r="ODW3" s="556"/>
      <c r="ODX3" s="556"/>
      <c r="ODY3" s="556"/>
      <c r="ODZ3" s="556"/>
      <c r="OEA3" s="556"/>
      <c r="OEB3" s="556"/>
      <c r="OEC3" s="556"/>
      <c r="OED3" s="556"/>
      <c r="OEE3" s="556"/>
      <c r="OEF3" s="556"/>
      <c r="OEG3" s="556"/>
      <c r="OEH3" s="556"/>
      <c r="OEI3" s="556"/>
      <c r="OEJ3" s="556"/>
      <c r="OEK3" s="556"/>
      <c r="OEL3" s="556"/>
      <c r="OEM3" s="556"/>
      <c r="OEN3" s="556"/>
      <c r="OEO3" s="556"/>
      <c r="OEP3" s="556"/>
      <c r="OEQ3" s="556"/>
      <c r="OER3" s="556"/>
      <c r="OES3" s="556"/>
      <c r="OET3" s="556"/>
      <c r="OEU3" s="556"/>
      <c r="OEV3" s="556"/>
      <c r="OEW3" s="556"/>
      <c r="OEX3" s="556"/>
      <c r="OEY3" s="556"/>
      <c r="OEZ3" s="556"/>
      <c r="OFA3" s="556"/>
      <c r="OFB3" s="556"/>
      <c r="OFC3" s="556"/>
      <c r="OFD3" s="556"/>
      <c r="OFE3" s="556"/>
      <c r="OFF3" s="556"/>
      <c r="OFG3" s="556"/>
      <c r="OFH3" s="556"/>
      <c r="OFI3" s="556"/>
      <c r="OFJ3" s="556"/>
      <c r="OFK3" s="556"/>
      <c r="OFL3" s="556"/>
      <c r="OFM3" s="556"/>
      <c r="OFN3" s="556"/>
      <c r="OFO3" s="556"/>
      <c r="OFP3" s="556"/>
      <c r="OFQ3" s="556"/>
      <c r="OFR3" s="556"/>
      <c r="OFS3" s="556"/>
      <c r="OFT3" s="556"/>
      <c r="OFU3" s="556"/>
      <c r="OFV3" s="556"/>
      <c r="OFW3" s="556"/>
      <c r="OFX3" s="556"/>
      <c r="OFY3" s="556"/>
      <c r="OFZ3" s="556"/>
      <c r="OGA3" s="556"/>
      <c r="OGB3" s="556"/>
      <c r="OGC3" s="556"/>
      <c r="OGD3" s="556"/>
      <c r="OGE3" s="556"/>
      <c r="OGF3" s="556"/>
      <c r="OGG3" s="556"/>
      <c r="OGH3" s="556"/>
      <c r="OGI3" s="556"/>
      <c r="OGJ3" s="556"/>
      <c r="OGK3" s="556"/>
      <c r="OGL3" s="556"/>
      <c r="OGM3" s="556"/>
      <c r="OGN3" s="556"/>
      <c r="OGO3" s="556"/>
      <c r="OGP3" s="556"/>
      <c r="OGQ3" s="556"/>
      <c r="OGR3" s="556"/>
      <c r="OGS3" s="556"/>
      <c r="OGT3" s="556"/>
      <c r="OGU3" s="556"/>
      <c r="OGV3" s="556"/>
      <c r="OGW3" s="556"/>
      <c r="OGX3" s="556"/>
      <c r="OGY3" s="556"/>
      <c r="OGZ3" s="556"/>
      <c r="OHA3" s="556"/>
      <c r="OHB3" s="556"/>
      <c r="OHC3" s="556"/>
      <c r="OHD3" s="556"/>
      <c r="OHE3" s="556"/>
      <c r="OHF3" s="556"/>
      <c r="OHG3" s="556"/>
      <c r="OHH3" s="556"/>
      <c r="OHI3" s="556"/>
      <c r="OHJ3" s="556"/>
      <c r="OHK3" s="556"/>
      <c r="OHL3" s="556"/>
      <c r="OHM3" s="556"/>
      <c r="OHN3" s="556"/>
      <c r="OHO3" s="556"/>
      <c r="OHP3" s="556"/>
      <c r="OHQ3" s="556"/>
      <c r="OHR3" s="556"/>
      <c r="OHS3" s="556"/>
      <c r="OHT3" s="556"/>
      <c r="OHU3" s="556"/>
      <c r="OHV3" s="556"/>
      <c r="OHW3" s="556"/>
      <c r="OHX3" s="556"/>
      <c r="OHY3" s="556"/>
      <c r="OHZ3" s="556"/>
      <c r="OIA3" s="556"/>
      <c r="OIB3" s="556"/>
      <c r="OIC3" s="556"/>
      <c r="OID3" s="556"/>
      <c r="OIE3" s="556"/>
      <c r="OIF3" s="556"/>
      <c r="OIG3" s="556"/>
      <c r="OIH3" s="556"/>
      <c r="OII3" s="556"/>
      <c r="OIJ3" s="556"/>
      <c r="OIK3" s="556"/>
      <c r="OIL3" s="556"/>
      <c r="OIM3" s="556"/>
      <c r="OIN3" s="556"/>
      <c r="OIO3" s="556"/>
      <c r="OIP3" s="556"/>
      <c r="OIQ3" s="556"/>
      <c r="OIR3" s="556"/>
      <c r="OIS3" s="556"/>
      <c r="OIT3" s="556"/>
      <c r="OIU3" s="556"/>
      <c r="OIV3" s="556"/>
      <c r="OIW3" s="556"/>
      <c r="OIX3" s="556"/>
      <c r="OIY3" s="556"/>
      <c r="OIZ3" s="556"/>
      <c r="OJA3" s="556"/>
      <c r="OJB3" s="556"/>
      <c r="OJC3" s="556"/>
      <c r="OJD3" s="556"/>
      <c r="OJE3" s="556"/>
      <c r="OJF3" s="556"/>
      <c r="OJG3" s="556"/>
      <c r="OJH3" s="556"/>
      <c r="OJI3" s="556"/>
      <c r="OJJ3" s="556"/>
      <c r="OJK3" s="556"/>
      <c r="OJL3" s="556"/>
      <c r="OJM3" s="556"/>
      <c r="OJN3" s="556"/>
      <c r="OJO3" s="556"/>
      <c r="OJP3" s="556"/>
      <c r="OJQ3" s="556"/>
      <c r="OJR3" s="556"/>
      <c r="OJS3" s="556"/>
      <c r="OJT3" s="556"/>
      <c r="OJU3" s="556"/>
      <c r="OJV3" s="556"/>
      <c r="OJW3" s="556"/>
      <c r="OJX3" s="556"/>
      <c r="OJY3" s="556"/>
      <c r="OJZ3" s="556"/>
      <c r="OKA3" s="556"/>
      <c r="OKB3" s="556"/>
      <c r="OKC3" s="556"/>
      <c r="OKD3" s="556"/>
      <c r="OKE3" s="556"/>
      <c r="OKF3" s="556"/>
      <c r="OKG3" s="556"/>
      <c r="OKH3" s="556"/>
      <c r="OKI3" s="556"/>
      <c r="OKJ3" s="556"/>
      <c r="OKK3" s="556"/>
      <c r="OKL3" s="556"/>
      <c r="OKM3" s="556"/>
      <c r="OKN3" s="556"/>
      <c r="OKO3" s="556"/>
      <c r="OKP3" s="556"/>
      <c r="OKQ3" s="556"/>
      <c r="OKR3" s="556"/>
      <c r="OKS3" s="556"/>
      <c r="OKT3" s="556"/>
      <c r="OKU3" s="556"/>
      <c r="OKV3" s="556"/>
      <c r="OKW3" s="556"/>
      <c r="OKX3" s="556"/>
      <c r="OKY3" s="556"/>
      <c r="OKZ3" s="556"/>
      <c r="OLA3" s="556"/>
      <c r="OLB3" s="556"/>
      <c r="OLC3" s="556"/>
      <c r="OLD3" s="556"/>
      <c r="OLE3" s="556"/>
      <c r="OLF3" s="556"/>
      <c r="OLG3" s="556"/>
      <c r="OLH3" s="556"/>
      <c r="OLI3" s="556"/>
      <c r="OLJ3" s="556"/>
      <c r="OLK3" s="556"/>
      <c r="OLL3" s="556"/>
      <c r="OLM3" s="556"/>
      <c r="OLN3" s="556"/>
      <c r="OLO3" s="556"/>
      <c r="OLP3" s="556"/>
      <c r="OLQ3" s="556"/>
      <c r="OLR3" s="556"/>
      <c r="OLS3" s="556"/>
      <c r="OLT3" s="556"/>
      <c r="OLU3" s="556"/>
      <c r="OLV3" s="556"/>
      <c r="OLW3" s="556"/>
      <c r="OLX3" s="556"/>
      <c r="OLY3" s="556"/>
      <c r="OLZ3" s="556"/>
      <c r="OMA3" s="556"/>
      <c r="OMB3" s="556"/>
      <c r="OMC3" s="556"/>
      <c r="OMD3" s="556"/>
      <c r="OME3" s="556"/>
      <c r="OMF3" s="556"/>
      <c r="OMG3" s="556"/>
      <c r="OMH3" s="556"/>
      <c r="OMI3" s="556"/>
      <c r="OMJ3" s="556"/>
      <c r="OMK3" s="556"/>
      <c r="OML3" s="556"/>
      <c r="OMM3" s="556"/>
      <c r="OMN3" s="556"/>
      <c r="OMO3" s="556"/>
      <c r="OMP3" s="556"/>
      <c r="OMQ3" s="556"/>
      <c r="OMR3" s="556"/>
      <c r="OMS3" s="556"/>
      <c r="OMT3" s="556"/>
      <c r="OMU3" s="556"/>
      <c r="OMV3" s="556"/>
      <c r="OMW3" s="556"/>
      <c r="OMX3" s="556"/>
      <c r="OMY3" s="556"/>
      <c r="OMZ3" s="556"/>
      <c r="ONA3" s="556"/>
      <c r="ONB3" s="556"/>
      <c r="ONC3" s="556"/>
      <c r="OND3" s="556"/>
      <c r="ONE3" s="556"/>
      <c r="ONF3" s="556"/>
      <c r="ONG3" s="556"/>
      <c r="ONH3" s="556"/>
      <c r="ONI3" s="556"/>
      <c r="ONJ3" s="556"/>
      <c r="ONK3" s="556"/>
      <c r="ONL3" s="556"/>
      <c r="ONM3" s="556"/>
      <c r="ONN3" s="556"/>
      <c r="ONO3" s="556"/>
      <c r="ONP3" s="556"/>
      <c r="ONQ3" s="556"/>
      <c r="ONR3" s="556"/>
      <c r="ONS3" s="556"/>
      <c r="ONT3" s="556"/>
      <c r="ONU3" s="556"/>
      <c r="ONV3" s="556"/>
      <c r="ONW3" s="556"/>
      <c r="ONX3" s="556"/>
      <c r="ONY3" s="556"/>
      <c r="ONZ3" s="556"/>
      <c r="OOA3" s="556"/>
      <c r="OOB3" s="556"/>
      <c r="OOC3" s="556"/>
      <c r="OOD3" s="556"/>
      <c r="OOE3" s="556"/>
      <c r="OOF3" s="556"/>
      <c r="OOG3" s="556"/>
      <c r="OOH3" s="556"/>
      <c r="OOI3" s="556"/>
      <c r="OOJ3" s="556"/>
      <c r="OOK3" s="556"/>
      <c r="OOL3" s="556"/>
      <c r="OOM3" s="556"/>
      <c r="OON3" s="556"/>
      <c r="OOO3" s="556"/>
      <c r="OOP3" s="556"/>
      <c r="OOQ3" s="556"/>
      <c r="OOR3" s="556"/>
      <c r="OOS3" s="556"/>
      <c r="OOT3" s="556"/>
      <c r="OOU3" s="556"/>
      <c r="OOV3" s="556"/>
      <c r="OOW3" s="556"/>
      <c r="OOX3" s="556"/>
      <c r="OOY3" s="556"/>
      <c r="OOZ3" s="556"/>
      <c r="OPA3" s="556"/>
      <c r="OPB3" s="556"/>
      <c r="OPC3" s="556"/>
      <c r="OPD3" s="556"/>
      <c r="OPE3" s="556"/>
      <c r="OPF3" s="556"/>
      <c r="OPG3" s="556"/>
      <c r="OPH3" s="556"/>
      <c r="OPI3" s="556"/>
      <c r="OPJ3" s="556"/>
      <c r="OPK3" s="556"/>
      <c r="OPL3" s="556"/>
      <c r="OPM3" s="556"/>
      <c r="OPN3" s="556"/>
      <c r="OPO3" s="556"/>
      <c r="OPP3" s="556"/>
      <c r="OPQ3" s="556"/>
      <c r="OPR3" s="556"/>
      <c r="OPS3" s="556"/>
      <c r="OPT3" s="556"/>
      <c r="OPU3" s="556"/>
      <c r="OPV3" s="556"/>
      <c r="OPW3" s="556"/>
      <c r="OPX3" s="556"/>
      <c r="OPY3" s="556"/>
      <c r="OPZ3" s="556"/>
      <c r="OQA3" s="556"/>
      <c r="OQB3" s="556"/>
      <c r="OQC3" s="556"/>
      <c r="OQD3" s="556"/>
      <c r="OQE3" s="556"/>
      <c r="OQF3" s="556"/>
      <c r="OQG3" s="556"/>
      <c r="OQH3" s="556"/>
      <c r="OQI3" s="556"/>
      <c r="OQJ3" s="556"/>
      <c r="OQK3" s="556"/>
      <c r="OQL3" s="556"/>
      <c r="OQM3" s="556"/>
      <c r="OQN3" s="556"/>
      <c r="OQO3" s="556"/>
      <c r="OQP3" s="556"/>
      <c r="OQQ3" s="556"/>
      <c r="OQR3" s="556"/>
      <c r="OQS3" s="556"/>
      <c r="OQT3" s="556"/>
      <c r="OQU3" s="556"/>
      <c r="OQV3" s="556"/>
      <c r="OQW3" s="556"/>
      <c r="OQX3" s="556"/>
      <c r="OQY3" s="556"/>
      <c r="OQZ3" s="556"/>
      <c r="ORA3" s="556"/>
      <c r="ORB3" s="556"/>
      <c r="ORC3" s="556"/>
      <c r="ORD3" s="556"/>
      <c r="ORE3" s="556"/>
      <c r="ORF3" s="556"/>
      <c r="ORG3" s="556"/>
      <c r="ORH3" s="556"/>
      <c r="ORI3" s="556"/>
      <c r="ORJ3" s="556"/>
      <c r="ORK3" s="556"/>
      <c r="ORL3" s="556"/>
      <c r="ORM3" s="556"/>
      <c r="ORN3" s="556"/>
      <c r="ORO3" s="556"/>
      <c r="ORP3" s="556"/>
      <c r="ORQ3" s="556"/>
      <c r="ORR3" s="556"/>
      <c r="ORS3" s="556"/>
      <c r="ORT3" s="556"/>
      <c r="ORU3" s="556"/>
      <c r="ORV3" s="556"/>
      <c r="ORW3" s="556"/>
      <c r="ORX3" s="556"/>
      <c r="ORY3" s="556"/>
      <c r="ORZ3" s="556"/>
      <c r="OSA3" s="556"/>
      <c r="OSB3" s="556"/>
      <c r="OSC3" s="556"/>
      <c r="OSD3" s="556"/>
      <c r="OSE3" s="556"/>
      <c r="OSF3" s="556"/>
      <c r="OSG3" s="556"/>
      <c r="OSH3" s="556"/>
      <c r="OSI3" s="556"/>
      <c r="OSJ3" s="556"/>
      <c r="OSK3" s="556"/>
      <c r="OSL3" s="556"/>
      <c r="OSM3" s="556"/>
      <c r="OSN3" s="556"/>
      <c r="OSO3" s="556"/>
      <c r="OSP3" s="556"/>
      <c r="OSQ3" s="556"/>
      <c r="OSR3" s="556"/>
      <c r="OSS3" s="556"/>
      <c r="OST3" s="556"/>
      <c r="OSU3" s="556"/>
      <c r="OSV3" s="556"/>
      <c r="OSW3" s="556"/>
      <c r="OSX3" s="556"/>
      <c r="OSY3" s="556"/>
      <c r="OSZ3" s="556"/>
      <c r="OTA3" s="556"/>
      <c r="OTB3" s="556"/>
      <c r="OTC3" s="556"/>
      <c r="OTD3" s="556"/>
      <c r="OTE3" s="556"/>
      <c r="OTF3" s="556"/>
      <c r="OTG3" s="556"/>
      <c r="OTH3" s="556"/>
      <c r="OTI3" s="556"/>
      <c r="OTJ3" s="556"/>
      <c r="OTK3" s="556"/>
      <c r="OTL3" s="556"/>
      <c r="OTM3" s="556"/>
      <c r="OTN3" s="556"/>
      <c r="OTO3" s="556"/>
      <c r="OTP3" s="556"/>
      <c r="OTQ3" s="556"/>
      <c r="OTR3" s="556"/>
      <c r="OTS3" s="556"/>
      <c r="OTT3" s="556"/>
      <c r="OTU3" s="556"/>
      <c r="OTV3" s="556"/>
      <c r="OTW3" s="556"/>
      <c r="OTX3" s="556"/>
      <c r="OTY3" s="556"/>
      <c r="OTZ3" s="556"/>
      <c r="OUA3" s="556"/>
      <c r="OUB3" s="556"/>
      <c r="OUC3" s="556"/>
      <c r="OUD3" s="556"/>
      <c r="OUE3" s="556"/>
      <c r="OUF3" s="556"/>
      <c r="OUG3" s="556"/>
      <c r="OUH3" s="556"/>
      <c r="OUI3" s="556"/>
      <c r="OUJ3" s="556"/>
      <c r="OUK3" s="556"/>
      <c r="OUL3" s="556"/>
      <c r="OUM3" s="556"/>
      <c r="OUN3" s="556"/>
      <c r="OUO3" s="556"/>
      <c r="OUP3" s="556"/>
      <c r="OUQ3" s="556"/>
      <c r="OUR3" s="556"/>
      <c r="OUS3" s="556"/>
      <c r="OUT3" s="556"/>
      <c r="OUU3" s="556"/>
      <c r="OUV3" s="556"/>
      <c r="OUW3" s="556"/>
      <c r="OUX3" s="556"/>
      <c r="OUY3" s="556"/>
      <c r="OUZ3" s="556"/>
      <c r="OVA3" s="556"/>
      <c r="OVB3" s="556"/>
      <c r="OVC3" s="556"/>
      <c r="OVD3" s="556"/>
      <c r="OVE3" s="556"/>
      <c r="OVF3" s="556"/>
      <c r="OVG3" s="556"/>
      <c r="OVH3" s="556"/>
      <c r="OVI3" s="556"/>
      <c r="OVJ3" s="556"/>
      <c r="OVK3" s="556"/>
      <c r="OVL3" s="556"/>
      <c r="OVM3" s="556"/>
      <c r="OVN3" s="556"/>
      <c r="OVO3" s="556"/>
      <c r="OVP3" s="556"/>
      <c r="OVQ3" s="556"/>
      <c r="OVR3" s="556"/>
      <c r="OVS3" s="556"/>
      <c r="OVT3" s="556"/>
      <c r="OVU3" s="556"/>
      <c r="OVV3" s="556"/>
      <c r="OVW3" s="556"/>
      <c r="OVX3" s="556"/>
      <c r="OVY3" s="556"/>
      <c r="OVZ3" s="556"/>
      <c r="OWA3" s="556"/>
      <c r="OWB3" s="556"/>
      <c r="OWC3" s="556"/>
      <c r="OWD3" s="556"/>
      <c r="OWE3" s="556"/>
      <c r="OWF3" s="556"/>
      <c r="OWG3" s="556"/>
      <c r="OWH3" s="556"/>
      <c r="OWI3" s="556"/>
      <c r="OWJ3" s="556"/>
      <c r="OWK3" s="556"/>
      <c r="OWL3" s="556"/>
      <c r="OWM3" s="556"/>
      <c r="OWN3" s="556"/>
      <c r="OWO3" s="556"/>
      <c r="OWP3" s="556"/>
      <c r="OWQ3" s="556"/>
      <c r="OWR3" s="556"/>
      <c r="OWS3" s="556"/>
      <c r="OWT3" s="556"/>
      <c r="OWU3" s="556"/>
      <c r="OWV3" s="556"/>
      <c r="OWW3" s="556"/>
      <c r="OWX3" s="556"/>
      <c r="OWY3" s="556"/>
      <c r="OWZ3" s="556"/>
      <c r="OXA3" s="556"/>
      <c r="OXB3" s="556"/>
      <c r="OXC3" s="556"/>
      <c r="OXD3" s="556"/>
      <c r="OXE3" s="556"/>
      <c r="OXF3" s="556"/>
      <c r="OXG3" s="556"/>
      <c r="OXH3" s="556"/>
      <c r="OXI3" s="556"/>
      <c r="OXJ3" s="556"/>
      <c r="OXK3" s="556"/>
      <c r="OXL3" s="556"/>
      <c r="OXM3" s="556"/>
      <c r="OXN3" s="556"/>
      <c r="OXO3" s="556"/>
      <c r="OXP3" s="556"/>
      <c r="OXQ3" s="556"/>
      <c r="OXR3" s="556"/>
      <c r="OXS3" s="556"/>
      <c r="OXT3" s="556"/>
      <c r="OXU3" s="556"/>
      <c r="OXV3" s="556"/>
      <c r="OXW3" s="556"/>
      <c r="OXX3" s="556"/>
      <c r="OXY3" s="556"/>
      <c r="OXZ3" s="556"/>
      <c r="OYA3" s="556"/>
      <c r="OYB3" s="556"/>
      <c r="OYC3" s="556"/>
      <c r="OYD3" s="556"/>
      <c r="OYE3" s="556"/>
      <c r="OYF3" s="556"/>
      <c r="OYG3" s="556"/>
      <c r="OYH3" s="556"/>
      <c r="OYI3" s="556"/>
      <c r="OYJ3" s="556"/>
      <c r="OYK3" s="556"/>
      <c r="OYL3" s="556"/>
      <c r="OYM3" s="556"/>
      <c r="OYN3" s="556"/>
      <c r="OYO3" s="556"/>
      <c r="OYP3" s="556"/>
      <c r="OYQ3" s="556"/>
      <c r="OYR3" s="556"/>
      <c r="OYS3" s="556"/>
      <c r="OYT3" s="556"/>
      <c r="OYU3" s="556"/>
      <c r="OYV3" s="556"/>
      <c r="OYW3" s="556"/>
      <c r="OYX3" s="556"/>
      <c r="OYY3" s="556"/>
      <c r="OYZ3" s="556"/>
      <c r="OZA3" s="556"/>
      <c r="OZB3" s="556"/>
      <c r="OZC3" s="556"/>
      <c r="OZD3" s="556"/>
      <c r="OZE3" s="556"/>
      <c r="OZF3" s="556"/>
      <c r="OZG3" s="556"/>
      <c r="OZH3" s="556"/>
      <c r="OZI3" s="556"/>
      <c r="OZJ3" s="556"/>
      <c r="OZK3" s="556"/>
      <c r="OZL3" s="556"/>
      <c r="OZM3" s="556"/>
      <c r="OZN3" s="556"/>
      <c r="OZO3" s="556"/>
      <c r="OZP3" s="556"/>
      <c r="OZQ3" s="556"/>
      <c r="OZR3" s="556"/>
      <c r="OZS3" s="556"/>
      <c r="OZT3" s="556"/>
      <c r="OZU3" s="556"/>
      <c r="OZV3" s="556"/>
      <c r="OZW3" s="556"/>
      <c r="OZX3" s="556"/>
      <c r="OZY3" s="556"/>
      <c r="OZZ3" s="556"/>
      <c r="PAA3" s="556"/>
      <c r="PAB3" s="556"/>
      <c r="PAC3" s="556"/>
      <c r="PAD3" s="556"/>
      <c r="PAE3" s="556"/>
      <c r="PAF3" s="556"/>
      <c r="PAG3" s="556"/>
      <c r="PAH3" s="556"/>
      <c r="PAI3" s="556"/>
      <c r="PAJ3" s="556"/>
      <c r="PAK3" s="556"/>
      <c r="PAL3" s="556"/>
      <c r="PAM3" s="556"/>
      <c r="PAN3" s="556"/>
      <c r="PAO3" s="556"/>
      <c r="PAP3" s="556"/>
      <c r="PAQ3" s="556"/>
      <c r="PAR3" s="556"/>
      <c r="PAS3" s="556"/>
      <c r="PAT3" s="556"/>
      <c r="PAU3" s="556"/>
      <c r="PAV3" s="556"/>
      <c r="PAW3" s="556"/>
      <c r="PAX3" s="556"/>
      <c r="PAY3" s="556"/>
      <c r="PAZ3" s="556"/>
      <c r="PBA3" s="556"/>
      <c r="PBB3" s="556"/>
      <c r="PBC3" s="556"/>
      <c r="PBD3" s="556"/>
      <c r="PBE3" s="556"/>
      <c r="PBF3" s="556"/>
      <c r="PBG3" s="556"/>
      <c r="PBH3" s="556"/>
      <c r="PBI3" s="556"/>
      <c r="PBJ3" s="556"/>
      <c r="PBK3" s="556"/>
      <c r="PBL3" s="556"/>
      <c r="PBM3" s="556"/>
      <c r="PBN3" s="556"/>
      <c r="PBO3" s="556"/>
      <c r="PBP3" s="556"/>
      <c r="PBQ3" s="556"/>
      <c r="PBR3" s="556"/>
      <c r="PBS3" s="556"/>
      <c r="PBT3" s="556"/>
      <c r="PBU3" s="556"/>
      <c r="PBV3" s="556"/>
      <c r="PBW3" s="556"/>
      <c r="PBX3" s="556"/>
      <c r="PBY3" s="556"/>
      <c r="PBZ3" s="556"/>
      <c r="PCA3" s="556"/>
      <c r="PCB3" s="556"/>
      <c r="PCC3" s="556"/>
      <c r="PCD3" s="556"/>
      <c r="PCE3" s="556"/>
      <c r="PCF3" s="556"/>
      <c r="PCG3" s="556"/>
      <c r="PCH3" s="556"/>
      <c r="PCI3" s="556"/>
      <c r="PCJ3" s="556"/>
      <c r="PCK3" s="556"/>
      <c r="PCL3" s="556"/>
      <c r="PCM3" s="556"/>
      <c r="PCN3" s="556"/>
      <c r="PCO3" s="556"/>
      <c r="PCP3" s="556"/>
      <c r="PCQ3" s="556"/>
      <c r="PCR3" s="556"/>
      <c r="PCS3" s="556"/>
      <c r="PCT3" s="556"/>
      <c r="PCU3" s="556"/>
      <c r="PCV3" s="556"/>
      <c r="PCW3" s="556"/>
      <c r="PCX3" s="556"/>
      <c r="PCY3" s="556"/>
      <c r="PCZ3" s="556"/>
      <c r="PDA3" s="556"/>
      <c r="PDB3" s="556"/>
      <c r="PDC3" s="556"/>
      <c r="PDD3" s="556"/>
      <c r="PDE3" s="556"/>
      <c r="PDF3" s="556"/>
      <c r="PDG3" s="556"/>
      <c r="PDH3" s="556"/>
      <c r="PDI3" s="556"/>
      <c r="PDJ3" s="556"/>
      <c r="PDK3" s="556"/>
      <c r="PDL3" s="556"/>
      <c r="PDM3" s="556"/>
      <c r="PDN3" s="556"/>
      <c r="PDO3" s="556"/>
      <c r="PDP3" s="556"/>
      <c r="PDQ3" s="556"/>
      <c r="PDR3" s="556"/>
      <c r="PDS3" s="556"/>
      <c r="PDT3" s="556"/>
      <c r="PDU3" s="556"/>
      <c r="PDV3" s="556"/>
      <c r="PDW3" s="556"/>
      <c r="PDX3" s="556"/>
      <c r="PDY3" s="556"/>
      <c r="PDZ3" s="556"/>
      <c r="PEA3" s="556"/>
      <c r="PEB3" s="556"/>
      <c r="PEC3" s="556"/>
      <c r="PED3" s="556"/>
      <c r="PEE3" s="556"/>
      <c r="PEF3" s="556"/>
      <c r="PEG3" s="556"/>
      <c r="PEH3" s="556"/>
      <c r="PEI3" s="556"/>
      <c r="PEJ3" s="556"/>
      <c r="PEK3" s="556"/>
      <c r="PEL3" s="556"/>
      <c r="PEM3" s="556"/>
      <c r="PEN3" s="556"/>
      <c r="PEO3" s="556"/>
      <c r="PEP3" s="556"/>
      <c r="PEQ3" s="556"/>
      <c r="PER3" s="556"/>
      <c r="PES3" s="556"/>
      <c r="PET3" s="556"/>
      <c r="PEU3" s="556"/>
      <c r="PEV3" s="556"/>
      <c r="PEW3" s="556"/>
      <c r="PEX3" s="556"/>
      <c r="PEY3" s="556"/>
      <c r="PEZ3" s="556"/>
      <c r="PFA3" s="556"/>
      <c r="PFB3" s="556"/>
      <c r="PFC3" s="556"/>
      <c r="PFD3" s="556"/>
      <c r="PFE3" s="556"/>
      <c r="PFF3" s="556"/>
      <c r="PFG3" s="556"/>
      <c r="PFH3" s="556"/>
      <c r="PFI3" s="556"/>
      <c r="PFJ3" s="556"/>
      <c r="PFK3" s="556"/>
      <c r="PFL3" s="556"/>
      <c r="PFM3" s="556"/>
      <c r="PFN3" s="556"/>
      <c r="PFO3" s="556"/>
      <c r="PFP3" s="556"/>
      <c r="PFQ3" s="556"/>
      <c r="PFR3" s="556"/>
      <c r="PFS3" s="556"/>
      <c r="PFT3" s="556"/>
      <c r="PFU3" s="556"/>
      <c r="PFV3" s="556"/>
      <c r="PFW3" s="556"/>
      <c r="PFX3" s="556"/>
      <c r="PFY3" s="556"/>
      <c r="PFZ3" s="556"/>
      <c r="PGA3" s="556"/>
      <c r="PGB3" s="556"/>
      <c r="PGC3" s="556"/>
      <c r="PGD3" s="556"/>
      <c r="PGE3" s="556"/>
      <c r="PGF3" s="556"/>
      <c r="PGG3" s="556"/>
      <c r="PGH3" s="556"/>
      <c r="PGI3" s="556"/>
      <c r="PGJ3" s="556"/>
      <c r="PGK3" s="556"/>
      <c r="PGL3" s="556"/>
      <c r="PGM3" s="556"/>
      <c r="PGN3" s="556"/>
      <c r="PGO3" s="556"/>
      <c r="PGP3" s="556"/>
      <c r="PGQ3" s="556"/>
      <c r="PGR3" s="556"/>
      <c r="PGS3" s="556"/>
      <c r="PGT3" s="556"/>
      <c r="PGU3" s="556"/>
      <c r="PGV3" s="556"/>
      <c r="PGW3" s="556"/>
      <c r="PGX3" s="556"/>
      <c r="PGY3" s="556"/>
      <c r="PGZ3" s="556"/>
      <c r="PHA3" s="556"/>
      <c r="PHB3" s="556"/>
      <c r="PHC3" s="556"/>
      <c r="PHD3" s="556"/>
      <c r="PHE3" s="556"/>
      <c r="PHF3" s="556"/>
      <c r="PHG3" s="556"/>
      <c r="PHH3" s="556"/>
      <c r="PHI3" s="556"/>
      <c r="PHJ3" s="556"/>
      <c r="PHK3" s="556"/>
      <c r="PHL3" s="556"/>
      <c r="PHM3" s="556"/>
      <c r="PHN3" s="556"/>
      <c r="PHO3" s="556"/>
      <c r="PHP3" s="556"/>
      <c r="PHQ3" s="556"/>
      <c r="PHR3" s="556"/>
      <c r="PHS3" s="556"/>
      <c r="PHT3" s="556"/>
      <c r="PHU3" s="556"/>
      <c r="PHV3" s="556"/>
      <c r="PHW3" s="556"/>
      <c r="PHX3" s="556"/>
      <c r="PHY3" s="556"/>
      <c r="PHZ3" s="556"/>
      <c r="PIA3" s="556"/>
      <c r="PIB3" s="556"/>
      <c r="PIC3" s="556"/>
      <c r="PID3" s="556"/>
      <c r="PIE3" s="556"/>
      <c r="PIF3" s="556"/>
      <c r="PIG3" s="556"/>
      <c r="PIH3" s="556"/>
      <c r="PII3" s="556"/>
      <c r="PIJ3" s="556"/>
      <c r="PIK3" s="556"/>
      <c r="PIL3" s="556"/>
      <c r="PIM3" s="556"/>
      <c r="PIN3" s="556"/>
      <c r="PIO3" s="556"/>
      <c r="PIP3" s="556"/>
      <c r="PIQ3" s="556"/>
      <c r="PIR3" s="556"/>
      <c r="PIS3" s="556"/>
      <c r="PIT3" s="556"/>
      <c r="PIU3" s="556"/>
      <c r="PIV3" s="556"/>
      <c r="PIW3" s="556"/>
      <c r="PIX3" s="556"/>
      <c r="PIY3" s="556"/>
      <c r="PIZ3" s="556"/>
      <c r="PJA3" s="556"/>
      <c r="PJB3" s="556"/>
      <c r="PJC3" s="556"/>
      <c r="PJD3" s="556"/>
      <c r="PJE3" s="556"/>
      <c r="PJF3" s="556"/>
      <c r="PJG3" s="556"/>
      <c r="PJH3" s="556"/>
      <c r="PJI3" s="556"/>
      <c r="PJJ3" s="556"/>
      <c r="PJK3" s="556"/>
      <c r="PJL3" s="556"/>
      <c r="PJM3" s="556"/>
      <c r="PJN3" s="556"/>
      <c r="PJO3" s="556"/>
      <c r="PJP3" s="556"/>
      <c r="PJQ3" s="556"/>
      <c r="PJR3" s="556"/>
      <c r="PJS3" s="556"/>
      <c r="PJT3" s="556"/>
      <c r="PJU3" s="556"/>
      <c r="PJV3" s="556"/>
      <c r="PJW3" s="556"/>
      <c r="PJX3" s="556"/>
      <c r="PJY3" s="556"/>
      <c r="PJZ3" s="556"/>
      <c r="PKA3" s="556"/>
      <c r="PKB3" s="556"/>
      <c r="PKC3" s="556"/>
      <c r="PKD3" s="556"/>
      <c r="PKE3" s="556"/>
      <c r="PKF3" s="556"/>
      <c r="PKG3" s="556"/>
      <c r="PKH3" s="556"/>
      <c r="PKI3" s="556"/>
      <c r="PKJ3" s="556"/>
      <c r="PKK3" s="556"/>
      <c r="PKL3" s="556"/>
      <c r="PKM3" s="556"/>
      <c r="PKN3" s="556"/>
      <c r="PKO3" s="556"/>
      <c r="PKP3" s="556"/>
      <c r="PKQ3" s="556"/>
      <c r="PKR3" s="556"/>
      <c r="PKS3" s="556"/>
      <c r="PKT3" s="556"/>
      <c r="PKU3" s="556"/>
      <c r="PKV3" s="556"/>
      <c r="PKW3" s="556"/>
      <c r="PKX3" s="556"/>
      <c r="PKY3" s="556"/>
      <c r="PKZ3" s="556"/>
      <c r="PLA3" s="556"/>
      <c r="PLB3" s="556"/>
      <c r="PLC3" s="556"/>
      <c r="PLD3" s="556"/>
      <c r="PLE3" s="556"/>
      <c r="PLF3" s="556"/>
      <c r="PLG3" s="556"/>
      <c r="PLH3" s="556"/>
      <c r="PLI3" s="556"/>
      <c r="PLJ3" s="556"/>
      <c r="PLK3" s="556"/>
      <c r="PLL3" s="556"/>
      <c r="PLM3" s="556"/>
      <c r="PLN3" s="556"/>
      <c r="PLO3" s="556"/>
      <c r="PLP3" s="556"/>
      <c r="PLQ3" s="556"/>
      <c r="PLR3" s="556"/>
      <c r="PLS3" s="556"/>
      <c r="PLT3" s="556"/>
      <c r="PLU3" s="556"/>
      <c r="PLV3" s="556"/>
      <c r="PLW3" s="556"/>
      <c r="PLX3" s="556"/>
      <c r="PLY3" s="556"/>
      <c r="PLZ3" s="556"/>
      <c r="PMA3" s="556"/>
      <c r="PMB3" s="556"/>
      <c r="PMC3" s="556"/>
      <c r="PMD3" s="556"/>
      <c r="PME3" s="556"/>
      <c r="PMF3" s="556"/>
      <c r="PMG3" s="556"/>
      <c r="PMH3" s="556"/>
      <c r="PMI3" s="556"/>
      <c r="PMJ3" s="556"/>
      <c r="PMK3" s="556"/>
      <c r="PML3" s="556"/>
      <c r="PMM3" s="556"/>
      <c r="PMN3" s="556"/>
      <c r="PMO3" s="556"/>
      <c r="PMP3" s="556"/>
      <c r="PMQ3" s="556"/>
      <c r="PMR3" s="556"/>
      <c r="PMS3" s="556"/>
      <c r="PMT3" s="556"/>
      <c r="PMU3" s="556"/>
      <c r="PMV3" s="556"/>
      <c r="PMW3" s="556"/>
      <c r="PMX3" s="556"/>
      <c r="PMY3" s="556"/>
      <c r="PMZ3" s="556"/>
      <c r="PNA3" s="556"/>
      <c r="PNB3" s="556"/>
      <c r="PNC3" s="556"/>
      <c r="PND3" s="556"/>
      <c r="PNE3" s="556"/>
      <c r="PNF3" s="556"/>
      <c r="PNG3" s="556"/>
      <c r="PNH3" s="556"/>
      <c r="PNI3" s="556"/>
      <c r="PNJ3" s="556"/>
      <c r="PNK3" s="556"/>
      <c r="PNL3" s="556"/>
      <c r="PNM3" s="556"/>
      <c r="PNN3" s="556"/>
      <c r="PNO3" s="556"/>
      <c r="PNP3" s="556"/>
      <c r="PNQ3" s="556"/>
      <c r="PNR3" s="556"/>
      <c r="PNS3" s="556"/>
      <c r="PNT3" s="556"/>
      <c r="PNU3" s="556"/>
      <c r="PNV3" s="556"/>
      <c r="PNW3" s="556"/>
      <c r="PNX3" s="556"/>
      <c r="PNY3" s="556"/>
      <c r="PNZ3" s="556"/>
      <c r="POA3" s="556"/>
      <c r="POB3" s="556"/>
      <c r="POC3" s="556"/>
      <c r="POD3" s="556"/>
      <c r="POE3" s="556"/>
      <c r="POF3" s="556"/>
      <c r="POG3" s="556"/>
      <c r="POH3" s="556"/>
      <c r="POI3" s="556"/>
      <c r="POJ3" s="556"/>
      <c r="POK3" s="556"/>
      <c r="POL3" s="556"/>
      <c r="POM3" s="556"/>
      <c r="PON3" s="556"/>
      <c r="POO3" s="556"/>
      <c r="POP3" s="556"/>
      <c r="POQ3" s="556"/>
      <c r="POR3" s="556"/>
      <c r="POS3" s="556"/>
      <c r="POT3" s="556"/>
      <c r="POU3" s="556"/>
      <c r="POV3" s="556"/>
      <c r="POW3" s="556"/>
      <c r="POX3" s="556"/>
      <c r="POY3" s="556"/>
      <c r="POZ3" s="556"/>
      <c r="PPA3" s="556"/>
      <c r="PPB3" s="556"/>
      <c r="PPC3" s="556"/>
      <c r="PPD3" s="556"/>
      <c r="PPE3" s="556"/>
      <c r="PPF3" s="556"/>
      <c r="PPG3" s="556"/>
      <c r="PPH3" s="556"/>
      <c r="PPI3" s="556"/>
      <c r="PPJ3" s="556"/>
      <c r="PPK3" s="556"/>
      <c r="PPL3" s="556"/>
      <c r="PPM3" s="556"/>
      <c r="PPN3" s="556"/>
      <c r="PPO3" s="556"/>
      <c r="PPP3" s="556"/>
      <c r="PPQ3" s="556"/>
      <c r="PPR3" s="556"/>
      <c r="PPS3" s="556"/>
      <c r="PPT3" s="556"/>
      <c r="PPU3" s="556"/>
      <c r="PPV3" s="556"/>
      <c r="PPW3" s="556"/>
      <c r="PPX3" s="556"/>
      <c r="PPY3" s="556"/>
      <c r="PPZ3" s="556"/>
      <c r="PQA3" s="556"/>
      <c r="PQB3" s="556"/>
      <c r="PQC3" s="556"/>
      <c r="PQD3" s="556"/>
      <c r="PQE3" s="556"/>
      <c r="PQF3" s="556"/>
      <c r="PQG3" s="556"/>
      <c r="PQH3" s="556"/>
      <c r="PQI3" s="556"/>
      <c r="PQJ3" s="556"/>
      <c r="PQK3" s="556"/>
      <c r="PQL3" s="556"/>
      <c r="PQM3" s="556"/>
      <c r="PQN3" s="556"/>
      <c r="PQO3" s="556"/>
      <c r="PQP3" s="556"/>
      <c r="PQQ3" s="556"/>
      <c r="PQR3" s="556"/>
      <c r="PQS3" s="556"/>
      <c r="PQT3" s="556"/>
      <c r="PQU3" s="556"/>
      <c r="PQV3" s="556"/>
      <c r="PQW3" s="556"/>
      <c r="PQX3" s="556"/>
      <c r="PQY3" s="556"/>
      <c r="PQZ3" s="556"/>
      <c r="PRA3" s="556"/>
      <c r="PRB3" s="556"/>
      <c r="PRC3" s="556"/>
      <c r="PRD3" s="556"/>
      <c r="PRE3" s="556"/>
      <c r="PRF3" s="556"/>
      <c r="PRG3" s="556"/>
      <c r="PRH3" s="556"/>
      <c r="PRI3" s="556"/>
      <c r="PRJ3" s="556"/>
      <c r="PRK3" s="556"/>
      <c r="PRL3" s="556"/>
      <c r="PRM3" s="556"/>
      <c r="PRN3" s="556"/>
      <c r="PRO3" s="556"/>
      <c r="PRP3" s="556"/>
      <c r="PRQ3" s="556"/>
      <c r="PRR3" s="556"/>
      <c r="PRS3" s="556"/>
      <c r="PRT3" s="556"/>
      <c r="PRU3" s="556"/>
      <c r="PRV3" s="556"/>
      <c r="PRW3" s="556"/>
      <c r="PRX3" s="556"/>
      <c r="PRY3" s="556"/>
      <c r="PRZ3" s="556"/>
      <c r="PSA3" s="556"/>
      <c r="PSB3" s="556"/>
      <c r="PSC3" s="556"/>
      <c r="PSD3" s="556"/>
      <c r="PSE3" s="556"/>
      <c r="PSF3" s="556"/>
      <c r="PSG3" s="556"/>
      <c r="PSH3" s="556"/>
      <c r="PSI3" s="556"/>
      <c r="PSJ3" s="556"/>
      <c r="PSK3" s="556"/>
      <c r="PSL3" s="556"/>
      <c r="PSM3" s="556"/>
      <c r="PSN3" s="556"/>
      <c r="PSO3" s="556"/>
      <c r="PSP3" s="556"/>
      <c r="PSQ3" s="556"/>
      <c r="PSR3" s="556"/>
      <c r="PSS3" s="556"/>
      <c r="PST3" s="556"/>
      <c r="PSU3" s="556"/>
      <c r="PSV3" s="556"/>
      <c r="PSW3" s="556"/>
      <c r="PSX3" s="556"/>
      <c r="PSY3" s="556"/>
      <c r="PSZ3" s="556"/>
      <c r="PTA3" s="556"/>
      <c r="PTB3" s="556"/>
      <c r="PTC3" s="556"/>
      <c r="PTD3" s="556"/>
      <c r="PTE3" s="556"/>
      <c r="PTF3" s="556"/>
      <c r="PTG3" s="556"/>
      <c r="PTH3" s="556"/>
      <c r="PTI3" s="556"/>
      <c r="PTJ3" s="556"/>
      <c r="PTK3" s="556"/>
      <c r="PTL3" s="556"/>
      <c r="PTM3" s="556"/>
      <c r="PTN3" s="556"/>
      <c r="PTO3" s="556"/>
      <c r="PTP3" s="556"/>
      <c r="PTQ3" s="556"/>
      <c r="PTR3" s="556"/>
      <c r="PTS3" s="556"/>
      <c r="PTT3" s="556"/>
      <c r="PTU3" s="556"/>
      <c r="PTV3" s="556"/>
      <c r="PTW3" s="556"/>
      <c r="PTX3" s="556"/>
      <c r="PTY3" s="556"/>
      <c r="PTZ3" s="556"/>
      <c r="PUA3" s="556"/>
      <c r="PUB3" s="556"/>
      <c r="PUC3" s="556"/>
      <c r="PUD3" s="556"/>
      <c r="PUE3" s="556"/>
      <c r="PUF3" s="556"/>
      <c r="PUG3" s="556"/>
      <c r="PUH3" s="556"/>
      <c r="PUI3" s="556"/>
      <c r="PUJ3" s="556"/>
      <c r="PUK3" s="556"/>
      <c r="PUL3" s="556"/>
      <c r="PUM3" s="556"/>
      <c r="PUN3" s="556"/>
      <c r="PUO3" s="556"/>
      <c r="PUP3" s="556"/>
      <c r="PUQ3" s="556"/>
      <c r="PUR3" s="556"/>
      <c r="PUS3" s="556"/>
      <c r="PUT3" s="556"/>
      <c r="PUU3" s="556"/>
      <c r="PUV3" s="556"/>
      <c r="PUW3" s="556"/>
      <c r="PUX3" s="556"/>
      <c r="PUY3" s="556"/>
      <c r="PUZ3" s="556"/>
      <c r="PVA3" s="556"/>
      <c r="PVB3" s="556"/>
      <c r="PVC3" s="556"/>
      <c r="PVD3" s="556"/>
      <c r="PVE3" s="556"/>
      <c r="PVF3" s="556"/>
      <c r="PVG3" s="556"/>
      <c r="PVH3" s="556"/>
      <c r="PVI3" s="556"/>
      <c r="PVJ3" s="556"/>
      <c r="PVK3" s="556"/>
      <c r="PVL3" s="556"/>
      <c r="PVM3" s="556"/>
      <c r="PVN3" s="556"/>
      <c r="PVO3" s="556"/>
      <c r="PVP3" s="556"/>
      <c r="PVQ3" s="556"/>
      <c r="PVR3" s="556"/>
      <c r="PVS3" s="556"/>
      <c r="PVT3" s="556"/>
      <c r="PVU3" s="556"/>
      <c r="PVV3" s="556"/>
      <c r="PVW3" s="556"/>
      <c r="PVX3" s="556"/>
      <c r="PVY3" s="556"/>
      <c r="PVZ3" s="556"/>
      <c r="PWA3" s="556"/>
      <c r="PWB3" s="556"/>
      <c r="PWC3" s="556"/>
      <c r="PWD3" s="556"/>
      <c r="PWE3" s="556"/>
      <c r="PWF3" s="556"/>
      <c r="PWG3" s="556"/>
      <c r="PWH3" s="556"/>
      <c r="PWI3" s="556"/>
      <c r="PWJ3" s="556"/>
      <c r="PWK3" s="556"/>
      <c r="PWL3" s="556"/>
      <c r="PWM3" s="556"/>
      <c r="PWN3" s="556"/>
      <c r="PWO3" s="556"/>
      <c r="PWP3" s="556"/>
      <c r="PWQ3" s="556"/>
      <c r="PWR3" s="556"/>
      <c r="PWS3" s="556"/>
      <c r="PWT3" s="556"/>
      <c r="PWU3" s="556"/>
      <c r="PWV3" s="556"/>
      <c r="PWW3" s="556"/>
      <c r="PWX3" s="556"/>
      <c r="PWY3" s="556"/>
      <c r="PWZ3" s="556"/>
      <c r="PXA3" s="556"/>
      <c r="PXB3" s="556"/>
      <c r="PXC3" s="556"/>
      <c r="PXD3" s="556"/>
      <c r="PXE3" s="556"/>
      <c r="PXF3" s="556"/>
      <c r="PXG3" s="556"/>
      <c r="PXH3" s="556"/>
      <c r="PXI3" s="556"/>
      <c r="PXJ3" s="556"/>
      <c r="PXK3" s="556"/>
      <c r="PXL3" s="556"/>
      <c r="PXM3" s="556"/>
      <c r="PXN3" s="556"/>
      <c r="PXO3" s="556"/>
      <c r="PXP3" s="556"/>
      <c r="PXQ3" s="556"/>
      <c r="PXR3" s="556"/>
      <c r="PXS3" s="556"/>
      <c r="PXT3" s="556"/>
      <c r="PXU3" s="556"/>
      <c r="PXV3" s="556"/>
      <c r="PXW3" s="556"/>
      <c r="PXX3" s="556"/>
      <c r="PXY3" s="556"/>
      <c r="PXZ3" s="556"/>
      <c r="PYA3" s="556"/>
      <c r="PYB3" s="556"/>
      <c r="PYC3" s="556"/>
      <c r="PYD3" s="556"/>
      <c r="PYE3" s="556"/>
      <c r="PYF3" s="556"/>
      <c r="PYG3" s="556"/>
      <c r="PYH3" s="556"/>
      <c r="PYI3" s="556"/>
      <c r="PYJ3" s="556"/>
      <c r="PYK3" s="556"/>
      <c r="PYL3" s="556"/>
      <c r="PYM3" s="556"/>
      <c r="PYN3" s="556"/>
      <c r="PYO3" s="556"/>
      <c r="PYP3" s="556"/>
      <c r="PYQ3" s="556"/>
      <c r="PYR3" s="556"/>
      <c r="PYS3" s="556"/>
      <c r="PYT3" s="556"/>
      <c r="PYU3" s="556"/>
      <c r="PYV3" s="556"/>
      <c r="PYW3" s="556"/>
      <c r="PYX3" s="556"/>
      <c r="PYY3" s="556"/>
      <c r="PYZ3" s="556"/>
      <c r="PZA3" s="556"/>
      <c r="PZB3" s="556"/>
      <c r="PZC3" s="556"/>
      <c r="PZD3" s="556"/>
      <c r="PZE3" s="556"/>
      <c r="PZF3" s="556"/>
      <c r="PZG3" s="556"/>
      <c r="PZH3" s="556"/>
      <c r="PZI3" s="556"/>
      <c r="PZJ3" s="556"/>
      <c r="PZK3" s="556"/>
      <c r="PZL3" s="556"/>
      <c r="PZM3" s="556"/>
      <c r="PZN3" s="556"/>
      <c r="PZO3" s="556"/>
      <c r="PZP3" s="556"/>
      <c r="PZQ3" s="556"/>
      <c r="PZR3" s="556"/>
      <c r="PZS3" s="556"/>
      <c r="PZT3" s="556"/>
      <c r="PZU3" s="556"/>
      <c r="PZV3" s="556"/>
      <c r="PZW3" s="556"/>
      <c r="PZX3" s="556"/>
      <c r="PZY3" s="556"/>
      <c r="PZZ3" s="556"/>
      <c r="QAA3" s="556"/>
      <c r="QAB3" s="556"/>
      <c r="QAC3" s="556"/>
      <c r="QAD3" s="556"/>
      <c r="QAE3" s="556"/>
      <c r="QAF3" s="556"/>
      <c r="QAG3" s="556"/>
      <c r="QAH3" s="556"/>
      <c r="QAI3" s="556"/>
      <c r="QAJ3" s="556"/>
      <c r="QAK3" s="556"/>
      <c r="QAL3" s="556"/>
      <c r="QAM3" s="556"/>
      <c r="QAN3" s="556"/>
      <c r="QAO3" s="556"/>
      <c r="QAP3" s="556"/>
      <c r="QAQ3" s="556"/>
      <c r="QAR3" s="556"/>
      <c r="QAS3" s="556"/>
      <c r="QAT3" s="556"/>
      <c r="QAU3" s="556"/>
      <c r="QAV3" s="556"/>
      <c r="QAW3" s="556"/>
      <c r="QAX3" s="556"/>
      <c r="QAY3" s="556"/>
      <c r="QAZ3" s="556"/>
      <c r="QBA3" s="556"/>
      <c r="QBB3" s="556"/>
      <c r="QBC3" s="556"/>
      <c r="QBD3" s="556"/>
      <c r="QBE3" s="556"/>
      <c r="QBF3" s="556"/>
      <c r="QBG3" s="556"/>
      <c r="QBH3" s="556"/>
      <c r="QBI3" s="556"/>
      <c r="QBJ3" s="556"/>
      <c r="QBK3" s="556"/>
      <c r="QBL3" s="556"/>
      <c r="QBM3" s="556"/>
      <c r="QBN3" s="556"/>
      <c r="QBO3" s="556"/>
      <c r="QBP3" s="556"/>
      <c r="QBQ3" s="556"/>
      <c r="QBR3" s="556"/>
      <c r="QBS3" s="556"/>
      <c r="QBT3" s="556"/>
      <c r="QBU3" s="556"/>
      <c r="QBV3" s="556"/>
      <c r="QBW3" s="556"/>
      <c r="QBX3" s="556"/>
      <c r="QBY3" s="556"/>
      <c r="QBZ3" s="556"/>
      <c r="QCA3" s="556"/>
      <c r="QCB3" s="556"/>
      <c r="QCC3" s="556"/>
      <c r="QCD3" s="556"/>
      <c r="QCE3" s="556"/>
      <c r="QCF3" s="556"/>
      <c r="QCG3" s="556"/>
      <c r="QCH3" s="556"/>
      <c r="QCI3" s="556"/>
      <c r="QCJ3" s="556"/>
      <c r="QCK3" s="556"/>
      <c r="QCL3" s="556"/>
      <c r="QCM3" s="556"/>
      <c r="QCN3" s="556"/>
      <c r="QCO3" s="556"/>
      <c r="QCP3" s="556"/>
      <c r="QCQ3" s="556"/>
      <c r="QCR3" s="556"/>
      <c r="QCS3" s="556"/>
      <c r="QCT3" s="556"/>
      <c r="QCU3" s="556"/>
      <c r="QCV3" s="556"/>
      <c r="QCW3" s="556"/>
      <c r="QCX3" s="556"/>
      <c r="QCY3" s="556"/>
      <c r="QCZ3" s="556"/>
      <c r="QDA3" s="556"/>
      <c r="QDB3" s="556"/>
      <c r="QDC3" s="556"/>
      <c r="QDD3" s="556"/>
      <c r="QDE3" s="556"/>
      <c r="QDF3" s="556"/>
      <c r="QDG3" s="556"/>
      <c r="QDH3" s="556"/>
      <c r="QDI3" s="556"/>
      <c r="QDJ3" s="556"/>
      <c r="QDK3" s="556"/>
      <c r="QDL3" s="556"/>
      <c r="QDM3" s="556"/>
      <c r="QDN3" s="556"/>
      <c r="QDO3" s="556"/>
      <c r="QDP3" s="556"/>
      <c r="QDQ3" s="556"/>
      <c r="QDR3" s="556"/>
      <c r="QDS3" s="556"/>
      <c r="QDT3" s="556"/>
      <c r="QDU3" s="556"/>
      <c r="QDV3" s="556"/>
      <c r="QDW3" s="556"/>
      <c r="QDX3" s="556"/>
      <c r="QDY3" s="556"/>
      <c r="QDZ3" s="556"/>
      <c r="QEA3" s="556"/>
      <c r="QEB3" s="556"/>
      <c r="QEC3" s="556"/>
      <c r="QED3" s="556"/>
      <c r="QEE3" s="556"/>
      <c r="QEF3" s="556"/>
      <c r="QEG3" s="556"/>
      <c r="QEH3" s="556"/>
      <c r="QEI3" s="556"/>
      <c r="QEJ3" s="556"/>
      <c r="QEK3" s="556"/>
      <c r="QEL3" s="556"/>
      <c r="QEM3" s="556"/>
      <c r="QEN3" s="556"/>
      <c r="QEO3" s="556"/>
      <c r="QEP3" s="556"/>
      <c r="QEQ3" s="556"/>
      <c r="QER3" s="556"/>
      <c r="QES3" s="556"/>
      <c r="QET3" s="556"/>
      <c r="QEU3" s="556"/>
      <c r="QEV3" s="556"/>
      <c r="QEW3" s="556"/>
      <c r="QEX3" s="556"/>
      <c r="QEY3" s="556"/>
      <c r="QEZ3" s="556"/>
      <c r="QFA3" s="556"/>
      <c r="QFB3" s="556"/>
      <c r="QFC3" s="556"/>
      <c r="QFD3" s="556"/>
      <c r="QFE3" s="556"/>
      <c r="QFF3" s="556"/>
      <c r="QFG3" s="556"/>
      <c r="QFH3" s="556"/>
      <c r="QFI3" s="556"/>
      <c r="QFJ3" s="556"/>
      <c r="QFK3" s="556"/>
      <c r="QFL3" s="556"/>
      <c r="QFM3" s="556"/>
      <c r="QFN3" s="556"/>
      <c r="QFO3" s="556"/>
      <c r="QFP3" s="556"/>
      <c r="QFQ3" s="556"/>
      <c r="QFR3" s="556"/>
      <c r="QFS3" s="556"/>
      <c r="QFT3" s="556"/>
      <c r="QFU3" s="556"/>
      <c r="QFV3" s="556"/>
      <c r="QFW3" s="556"/>
      <c r="QFX3" s="556"/>
      <c r="QFY3" s="556"/>
      <c r="QFZ3" s="556"/>
      <c r="QGA3" s="556"/>
      <c r="QGB3" s="556"/>
      <c r="QGC3" s="556"/>
      <c r="QGD3" s="556"/>
      <c r="QGE3" s="556"/>
      <c r="QGF3" s="556"/>
      <c r="QGG3" s="556"/>
      <c r="QGH3" s="556"/>
      <c r="QGI3" s="556"/>
      <c r="QGJ3" s="556"/>
      <c r="QGK3" s="556"/>
      <c r="QGL3" s="556"/>
      <c r="QGM3" s="556"/>
      <c r="QGN3" s="556"/>
      <c r="QGO3" s="556"/>
      <c r="QGP3" s="556"/>
      <c r="QGQ3" s="556"/>
      <c r="QGR3" s="556"/>
      <c r="QGS3" s="556"/>
      <c r="QGT3" s="556"/>
      <c r="QGU3" s="556"/>
      <c r="QGV3" s="556"/>
      <c r="QGW3" s="556"/>
      <c r="QGX3" s="556"/>
      <c r="QGY3" s="556"/>
      <c r="QGZ3" s="556"/>
      <c r="QHA3" s="556"/>
      <c r="QHB3" s="556"/>
      <c r="QHC3" s="556"/>
      <c r="QHD3" s="556"/>
      <c r="QHE3" s="556"/>
      <c r="QHF3" s="556"/>
      <c r="QHG3" s="556"/>
      <c r="QHH3" s="556"/>
      <c r="QHI3" s="556"/>
      <c r="QHJ3" s="556"/>
      <c r="QHK3" s="556"/>
      <c r="QHL3" s="556"/>
      <c r="QHM3" s="556"/>
      <c r="QHN3" s="556"/>
      <c r="QHO3" s="556"/>
      <c r="QHP3" s="556"/>
      <c r="QHQ3" s="556"/>
      <c r="QHR3" s="556"/>
      <c r="QHS3" s="556"/>
      <c r="QHT3" s="556"/>
      <c r="QHU3" s="556"/>
      <c r="QHV3" s="556"/>
      <c r="QHW3" s="556"/>
      <c r="QHX3" s="556"/>
      <c r="QHY3" s="556"/>
      <c r="QHZ3" s="556"/>
      <c r="QIA3" s="556"/>
      <c r="QIB3" s="556"/>
      <c r="QIC3" s="556"/>
      <c r="QID3" s="556"/>
      <c r="QIE3" s="556"/>
      <c r="QIF3" s="556"/>
      <c r="QIG3" s="556"/>
      <c r="QIH3" s="556"/>
      <c r="QII3" s="556"/>
      <c r="QIJ3" s="556"/>
      <c r="QIK3" s="556"/>
      <c r="QIL3" s="556"/>
      <c r="QIM3" s="556"/>
      <c r="QIN3" s="556"/>
      <c r="QIO3" s="556"/>
      <c r="QIP3" s="556"/>
      <c r="QIQ3" s="556"/>
      <c r="QIR3" s="556"/>
      <c r="QIS3" s="556"/>
      <c r="QIT3" s="556"/>
      <c r="QIU3" s="556"/>
      <c r="QIV3" s="556"/>
      <c r="QIW3" s="556"/>
      <c r="QIX3" s="556"/>
      <c r="QIY3" s="556"/>
      <c r="QIZ3" s="556"/>
      <c r="QJA3" s="556"/>
      <c r="QJB3" s="556"/>
      <c r="QJC3" s="556"/>
      <c r="QJD3" s="556"/>
      <c r="QJE3" s="556"/>
      <c r="QJF3" s="556"/>
      <c r="QJG3" s="556"/>
      <c r="QJH3" s="556"/>
      <c r="QJI3" s="556"/>
      <c r="QJJ3" s="556"/>
      <c r="QJK3" s="556"/>
      <c r="QJL3" s="556"/>
      <c r="QJM3" s="556"/>
      <c r="QJN3" s="556"/>
      <c r="QJO3" s="556"/>
      <c r="QJP3" s="556"/>
      <c r="QJQ3" s="556"/>
      <c r="QJR3" s="556"/>
      <c r="QJS3" s="556"/>
      <c r="QJT3" s="556"/>
      <c r="QJU3" s="556"/>
      <c r="QJV3" s="556"/>
      <c r="QJW3" s="556"/>
      <c r="QJX3" s="556"/>
      <c r="QJY3" s="556"/>
      <c r="QJZ3" s="556"/>
      <c r="QKA3" s="556"/>
      <c r="QKB3" s="556"/>
      <c r="QKC3" s="556"/>
      <c r="QKD3" s="556"/>
      <c r="QKE3" s="556"/>
      <c r="QKF3" s="556"/>
      <c r="QKG3" s="556"/>
      <c r="QKH3" s="556"/>
      <c r="QKI3" s="556"/>
      <c r="QKJ3" s="556"/>
      <c r="QKK3" s="556"/>
      <c r="QKL3" s="556"/>
      <c r="QKM3" s="556"/>
      <c r="QKN3" s="556"/>
      <c r="QKO3" s="556"/>
      <c r="QKP3" s="556"/>
      <c r="QKQ3" s="556"/>
      <c r="QKR3" s="556"/>
      <c r="QKS3" s="556"/>
      <c r="QKT3" s="556"/>
      <c r="QKU3" s="556"/>
      <c r="QKV3" s="556"/>
      <c r="QKW3" s="556"/>
      <c r="QKX3" s="556"/>
      <c r="QKY3" s="556"/>
      <c r="QKZ3" s="556"/>
      <c r="QLA3" s="556"/>
      <c r="QLB3" s="556"/>
      <c r="QLC3" s="556"/>
      <c r="QLD3" s="556"/>
      <c r="QLE3" s="556"/>
      <c r="QLF3" s="556"/>
      <c r="QLG3" s="556"/>
      <c r="QLH3" s="556"/>
      <c r="QLI3" s="556"/>
      <c r="QLJ3" s="556"/>
      <c r="QLK3" s="556"/>
      <c r="QLL3" s="556"/>
      <c r="QLM3" s="556"/>
      <c r="QLN3" s="556"/>
      <c r="QLO3" s="556"/>
      <c r="QLP3" s="556"/>
      <c r="QLQ3" s="556"/>
      <c r="QLR3" s="556"/>
      <c r="QLS3" s="556"/>
      <c r="QLT3" s="556"/>
      <c r="QLU3" s="556"/>
      <c r="QLV3" s="556"/>
      <c r="QLW3" s="556"/>
      <c r="QLX3" s="556"/>
      <c r="QLY3" s="556"/>
      <c r="QLZ3" s="556"/>
      <c r="QMA3" s="556"/>
      <c r="QMB3" s="556"/>
      <c r="QMC3" s="556"/>
      <c r="QMD3" s="556"/>
      <c r="QME3" s="556"/>
      <c r="QMF3" s="556"/>
      <c r="QMG3" s="556"/>
      <c r="QMH3" s="556"/>
      <c r="QMI3" s="556"/>
      <c r="QMJ3" s="556"/>
      <c r="QMK3" s="556"/>
      <c r="QML3" s="556"/>
      <c r="QMM3" s="556"/>
      <c r="QMN3" s="556"/>
      <c r="QMO3" s="556"/>
      <c r="QMP3" s="556"/>
      <c r="QMQ3" s="556"/>
      <c r="QMR3" s="556"/>
      <c r="QMS3" s="556"/>
      <c r="QMT3" s="556"/>
      <c r="QMU3" s="556"/>
      <c r="QMV3" s="556"/>
      <c r="QMW3" s="556"/>
      <c r="QMX3" s="556"/>
      <c r="QMY3" s="556"/>
      <c r="QMZ3" s="556"/>
      <c r="QNA3" s="556"/>
      <c r="QNB3" s="556"/>
      <c r="QNC3" s="556"/>
      <c r="QND3" s="556"/>
      <c r="QNE3" s="556"/>
      <c r="QNF3" s="556"/>
      <c r="QNG3" s="556"/>
      <c r="QNH3" s="556"/>
      <c r="QNI3" s="556"/>
      <c r="QNJ3" s="556"/>
      <c r="QNK3" s="556"/>
      <c r="QNL3" s="556"/>
      <c r="QNM3" s="556"/>
      <c r="QNN3" s="556"/>
      <c r="QNO3" s="556"/>
      <c r="QNP3" s="556"/>
      <c r="QNQ3" s="556"/>
      <c r="QNR3" s="556"/>
      <c r="QNS3" s="556"/>
      <c r="QNT3" s="556"/>
      <c r="QNU3" s="556"/>
      <c r="QNV3" s="556"/>
      <c r="QNW3" s="556"/>
      <c r="QNX3" s="556"/>
      <c r="QNY3" s="556"/>
      <c r="QNZ3" s="556"/>
      <c r="QOA3" s="556"/>
      <c r="QOB3" s="556"/>
      <c r="QOC3" s="556"/>
      <c r="QOD3" s="556"/>
      <c r="QOE3" s="556"/>
      <c r="QOF3" s="556"/>
      <c r="QOG3" s="556"/>
      <c r="QOH3" s="556"/>
      <c r="QOI3" s="556"/>
      <c r="QOJ3" s="556"/>
      <c r="QOK3" s="556"/>
      <c r="QOL3" s="556"/>
      <c r="QOM3" s="556"/>
      <c r="QON3" s="556"/>
      <c r="QOO3" s="556"/>
      <c r="QOP3" s="556"/>
      <c r="QOQ3" s="556"/>
      <c r="QOR3" s="556"/>
      <c r="QOS3" s="556"/>
      <c r="QOT3" s="556"/>
      <c r="QOU3" s="556"/>
      <c r="QOV3" s="556"/>
      <c r="QOW3" s="556"/>
      <c r="QOX3" s="556"/>
      <c r="QOY3" s="556"/>
      <c r="QOZ3" s="556"/>
      <c r="QPA3" s="556"/>
      <c r="QPB3" s="556"/>
      <c r="QPC3" s="556"/>
      <c r="QPD3" s="556"/>
      <c r="QPE3" s="556"/>
      <c r="QPF3" s="556"/>
      <c r="QPG3" s="556"/>
      <c r="QPH3" s="556"/>
      <c r="QPI3" s="556"/>
      <c r="QPJ3" s="556"/>
      <c r="QPK3" s="556"/>
      <c r="QPL3" s="556"/>
      <c r="QPM3" s="556"/>
      <c r="QPN3" s="556"/>
      <c r="QPO3" s="556"/>
      <c r="QPP3" s="556"/>
      <c r="QPQ3" s="556"/>
      <c r="QPR3" s="556"/>
      <c r="QPS3" s="556"/>
      <c r="QPT3" s="556"/>
      <c r="QPU3" s="556"/>
      <c r="QPV3" s="556"/>
      <c r="QPW3" s="556"/>
      <c r="QPX3" s="556"/>
      <c r="QPY3" s="556"/>
      <c r="QPZ3" s="556"/>
      <c r="QQA3" s="556"/>
      <c r="QQB3" s="556"/>
      <c r="QQC3" s="556"/>
      <c r="QQD3" s="556"/>
      <c r="QQE3" s="556"/>
      <c r="QQF3" s="556"/>
      <c r="QQG3" s="556"/>
      <c r="QQH3" s="556"/>
      <c r="QQI3" s="556"/>
      <c r="QQJ3" s="556"/>
      <c r="QQK3" s="556"/>
      <c r="QQL3" s="556"/>
      <c r="QQM3" s="556"/>
      <c r="QQN3" s="556"/>
      <c r="QQO3" s="556"/>
      <c r="QQP3" s="556"/>
      <c r="QQQ3" s="556"/>
      <c r="QQR3" s="556"/>
      <c r="QQS3" s="556"/>
      <c r="QQT3" s="556"/>
      <c r="QQU3" s="556"/>
      <c r="QQV3" s="556"/>
      <c r="QQW3" s="556"/>
      <c r="QQX3" s="556"/>
      <c r="QQY3" s="556"/>
      <c r="QQZ3" s="556"/>
      <c r="QRA3" s="556"/>
      <c r="QRB3" s="556"/>
      <c r="QRC3" s="556"/>
      <c r="QRD3" s="556"/>
      <c r="QRE3" s="556"/>
      <c r="QRF3" s="556"/>
      <c r="QRG3" s="556"/>
      <c r="QRH3" s="556"/>
      <c r="QRI3" s="556"/>
      <c r="QRJ3" s="556"/>
      <c r="QRK3" s="556"/>
      <c r="QRL3" s="556"/>
      <c r="QRM3" s="556"/>
      <c r="QRN3" s="556"/>
      <c r="QRO3" s="556"/>
      <c r="QRP3" s="556"/>
      <c r="QRQ3" s="556"/>
      <c r="QRR3" s="556"/>
      <c r="QRS3" s="556"/>
      <c r="QRT3" s="556"/>
      <c r="QRU3" s="556"/>
      <c r="QRV3" s="556"/>
      <c r="QRW3" s="556"/>
      <c r="QRX3" s="556"/>
      <c r="QRY3" s="556"/>
      <c r="QRZ3" s="556"/>
      <c r="QSA3" s="556"/>
      <c r="QSB3" s="556"/>
      <c r="QSC3" s="556"/>
      <c r="QSD3" s="556"/>
      <c r="QSE3" s="556"/>
      <c r="QSF3" s="556"/>
      <c r="QSG3" s="556"/>
      <c r="QSH3" s="556"/>
      <c r="QSI3" s="556"/>
      <c r="QSJ3" s="556"/>
      <c r="QSK3" s="556"/>
      <c r="QSL3" s="556"/>
      <c r="QSM3" s="556"/>
      <c r="QSN3" s="556"/>
      <c r="QSO3" s="556"/>
      <c r="QSP3" s="556"/>
      <c r="QSQ3" s="556"/>
      <c r="QSR3" s="556"/>
      <c r="QSS3" s="556"/>
      <c r="QST3" s="556"/>
      <c r="QSU3" s="556"/>
      <c r="QSV3" s="556"/>
      <c r="QSW3" s="556"/>
      <c r="QSX3" s="556"/>
      <c r="QSY3" s="556"/>
      <c r="QSZ3" s="556"/>
      <c r="QTA3" s="556"/>
      <c r="QTB3" s="556"/>
      <c r="QTC3" s="556"/>
      <c r="QTD3" s="556"/>
      <c r="QTE3" s="556"/>
      <c r="QTF3" s="556"/>
      <c r="QTG3" s="556"/>
      <c r="QTH3" s="556"/>
      <c r="QTI3" s="556"/>
      <c r="QTJ3" s="556"/>
      <c r="QTK3" s="556"/>
      <c r="QTL3" s="556"/>
      <c r="QTM3" s="556"/>
      <c r="QTN3" s="556"/>
      <c r="QTO3" s="556"/>
      <c r="QTP3" s="556"/>
      <c r="QTQ3" s="556"/>
      <c r="QTR3" s="556"/>
      <c r="QTS3" s="556"/>
      <c r="QTT3" s="556"/>
      <c r="QTU3" s="556"/>
      <c r="QTV3" s="556"/>
      <c r="QTW3" s="556"/>
      <c r="QTX3" s="556"/>
      <c r="QTY3" s="556"/>
      <c r="QTZ3" s="556"/>
      <c r="QUA3" s="556"/>
      <c r="QUB3" s="556"/>
      <c r="QUC3" s="556"/>
      <c r="QUD3" s="556"/>
      <c r="QUE3" s="556"/>
      <c r="QUF3" s="556"/>
      <c r="QUG3" s="556"/>
      <c r="QUH3" s="556"/>
      <c r="QUI3" s="556"/>
      <c r="QUJ3" s="556"/>
      <c r="QUK3" s="556"/>
      <c r="QUL3" s="556"/>
      <c r="QUM3" s="556"/>
      <c r="QUN3" s="556"/>
      <c r="QUO3" s="556"/>
      <c r="QUP3" s="556"/>
      <c r="QUQ3" s="556"/>
      <c r="QUR3" s="556"/>
      <c r="QUS3" s="556"/>
      <c r="QUT3" s="556"/>
      <c r="QUU3" s="556"/>
      <c r="QUV3" s="556"/>
      <c r="QUW3" s="556"/>
      <c r="QUX3" s="556"/>
      <c r="QUY3" s="556"/>
      <c r="QUZ3" s="556"/>
      <c r="QVA3" s="556"/>
      <c r="QVB3" s="556"/>
      <c r="QVC3" s="556"/>
      <c r="QVD3" s="556"/>
      <c r="QVE3" s="556"/>
      <c r="QVF3" s="556"/>
      <c r="QVG3" s="556"/>
      <c r="QVH3" s="556"/>
      <c r="QVI3" s="556"/>
      <c r="QVJ3" s="556"/>
      <c r="QVK3" s="556"/>
      <c r="QVL3" s="556"/>
      <c r="QVM3" s="556"/>
      <c r="QVN3" s="556"/>
      <c r="QVO3" s="556"/>
      <c r="QVP3" s="556"/>
      <c r="QVQ3" s="556"/>
      <c r="QVR3" s="556"/>
      <c r="QVS3" s="556"/>
      <c r="QVT3" s="556"/>
      <c r="QVU3" s="556"/>
      <c r="QVV3" s="556"/>
      <c r="QVW3" s="556"/>
      <c r="QVX3" s="556"/>
      <c r="QVY3" s="556"/>
      <c r="QVZ3" s="556"/>
      <c r="QWA3" s="556"/>
      <c r="QWB3" s="556"/>
      <c r="QWC3" s="556"/>
      <c r="QWD3" s="556"/>
      <c r="QWE3" s="556"/>
      <c r="QWF3" s="556"/>
      <c r="QWG3" s="556"/>
      <c r="QWH3" s="556"/>
      <c r="QWI3" s="556"/>
      <c r="QWJ3" s="556"/>
      <c r="QWK3" s="556"/>
      <c r="QWL3" s="556"/>
      <c r="QWM3" s="556"/>
      <c r="QWN3" s="556"/>
      <c r="QWO3" s="556"/>
      <c r="QWP3" s="556"/>
      <c r="QWQ3" s="556"/>
      <c r="QWR3" s="556"/>
      <c r="QWS3" s="556"/>
      <c r="QWT3" s="556"/>
      <c r="QWU3" s="556"/>
      <c r="QWV3" s="556"/>
      <c r="QWW3" s="556"/>
      <c r="QWX3" s="556"/>
      <c r="QWY3" s="556"/>
      <c r="QWZ3" s="556"/>
      <c r="QXA3" s="556"/>
      <c r="QXB3" s="556"/>
      <c r="QXC3" s="556"/>
      <c r="QXD3" s="556"/>
      <c r="QXE3" s="556"/>
      <c r="QXF3" s="556"/>
      <c r="QXG3" s="556"/>
      <c r="QXH3" s="556"/>
      <c r="QXI3" s="556"/>
      <c r="QXJ3" s="556"/>
      <c r="QXK3" s="556"/>
      <c r="QXL3" s="556"/>
      <c r="QXM3" s="556"/>
      <c r="QXN3" s="556"/>
      <c r="QXO3" s="556"/>
      <c r="QXP3" s="556"/>
      <c r="QXQ3" s="556"/>
      <c r="QXR3" s="556"/>
      <c r="QXS3" s="556"/>
      <c r="QXT3" s="556"/>
      <c r="QXU3" s="556"/>
      <c r="QXV3" s="556"/>
      <c r="QXW3" s="556"/>
      <c r="QXX3" s="556"/>
      <c r="QXY3" s="556"/>
      <c r="QXZ3" s="556"/>
      <c r="QYA3" s="556"/>
      <c r="QYB3" s="556"/>
      <c r="QYC3" s="556"/>
      <c r="QYD3" s="556"/>
      <c r="QYE3" s="556"/>
      <c r="QYF3" s="556"/>
      <c r="QYG3" s="556"/>
      <c r="QYH3" s="556"/>
      <c r="QYI3" s="556"/>
      <c r="QYJ3" s="556"/>
      <c r="QYK3" s="556"/>
      <c r="QYL3" s="556"/>
      <c r="QYM3" s="556"/>
      <c r="QYN3" s="556"/>
      <c r="QYO3" s="556"/>
      <c r="QYP3" s="556"/>
      <c r="QYQ3" s="556"/>
      <c r="QYR3" s="556"/>
      <c r="QYS3" s="556"/>
      <c r="QYT3" s="556"/>
      <c r="QYU3" s="556"/>
      <c r="QYV3" s="556"/>
      <c r="QYW3" s="556"/>
      <c r="QYX3" s="556"/>
      <c r="QYY3" s="556"/>
      <c r="QYZ3" s="556"/>
      <c r="QZA3" s="556"/>
      <c r="QZB3" s="556"/>
      <c r="QZC3" s="556"/>
      <c r="QZD3" s="556"/>
      <c r="QZE3" s="556"/>
      <c r="QZF3" s="556"/>
      <c r="QZG3" s="556"/>
      <c r="QZH3" s="556"/>
      <c r="QZI3" s="556"/>
      <c r="QZJ3" s="556"/>
      <c r="QZK3" s="556"/>
      <c r="QZL3" s="556"/>
      <c r="QZM3" s="556"/>
      <c r="QZN3" s="556"/>
      <c r="QZO3" s="556"/>
      <c r="QZP3" s="556"/>
      <c r="QZQ3" s="556"/>
      <c r="QZR3" s="556"/>
      <c r="QZS3" s="556"/>
      <c r="QZT3" s="556"/>
      <c r="QZU3" s="556"/>
      <c r="QZV3" s="556"/>
      <c r="QZW3" s="556"/>
      <c r="QZX3" s="556"/>
      <c r="QZY3" s="556"/>
      <c r="QZZ3" s="556"/>
      <c r="RAA3" s="556"/>
      <c r="RAB3" s="556"/>
      <c r="RAC3" s="556"/>
      <c r="RAD3" s="556"/>
      <c r="RAE3" s="556"/>
      <c r="RAF3" s="556"/>
      <c r="RAG3" s="556"/>
      <c r="RAH3" s="556"/>
      <c r="RAI3" s="556"/>
      <c r="RAJ3" s="556"/>
      <c r="RAK3" s="556"/>
      <c r="RAL3" s="556"/>
      <c r="RAM3" s="556"/>
      <c r="RAN3" s="556"/>
      <c r="RAO3" s="556"/>
      <c r="RAP3" s="556"/>
      <c r="RAQ3" s="556"/>
      <c r="RAR3" s="556"/>
      <c r="RAS3" s="556"/>
      <c r="RAT3" s="556"/>
      <c r="RAU3" s="556"/>
      <c r="RAV3" s="556"/>
      <c r="RAW3" s="556"/>
      <c r="RAX3" s="556"/>
      <c r="RAY3" s="556"/>
      <c r="RAZ3" s="556"/>
      <c r="RBA3" s="556"/>
      <c r="RBB3" s="556"/>
      <c r="RBC3" s="556"/>
      <c r="RBD3" s="556"/>
      <c r="RBE3" s="556"/>
      <c r="RBF3" s="556"/>
      <c r="RBG3" s="556"/>
      <c r="RBH3" s="556"/>
      <c r="RBI3" s="556"/>
      <c r="RBJ3" s="556"/>
      <c r="RBK3" s="556"/>
      <c r="RBL3" s="556"/>
      <c r="RBM3" s="556"/>
      <c r="RBN3" s="556"/>
      <c r="RBO3" s="556"/>
      <c r="RBP3" s="556"/>
      <c r="RBQ3" s="556"/>
      <c r="RBR3" s="556"/>
      <c r="RBS3" s="556"/>
      <c r="RBT3" s="556"/>
      <c r="RBU3" s="556"/>
      <c r="RBV3" s="556"/>
      <c r="RBW3" s="556"/>
      <c r="RBX3" s="556"/>
      <c r="RBY3" s="556"/>
      <c r="RBZ3" s="556"/>
      <c r="RCA3" s="556"/>
      <c r="RCB3" s="556"/>
      <c r="RCC3" s="556"/>
      <c r="RCD3" s="556"/>
      <c r="RCE3" s="556"/>
      <c r="RCF3" s="556"/>
      <c r="RCG3" s="556"/>
      <c r="RCH3" s="556"/>
      <c r="RCI3" s="556"/>
      <c r="RCJ3" s="556"/>
      <c r="RCK3" s="556"/>
      <c r="RCL3" s="556"/>
      <c r="RCM3" s="556"/>
      <c r="RCN3" s="556"/>
      <c r="RCO3" s="556"/>
      <c r="RCP3" s="556"/>
      <c r="RCQ3" s="556"/>
      <c r="RCR3" s="556"/>
      <c r="RCS3" s="556"/>
      <c r="RCT3" s="556"/>
      <c r="RCU3" s="556"/>
      <c r="RCV3" s="556"/>
      <c r="RCW3" s="556"/>
      <c r="RCX3" s="556"/>
      <c r="RCY3" s="556"/>
      <c r="RCZ3" s="556"/>
      <c r="RDA3" s="556"/>
      <c r="RDB3" s="556"/>
      <c r="RDC3" s="556"/>
      <c r="RDD3" s="556"/>
      <c r="RDE3" s="556"/>
      <c r="RDF3" s="556"/>
      <c r="RDG3" s="556"/>
      <c r="RDH3" s="556"/>
      <c r="RDI3" s="556"/>
      <c r="RDJ3" s="556"/>
      <c r="RDK3" s="556"/>
      <c r="RDL3" s="556"/>
      <c r="RDM3" s="556"/>
      <c r="RDN3" s="556"/>
      <c r="RDO3" s="556"/>
      <c r="RDP3" s="556"/>
      <c r="RDQ3" s="556"/>
      <c r="RDR3" s="556"/>
      <c r="RDS3" s="556"/>
      <c r="RDT3" s="556"/>
      <c r="RDU3" s="556"/>
      <c r="RDV3" s="556"/>
      <c r="RDW3" s="556"/>
      <c r="RDX3" s="556"/>
      <c r="RDY3" s="556"/>
      <c r="RDZ3" s="556"/>
      <c r="REA3" s="556"/>
      <c r="REB3" s="556"/>
      <c r="REC3" s="556"/>
      <c r="RED3" s="556"/>
      <c r="REE3" s="556"/>
      <c r="REF3" s="556"/>
      <c r="REG3" s="556"/>
      <c r="REH3" s="556"/>
      <c r="REI3" s="556"/>
      <c r="REJ3" s="556"/>
      <c r="REK3" s="556"/>
      <c r="REL3" s="556"/>
      <c r="REM3" s="556"/>
      <c r="REN3" s="556"/>
      <c r="REO3" s="556"/>
      <c r="REP3" s="556"/>
      <c r="REQ3" s="556"/>
      <c r="RER3" s="556"/>
      <c r="RES3" s="556"/>
      <c r="RET3" s="556"/>
      <c r="REU3" s="556"/>
      <c r="REV3" s="556"/>
      <c r="REW3" s="556"/>
      <c r="REX3" s="556"/>
      <c r="REY3" s="556"/>
      <c r="REZ3" s="556"/>
      <c r="RFA3" s="556"/>
      <c r="RFB3" s="556"/>
      <c r="RFC3" s="556"/>
      <c r="RFD3" s="556"/>
      <c r="RFE3" s="556"/>
      <c r="RFF3" s="556"/>
      <c r="RFG3" s="556"/>
      <c r="RFH3" s="556"/>
      <c r="RFI3" s="556"/>
      <c r="RFJ3" s="556"/>
      <c r="RFK3" s="556"/>
      <c r="RFL3" s="556"/>
      <c r="RFM3" s="556"/>
      <c r="RFN3" s="556"/>
      <c r="RFO3" s="556"/>
      <c r="RFP3" s="556"/>
      <c r="RFQ3" s="556"/>
      <c r="RFR3" s="556"/>
      <c r="RFS3" s="556"/>
      <c r="RFT3" s="556"/>
      <c r="RFU3" s="556"/>
      <c r="RFV3" s="556"/>
      <c r="RFW3" s="556"/>
      <c r="RFX3" s="556"/>
      <c r="RFY3" s="556"/>
      <c r="RFZ3" s="556"/>
      <c r="RGA3" s="556"/>
      <c r="RGB3" s="556"/>
      <c r="RGC3" s="556"/>
      <c r="RGD3" s="556"/>
      <c r="RGE3" s="556"/>
      <c r="RGF3" s="556"/>
      <c r="RGG3" s="556"/>
      <c r="RGH3" s="556"/>
      <c r="RGI3" s="556"/>
      <c r="RGJ3" s="556"/>
      <c r="RGK3" s="556"/>
      <c r="RGL3" s="556"/>
      <c r="RGM3" s="556"/>
      <c r="RGN3" s="556"/>
      <c r="RGO3" s="556"/>
      <c r="RGP3" s="556"/>
      <c r="RGQ3" s="556"/>
      <c r="RGR3" s="556"/>
      <c r="RGS3" s="556"/>
      <c r="RGT3" s="556"/>
      <c r="RGU3" s="556"/>
      <c r="RGV3" s="556"/>
      <c r="RGW3" s="556"/>
      <c r="RGX3" s="556"/>
      <c r="RGY3" s="556"/>
      <c r="RGZ3" s="556"/>
      <c r="RHA3" s="556"/>
      <c r="RHB3" s="556"/>
      <c r="RHC3" s="556"/>
      <c r="RHD3" s="556"/>
      <c r="RHE3" s="556"/>
      <c r="RHF3" s="556"/>
      <c r="RHG3" s="556"/>
      <c r="RHH3" s="556"/>
      <c r="RHI3" s="556"/>
      <c r="RHJ3" s="556"/>
      <c r="RHK3" s="556"/>
      <c r="RHL3" s="556"/>
      <c r="RHM3" s="556"/>
      <c r="RHN3" s="556"/>
      <c r="RHO3" s="556"/>
      <c r="RHP3" s="556"/>
      <c r="RHQ3" s="556"/>
      <c r="RHR3" s="556"/>
      <c r="RHS3" s="556"/>
      <c r="RHT3" s="556"/>
      <c r="RHU3" s="556"/>
      <c r="RHV3" s="556"/>
      <c r="RHW3" s="556"/>
      <c r="RHX3" s="556"/>
      <c r="RHY3" s="556"/>
      <c r="RHZ3" s="556"/>
      <c r="RIA3" s="556"/>
      <c r="RIB3" s="556"/>
      <c r="RIC3" s="556"/>
      <c r="RID3" s="556"/>
      <c r="RIE3" s="556"/>
      <c r="RIF3" s="556"/>
      <c r="RIG3" s="556"/>
      <c r="RIH3" s="556"/>
      <c r="RII3" s="556"/>
      <c r="RIJ3" s="556"/>
      <c r="RIK3" s="556"/>
      <c r="RIL3" s="556"/>
      <c r="RIM3" s="556"/>
      <c r="RIN3" s="556"/>
      <c r="RIO3" s="556"/>
      <c r="RIP3" s="556"/>
      <c r="RIQ3" s="556"/>
      <c r="RIR3" s="556"/>
      <c r="RIS3" s="556"/>
      <c r="RIT3" s="556"/>
      <c r="RIU3" s="556"/>
      <c r="RIV3" s="556"/>
      <c r="RIW3" s="556"/>
      <c r="RIX3" s="556"/>
      <c r="RIY3" s="556"/>
      <c r="RIZ3" s="556"/>
      <c r="RJA3" s="556"/>
      <c r="RJB3" s="556"/>
      <c r="RJC3" s="556"/>
      <c r="RJD3" s="556"/>
      <c r="RJE3" s="556"/>
      <c r="RJF3" s="556"/>
      <c r="RJG3" s="556"/>
      <c r="RJH3" s="556"/>
      <c r="RJI3" s="556"/>
      <c r="RJJ3" s="556"/>
      <c r="RJK3" s="556"/>
      <c r="RJL3" s="556"/>
      <c r="RJM3" s="556"/>
      <c r="RJN3" s="556"/>
      <c r="RJO3" s="556"/>
      <c r="RJP3" s="556"/>
      <c r="RJQ3" s="556"/>
      <c r="RJR3" s="556"/>
      <c r="RJS3" s="556"/>
      <c r="RJT3" s="556"/>
      <c r="RJU3" s="556"/>
      <c r="RJV3" s="556"/>
      <c r="RJW3" s="556"/>
      <c r="RJX3" s="556"/>
      <c r="RJY3" s="556"/>
      <c r="RJZ3" s="556"/>
      <c r="RKA3" s="556"/>
      <c r="RKB3" s="556"/>
      <c r="RKC3" s="556"/>
      <c r="RKD3" s="556"/>
      <c r="RKE3" s="556"/>
      <c r="RKF3" s="556"/>
      <c r="RKG3" s="556"/>
      <c r="RKH3" s="556"/>
      <c r="RKI3" s="556"/>
      <c r="RKJ3" s="556"/>
      <c r="RKK3" s="556"/>
      <c r="RKL3" s="556"/>
      <c r="RKM3" s="556"/>
      <c r="RKN3" s="556"/>
      <c r="RKO3" s="556"/>
      <c r="RKP3" s="556"/>
      <c r="RKQ3" s="556"/>
      <c r="RKR3" s="556"/>
      <c r="RKS3" s="556"/>
      <c r="RKT3" s="556"/>
      <c r="RKU3" s="556"/>
      <c r="RKV3" s="556"/>
      <c r="RKW3" s="556"/>
      <c r="RKX3" s="556"/>
      <c r="RKY3" s="556"/>
      <c r="RKZ3" s="556"/>
      <c r="RLA3" s="556"/>
      <c r="RLB3" s="556"/>
      <c r="RLC3" s="556"/>
      <c r="RLD3" s="556"/>
      <c r="RLE3" s="556"/>
      <c r="RLF3" s="556"/>
      <c r="RLG3" s="556"/>
      <c r="RLH3" s="556"/>
      <c r="RLI3" s="556"/>
      <c r="RLJ3" s="556"/>
      <c r="RLK3" s="556"/>
      <c r="RLL3" s="556"/>
      <c r="RLM3" s="556"/>
      <c r="RLN3" s="556"/>
      <c r="RLO3" s="556"/>
      <c r="RLP3" s="556"/>
      <c r="RLQ3" s="556"/>
      <c r="RLR3" s="556"/>
      <c r="RLS3" s="556"/>
      <c r="RLT3" s="556"/>
      <c r="RLU3" s="556"/>
      <c r="RLV3" s="556"/>
      <c r="RLW3" s="556"/>
      <c r="RLX3" s="556"/>
      <c r="RLY3" s="556"/>
      <c r="RLZ3" s="556"/>
      <c r="RMA3" s="556"/>
      <c r="RMB3" s="556"/>
      <c r="RMC3" s="556"/>
      <c r="RMD3" s="556"/>
      <c r="RME3" s="556"/>
      <c r="RMF3" s="556"/>
      <c r="RMG3" s="556"/>
      <c r="RMH3" s="556"/>
      <c r="RMI3" s="556"/>
      <c r="RMJ3" s="556"/>
      <c r="RMK3" s="556"/>
      <c r="RML3" s="556"/>
      <c r="RMM3" s="556"/>
      <c r="RMN3" s="556"/>
      <c r="RMO3" s="556"/>
      <c r="RMP3" s="556"/>
      <c r="RMQ3" s="556"/>
      <c r="RMR3" s="556"/>
      <c r="RMS3" s="556"/>
      <c r="RMT3" s="556"/>
      <c r="RMU3" s="556"/>
      <c r="RMV3" s="556"/>
      <c r="RMW3" s="556"/>
      <c r="RMX3" s="556"/>
      <c r="RMY3" s="556"/>
      <c r="RMZ3" s="556"/>
      <c r="RNA3" s="556"/>
      <c r="RNB3" s="556"/>
      <c r="RNC3" s="556"/>
      <c r="RND3" s="556"/>
      <c r="RNE3" s="556"/>
      <c r="RNF3" s="556"/>
      <c r="RNG3" s="556"/>
      <c r="RNH3" s="556"/>
      <c r="RNI3" s="556"/>
      <c r="RNJ3" s="556"/>
      <c r="RNK3" s="556"/>
      <c r="RNL3" s="556"/>
      <c r="RNM3" s="556"/>
      <c r="RNN3" s="556"/>
      <c r="RNO3" s="556"/>
      <c r="RNP3" s="556"/>
      <c r="RNQ3" s="556"/>
      <c r="RNR3" s="556"/>
      <c r="RNS3" s="556"/>
      <c r="RNT3" s="556"/>
      <c r="RNU3" s="556"/>
      <c r="RNV3" s="556"/>
      <c r="RNW3" s="556"/>
      <c r="RNX3" s="556"/>
      <c r="RNY3" s="556"/>
      <c r="RNZ3" s="556"/>
      <c r="ROA3" s="556"/>
      <c r="ROB3" s="556"/>
      <c r="ROC3" s="556"/>
      <c r="ROD3" s="556"/>
      <c r="ROE3" s="556"/>
      <c r="ROF3" s="556"/>
      <c r="ROG3" s="556"/>
      <c r="ROH3" s="556"/>
      <c r="ROI3" s="556"/>
      <c r="ROJ3" s="556"/>
      <c r="ROK3" s="556"/>
      <c r="ROL3" s="556"/>
      <c r="ROM3" s="556"/>
      <c r="RON3" s="556"/>
      <c r="ROO3" s="556"/>
      <c r="ROP3" s="556"/>
      <c r="ROQ3" s="556"/>
      <c r="ROR3" s="556"/>
      <c r="ROS3" s="556"/>
      <c r="ROT3" s="556"/>
      <c r="ROU3" s="556"/>
      <c r="ROV3" s="556"/>
      <c r="ROW3" s="556"/>
      <c r="ROX3" s="556"/>
      <c r="ROY3" s="556"/>
      <c r="ROZ3" s="556"/>
      <c r="RPA3" s="556"/>
      <c r="RPB3" s="556"/>
      <c r="RPC3" s="556"/>
      <c r="RPD3" s="556"/>
      <c r="RPE3" s="556"/>
      <c r="RPF3" s="556"/>
      <c r="RPG3" s="556"/>
      <c r="RPH3" s="556"/>
      <c r="RPI3" s="556"/>
      <c r="RPJ3" s="556"/>
      <c r="RPK3" s="556"/>
      <c r="RPL3" s="556"/>
      <c r="RPM3" s="556"/>
      <c r="RPN3" s="556"/>
      <c r="RPO3" s="556"/>
      <c r="RPP3" s="556"/>
      <c r="RPQ3" s="556"/>
      <c r="RPR3" s="556"/>
      <c r="RPS3" s="556"/>
      <c r="RPT3" s="556"/>
      <c r="RPU3" s="556"/>
      <c r="RPV3" s="556"/>
      <c r="RPW3" s="556"/>
      <c r="RPX3" s="556"/>
      <c r="RPY3" s="556"/>
      <c r="RPZ3" s="556"/>
      <c r="RQA3" s="556"/>
      <c r="RQB3" s="556"/>
      <c r="RQC3" s="556"/>
      <c r="RQD3" s="556"/>
      <c r="RQE3" s="556"/>
      <c r="RQF3" s="556"/>
      <c r="RQG3" s="556"/>
      <c r="RQH3" s="556"/>
      <c r="RQI3" s="556"/>
      <c r="RQJ3" s="556"/>
      <c r="RQK3" s="556"/>
      <c r="RQL3" s="556"/>
      <c r="RQM3" s="556"/>
      <c r="RQN3" s="556"/>
      <c r="RQO3" s="556"/>
      <c r="RQP3" s="556"/>
      <c r="RQQ3" s="556"/>
      <c r="RQR3" s="556"/>
      <c r="RQS3" s="556"/>
      <c r="RQT3" s="556"/>
      <c r="RQU3" s="556"/>
      <c r="RQV3" s="556"/>
      <c r="RQW3" s="556"/>
      <c r="RQX3" s="556"/>
      <c r="RQY3" s="556"/>
      <c r="RQZ3" s="556"/>
      <c r="RRA3" s="556"/>
      <c r="RRB3" s="556"/>
      <c r="RRC3" s="556"/>
      <c r="RRD3" s="556"/>
      <c r="RRE3" s="556"/>
      <c r="RRF3" s="556"/>
      <c r="RRG3" s="556"/>
      <c r="RRH3" s="556"/>
      <c r="RRI3" s="556"/>
      <c r="RRJ3" s="556"/>
      <c r="RRK3" s="556"/>
      <c r="RRL3" s="556"/>
      <c r="RRM3" s="556"/>
      <c r="RRN3" s="556"/>
      <c r="RRO3" s="556"/>
      <c r="RRP3" s="556"/>
      <c r="RRQ3" s="556"/>
      <c r="RRR3" s="556"/>
      <c r="RRS3" s="556"/>
      <c r="RRT3" s="556"/>
      <c r="RRU3" s="556"/>
      <c r="RRV3" s="556"/>
      <c r="RRW3" s="556"/>
      <c r="RRX3" s="556"/>
      <c r="RRY3" s="556"/>
      <c r="RRZ3" s="556"/>
      <c r="RSA3" s="556"/>
      <c r="RSB3" s="556"/>
      <c r="RSC3" s="556"/>
      <c r="RSD3" s="556"/>
      <c r="RSE3" s="556"/>
      <c r="RSF3" s="556"/>
      <c r="RSG3" s="556"/>
      <c r="RSH3" s="556"/>
      <c r="RSI3" s="556"/>
      <c r="RSJ3" s="556"/>
      <c r="RSK3" s="556"/>
      <c r="RSL3" s="556"/>
      <c r="RSM3" s="556"/>
      <c r="RSN3" s="556"/>
      <c r="RSO3" s="556"/>
      <c r="RSP3" s="556"/>
      <c r="RSQ3" s="556"/>
      <c r="RSR3" s="556"/>
      <c r="RSS3" s="556"/>
      <c r="RST3" s="556"/>
      <c r="RSU3" s="556"/>
      <c r="RSV3" s="556"/>
      <c r="RSW3" s="556"/>
      <c r="RSX3" s="556"/>
      <c r="RSY3" s="556"/>
      <c r="RSZ3" s="556"/>
      <c r="RTA3" s="556"/>
      <c r="RTB3" s="556"/>
      <c r="RTC3" s="556"/>
      <c r="RTD3" s="556"/>
      <c r="RTE3" s="556"/>
      <c r="RTF3" s="556"/>
      <c r="RTG3" s="556"/>
      <c r="RTH3" s="556"/>
      <c r="RTI3" s="556"/>
      <c r="RTJ3" s="556"/>
      <c r="RTK3" s="556"/>
      <c r="RTL3" s="556"/>
      <c r="RTM3" s="556"/>
      <c r="RTN3" s="556"/>
      <c r="RTO3" s="556"/>
      <c r="RTP3" s="556"/>
      <c r="RTQ3" s="556"/>
      <c r="RTR3" s="556"/>
      <c r="RTS3" s="556"/>
      <c r="RTT3" s="556"/>
      <c r="RTU3" s="556"/>
      <c r="RTV3" s="556"/>
      <c r="RTW3" s="556"/>
      <c r="RTX3" s="556"/>
      <c r="RTY3" s="556"/>
      <c r="RTZ3" s="556"/>
      <c r="RUA3" s="556"/>
      <c r="RUB3" s="556"/>
      <c r="RUC3" s="556"/>
      <c r="RUD3" s="556"/>
      <c r="RUE3" s="556"/>
      <c r="RUF3" s="556"/>
      <c r="RUG3" s="556"/>
      <c r="RUH3" s="556"/>
      <c r="RUI3" s="556"/>
      <c r="RUJ3" s="556"/>
      <c r="RUK3" s="556"/>
      <c r="RUL3" s="556"/>
      <c r="RUM3" s="556"/>
      <c r="RUN3" s="556"/>
      <c r="RUO3" s="556"/>
      <c r="RUP3" s="556"/>
      <c r="RUQ3" s="556"/>
      <c r="RUR3" s="556"/>
      <c r="RUS3" s="556"/>
      <c r="RUT3" s="556"/>
      <c r="RUU3" s="556"/>
      <c r="RUV3" s="556"/>
      <c r="RUW3" s="556"/>
      <c r="RUX3" s="556"/>
      <c r="RUY3" s="556"/>
      <c r="RUZ3" s="556"/>
      <c r="RVA3" s="556"/>
      <c r="RVB3" s="556"/>
      <c r="RVC3" s="556"/>
      <c r="RVD3" s="556"/>
      <c r="RVE3" s="556"/>
      <c r="RVF3" s="556"/>
      <c r="RVG3" s="556"/>
      <c r="RVH3" s="556"/>
      <c r="RVI3" s="556"/>
      <c r="RVJ3" s="556"/>
      <c r="RVK3" s="556"/>
      <c r="RVL3" s="556"/>
      <c r="RVM3" s="556"/>
      <c r="RVN3" s="556"/>
      <c r="RVO3" s="556"/>
      <c r="RVP3" s="556"/>
      <c r="RVQ3" s="556"/>
      <c r="RVR3" s="556"/>
      <c r="RVS3" s="556"/>
      <c r="RVT3" s="556"/>
      <c r="RVU3" s="556"/>
      <c r="RVV3" s="556"/>
      <c r="RVW3" s="556"/>
      <c r="RVX3" s="556"/>
      <c r="RVY3" s="556"/>
      <c r="RVZ3" s="556"/>
      <c r="RWA3" s="556"/>
      <c r="RWB3" s="556"/>
      <c r="RWC3" s="556"/>
      <c r="RWD3" s="556"/>
      <c r="RWE3" s="556"/>
      <c r="RWF3" s="556"/>
      <c r="RWG3" s="556"/>
      <c r="RWH3" s="556"/>
      <c r="RWI3" s="556"/>
      <c r="RWJ3" s="556"/>
      <c r="RWK3" s="556"/>
      <c r="RWL3" s="556"/>
      <c r="RWM3" s="556"/>
      <c r="RWN3" s="556"/>
      <c r="RWO3" s="556"/>
      <c r="RWP3" s="556"/>
      <c r="RWQ3" s="556"/>
      <c r="RWR3" s="556"/>
      <c r="RWS3" s="556"/>
      <c r="RWT3" s="556"/>
      <c r="RWU3" s="556"/>
      <c r="RWV3" s="556"/>
      <c r="RWW3" s="556"/>
      <c r="RWX3" s="556"/>
      <c r="RWY3" s="556"/>
      <c r="RWZ3" s="556"/>
      <c r="RXA3" s="556"/>
      <c r="RXB3" s="556"/>
      <c r="RXC3" s="556"/>
      <c r="RXD3" s="556"/>
      <c r="RXE3" s="556"/>
      <c r="RXF3" s="556"/>
      <c r="RXG3" s="556"/>
      <c r="RXH3" s="556"/>
      <c r="RXI3" s="556"/>
      <c r="RXJ3" s="556"/>
      <c r="RXK3" s="556"/>
      <c r="RXL3" s="556"/>
      <c r="RXM3" s="556"/>
      <c r="RXN3" s="556"/>
      <c r="RXO3" s="556"/>
      <c r="RXP3" s="556"/>
      <c r="RXQ3" s="556"/>
      <c r="RXR3" s="556"/>
      <c r="RXS3" s="556"/>
      <c r="RXT3" s="556"/>
      <c r="RXU3" s="556"/>
      <c r="RXV3" s="556"/>
      <c r="RXW3" s="556"/>
      <c r="RXX3" s="556"/>
      <c r="RXY3" s="556"/>
      <c r="RXZ3" s="556"/>
      <c r="RYA3" s="556"/>
      <c r="RYB3" s="556"/>
      <c r="RYC3" s="556"/>
      <c r="RYD3" s="556"/>
      <c r="RYE3" s="556"/>
      <c r="RYF3" s="556"/>
      <c r="RYG3" s="556"/>
      <c r="RYH3" s="556"/>
      <c r="RYI3" s="556"/>
      <c r="RYJ3" s="556"/>
      <c r="RYK3" s="556"/>
      <c r="RYL3" s="556"/>
      <c r="RYM3" s="556"/>
      <c r="RYN3" s="556"/>
      <c r="RYO3" s="556"/>
      <c r="RYP3" s="556"/>
      <c r="RYQ3" s="556"/>
      <c r="RYR3" s="556"/>
      <c r="RYS3" s="556"/>
      <c r="RYT3" s="556"/>
      <c r="RYU3" s="556"/>
      <c r="RYV3" s="556"/>
      <c r="RYW3" s="556"/>
      <c r="RYX3" s="556"/>
      <c r="RYY3" s="556"/>
      <c r="RYZ3" s="556"/>
      <c r="RZA3" s="556"/>
      <c r="RZB3" s="556"/>
      <c r="RZC3" s="556"/>
      <c r="RZD3" s="556"/>
      <c r="RZE3" s="556"/>
      <c r="RZF3" s="556"/>
      <c r="RZG3" s="556"/>
      <c r="RZH3" s="556"/>
      <c r="RZI3" s="556"/>
      <c r="RZJ3" s="556"/>
      <c r="RZK3" s="556"/>
      <c r="RZL3" s="556"/>
      <c r="RZM3" s="556"/>
      <c r="RZN3" s="556"/>
      <c r="RZO3" s="556"/>
      <c r="RZP3" s="556"/>
      <c r="RZQ3" s="556"/>
      <c r="RZR3" s="556"/>
      <c r="RZS3" s="556"/>
      <c r="RZT3" s="556"/>
      <c r="RZU3" s="556"/>
      <c r="RZV3" s="556"/>
      <c r="RZW3" s="556"/>
      <c r="RZX3" s="556"/>
      <c r="RZY3" s="556"/>
      <c r="RZZ3" s="556"/>
      <c r="SAA3" s="556"/>
      <c r="SAB3" s="556"/>
      <c r="SAC3" s="556"/>
      <c r="SAD3" s="556"/>
      <c r="SAE3" s="556"/>
      <c r="SAF3" s="556"/>
      <c r="SAG3" s="556"/>
      <c r="SAH3" s="556"/>
      <c r="SAI3" s="556"/>
      <c r="SAJ3" s="556"/>
      <c r="SAK3" s="556"/>
      <c r="SAL3" s="556"/>
      <c r="SAM3" s="556"/>
      <c r="SAN3" s="556"/>
      <c r="SAO3" s="556"/>
      <c r="SAP3" s="556"/>
      <c r="SAQ3" s="556"/>
      <c r="SAR3" s="556"/>
      <c r="SAS3" s="556"/>
      <c r="SAT3" s="556"/>
      <c r="SAU3" s="556"/>
      <c r="SAV3" s="556"/>
      <c r="SAW3" s="556"/>
      <c r="SAX3" s="556"/>
      <c r="SAY3" s="556"/>
      <c r="SAZ3" s="556"/>
      <c r="SBA3" s="556"/>
      <c r="SBB3" s="556"/>
      <c r="SBC3" s="556"/>
      <c r="SBD3" s="556"/>
      <c r="SBE3" s="556"/>
      <c r="SBF3" s="556"/>
      <c r="SBG3" s="556"/>
      <c r="SBH3" s="556"/>
      <c r="SBI3" s="556"/>
      <c r="SBJ3" s="556"/>
      <c r="SBK3" s="556"/>
      <c r="SBL3" s="556"/>
      <c r="SBM3" s="556"/>
      <c r="SBN3" s="556"/>
      <c r="SBO3" s="556"/>
      <c r="SBP3" s="556"/>
      <c r="SBQ3" s="556"/>
      <c r="SBR3" s="556"/>
      <c r="SBS3" s="556"/>
      <c r="SBT3" s="556"/>
      <c r="SBU3" s="556"/>
      <c r="SBV3" s="556"/>
      <c r="SBW3" s="556"/>
      <c r="SBX3" s="556"/>
      <c r="SBY3" s="556"/>
      <c r="SBZ3" s="556"/>
      <c r="SCA3" s="556"/>
      <c r="SCB3" s="556"/>
      <c r="SCC3" s="556"/>
      <c r="SCD3" s="556"/>
      <c r="SCE3" s="556"/>
      <c r="SCF3" s="556"/>
      <c r="SCG3" s="556"/>
      <c r="SCH3" s="556"/>
      <c r="SCI3" s="556"/>
      <c r="SCJ3" s="556"/>
      <c r="SCK3" s="556"/>
      <c r="SCL3" s="556"/>
      <c r="SCM3" s="556"/>
      <c r="SCN3" s="556"/>
      <c r="SCO3" s="556"/>
      <c r="SCP3" s="556"/>
      <c r="SCQ3" s="556"/>
      <c r="SCR3" s="556"/>
      <c r="SCS3" s="556"/>
      <c r="SCT3" s="556"/>
      <c r="SCU3" s="556"/>
      <c r="SCV3" s="556"/>
      <c r="SCW3" s="556"/>
      <c r="SCX3" s="556"/>
      <c r="SCY3" s="556"/>
      <c r="SCZ3" s="556"/>
      <c r="SDA3" s="556"/>
      <c r="SDB3" s="556"/>
      <c r="SDC3" s="556"/>
      <c r="SDD3" s="556"/>
      <c r="SDE3" s="556"/>
      <c r="SDF3" s="556"/>
      <c r="SDG3" s="556"/>
      <c r="SDH3" s="556"/>
      <c r="SDI3" s="556"/>
      <c r="SDJ3" s="556"/>
      <c r="SDK3" s="556"/>
      <c r="SDL3" s="556"/>
      <c r="SDM3" s="556"/>
      <c r="SDN3" s="556"/>
      <c r="SDO3" s="556"/>
      <c r="SDP3" s="556"/>
      <c r="SDQ3" s="556"/>
      <c r="SDR3" s="556"/>
      <c r="SDS3" s="556"/>
      <c r="SDT3" s="556"/>
      <c r="SDU3" s="556"/>
      <c r="SDV3" s="556"/>
      <c r="SDW3" s="556"/>
      <c r="SDX3" s="556"/>
      <c r="SDY3" s="556"/>
      <c r="SDZ3" s="556"/>
      <c r="SEA3" s="556"/>
      <c r="SEB3" s="556"/>
      <c r="SEC3" s="556"/>
      <c r="SED3" s="556"/>
      <c r="SEE3" s="556"/>
      <c r="SEF3" s="556"/>
      <c r="SEG3" s="556"/>
      <c r="SEH3" s="556"/>
      <c r="SEI3" s="556"/>
      <c r="SEJ3" s="556"/>
      <c r="SEK3" s="556"/>
      <c r="SEL3" s="556"/>
      <c r="SEM3" s="556"/>
      <c r="SEN3" s="556"/>
      <c r="SEO3" s="556"/>
      <c r="SEP3" s="556"/>
      <c r="SEQ3" s="556"/>
      <c r="SER3" s="556"/>
      <c r="SES3" s="556"/>
      <c r="SET3" s="556"/>
      <c r="SEU3" s="556"/>
      <c r="SEV3" s="556"/>
      <c r="SEW3" s="556"/>
      <c r="SEX3" s="556"/>
      <c r="SEY3" s="556"/>
      <c r="SEZ3" s="556"/>
      <c r="SFA3" s="556"/>
      <c r="SFB3" s="556"/>
      <c r="SFC3" s="556"/>
      <c r="SFD3" s="556"/>
      <c r="SFE3" s="556"/>
      <c r="SFF3" s="556"/>
      <c r="SFG3" s="556"/>
      <c r="SFH3" s="556"/>
      <c r="SFI3" s="556"/>
      <c r="SFJ3" s="556"/>
      <c r="SFK3" s="556"/>
      <c r="SFL3" s="556"/>
      <c r="SFM3" s="556"/>
      <c r="SFN3" s="556"/>
      <c r="SFO3" s="556"/>
      <c r="SFP3" s="556"/>
      <c r="SFQ3" s="556"/>
      <c r="SFR3" s="556"/>
      <c r="SFS3" s="556"/>
      <c r="SFT3" s="556"/>
      <c r="SFU3" s="556"/>
      <c r="SFV3" s="556"/>
      <c r="SFW3" s="556"/>
      <c r="SFX3" s="556"/>
      <c r="SFY3" s="556"/>
      <c r="SFZ3" s="556"/>
      <c r="SGA3" s="556"/>
      <c r="SGB3" s="556"/>
      <c r="SGC3" s="556"/>
      <c r="SGD3" s="556"/>
      <c r="SGE3" s="556"/>
      <c r="SGF3" s="556"/>
      <c r="SGG3" s="556"/>
      <c r="SGH3" s="556"/>
      <c r="SGI3" s="556"/>
      <c r="SGJ3" s="556"/>
      <c r="SGK3" s="556"/>
      <c r="SGL3" s="556"/>
      <c r="SGM3" s="556"/>
      <c r="SGN3" s="556"/>
      <c r="SGO3" s="556"/>
      <c r="SGP3" s="556"/>
      <c r="SGQ3" s="556"/>
      <c r="SGR3" s="556"/>
      <c r="SGS3" s="556"/>
      <c r="SGT3" s="556"/>
      <c r="SGU3" s="556"/>
      <c r="SGV3" s="556"/>
      <c r="SGW3" s="556"/>
      <c r="SGX3" s="556"/>
      <c r="SGY3" s="556"/>
      <c r="SGZ3" s="556"/>
      <c r="SHA3" s="556"/>
      <c r="SHB3" s="556"/>
      <c r="SHC3" s="556"/>
      <c r="SHD3" s="556"/>
      <c r="SHE3" s="556"/>
      <c r="SHF3" s="556"/>
      <c r="SHG3" s="556"/>
      <c r="SHH3" s="556"/>
      <c r="SHI3" s="556"/>
      <c r="SHJ3" s="556"/>
      <c r="SHK3" s="556"/>
      <c r="SHL3" s="556"/>
      <c r="SHM3" s="556"/>
      <c r="SHN3" s="556"/>
      <c r="SHO3" s="556"/>
      <c r="SHP3" s="556"/>
      <c r="SHQ3" s="556"/>
      <c r="SHR3" s="556"/>
      <c r="SHS3" s="556"/>
      <c r="SHT3" s="556"/>
      <c r="SHU3" s="556"/>
      <c r="SHV3" s="556"/>
      <c r="SHW3" s="556"/>
      <c r="SHX3" s="556"/>
      <c r="SHY3" s="556"/>
      <c r="SHZ3" s="556"/>
      <c r="SIA3" s="556"/>
      <c r="SIB3" s="556"/>
      <c r="SIC3" s="556"/>
      <c r="SID3" s="556"/>
      <c r="SIE3" s="556"/>
      <c r="SIF3" s="556"/>
      <c r="SIG3" s="556"/>
      <c r="SIH3" s="556"/>
      <c r="SII3" s="556"/>
      <c r="SIJ3" s="556"/>
      <c r="SIK3" s="556"/>
      <c r="SIL3" s="556"/>
      <c r="SIM3" s="556"/>
      <c r="SIN3" s="556"/>
      <c r="SIO3" s="556"/>
      <c r="SIP3" s="556"/>
      <c r="SIQ3" s="556"/>
      <c r="SIR3" s="556"/>
      <c r="SIS3" s="556"/>
      <c r="SIT3" s="556"/>
      <c r="SIU3" s="556"/>
      <c r="SIV3" s="556"/>
      <c r="SIW3" s="556"/>
      <c r="SIX3" s="556"/>
      <c r="SIY3" s="556"/>
      <c r="SIZ3" s="556"/>
      <c r="SJA3" s="556"/>
      <c r="SJB3" s="556"/>
      <c r="SJC3" s="556"/>
      <c r="SJD3" s="556"/>
      <c r="SJE3" s="556"/>
      <c r="SJF3" s="556"/>
      <c r="SJG3" s="556"/>
      <c r="SJH3" s="556"/>
      <c r="SJI3" s="556"/>
      <c r="SJJ3" s="556"/>
      <c r="SJK3" s="556"/>
      <c r="SJL3" s="556"/>
      <c r="SJM3" s="556"/>
      <c r="SJN3" s="556"/>
      <c r="SJO3" s="556"/>
      <c r="SJP3" s="556"/>
      <c r="SJQ3" s="556"/>
      <c r="SJR3" s="556"/>
      <c r="SJS3" s="556"/>
      <c r="SJT3" s="556"/>
      <c r="SJU3" s="556"/>
      <c r="SJV3" s="556"/>
      <c r="SJW3" s="556"/>
      <c r="SJX3" s="556"/>
      <c r="SJY3" s="556"/>
      <c r="SJZ3" s="556"/>
      <c r="SKA3" s="556"/>
      <c r="SKB3" s="556"/>
      <c r="SKC3" s="556"/>
      <c r="SKD3" s="556"/>
      <c r="SKE3" s="556"/>
      <c r="SKF3" s="556"/>
      <c r="SKG3" s="556"/>
      <c r="SKH3" s="556"/>
      <c r="SKI3" s="556"/>
      <c r="SKJ3" s="556"/>
      <c r="SKK3" s="556"/>
      <c r="SKL3" s="556"/>
      <c r="SKM3" s="556"/>
      <c r="SKN3" s="556"/>
      <c r="SKO3" s="556"/>
      <c r="SKP3" s="556"/>
      <c r="SKQ3" s="556"/>
      <c r="SKR3" s="556"/>
      <c r="SKS3" s="556"/>
      <c r="SKT3" s="556"/>
      <c r="SKU3" s="556"/>
      <c r="SKV3" s="556"/>
      <c r="SKW3" s="556"/>
      <c r="SKX3" s="556"/>
      <c r="SKY3" s="556"/>
      <c r="SKZ3" s="556"/>
      <c r="SLA3" s="556"/>
      <c r="SLB3" s="556"/>
      <c r="SLC3" s="556"/>
      <c r="SLD3" s="556"/>
      <c r="SLE3" s="556"/>
      <c r="SLF3" s="556"/>
      <c r="SLG3" s="556"/>
      <c r="SLH3" s="556"/>
      <c r="SLI3" s="556"/>
      <c r="SLJ3" s="556"/>
      <c r="SLK3" s="556"/>
      <c r="SLL3" s="556"/>
      <c r="SLM3" s="556"/>
      <c r="SLN3" s="556"/>
      <c r="SLO3" s="556"/>
      <c r="SLP3" s="556"/>
      <c r="SLQ3" s="556"/>
      <c r="SLR3" s="556"/>
      <c r="SLS3" s="556"/>
      <c r="SLT3" s="556"/>
      <c r="SLU3" s="556"/>
      <c r="SLV3" s="556"/>
      <c r="SLW3" s="556"/>
      <c r="SLX3" s="556"/>
      <c r="SLY3" s="556"/>
      <c r="SLZ3" s="556"/>
      <c r="SMA3" s="556"/>
      <c r="SMB3" s="556"/>
      <c r="SMC3" s="556"/>
      <c r="SMD3" s="556"/>
      <c r="SME3" s="556"/>
      <c r="SMF3" s="556"/>
      <c r="SMG3" s="556"/>
      <c r="SMH3" s="556"/>
      <c r="SMI3" s="556"/>
      <c r="SMJ3" s="556"/>
      <c r="SMK3" s="556"/>
      <c r="SML3" s="556"/>
      <c r="SMM3" s="556"/>
      <c r="SMN3" s="556"/>
      <c r="SMO3" s="556"/>
      <c r="SMP3" s="556"/>
      <c r="SMQ3" s="556"/>
      <c r="SMR3" s="556"/>
      <c r="SMS3" s="556"/>
      <c r="SMT3" s="556"/>
      <c r="SMU3" s="556"/>
      <c r="SMV3" s="556"/>
      <c r="SMW3" s="556"/>
      <c r="SMX3" s="556"/>
      <c r="SMY3" s="556"/>
      <c r="SMZ3" s="556"/>
      <c r="SNA3" s="556"/>
      <c r="SNB3" s="556"/>
      <c r="SNC3" s="556"/>
      <c r="SND3" s="556"/>
      <c r="SNE3" s="556"/>
      <c r="SNF3" s="556"/>
      <c r="SNG3" s="556"/>
      <c r="SNH3" s="556"/>
      <c r="SNI3" s="556"/>
      <c r="SNJ3" s="556"/>
      <c r="SNK3" s="556"/>
      <c r="SNL3" s="556"/>
      <c r="SNM3" s="556"/>
      <c r="SNN3" s="556"/>
      <c r="SNO3" s="556"/>
      <c r="SNP3" s="556"/>
      <c r="SNQ3" s="556"/>
      <c r="SNR3" s="556"/>
      <c r="SNS3" s="556"/>
      <c r="SNT3" s="556"/>
      <c r="SNU3" s="556"/>
      <c r="SNV3" s="556"/>
      <c r="SNW3" s="556"/>
      <c r="SNX3" s="556"/>
      <c r="SNY3" s="556"/>
      <c r="SNZ3" s="556"/>
      <c r="SOA3" s="556"/>
      <c r="SOB3" s="556"/>
      <c r="SOC3" s="556"/>
      <c r="SOD3" s="556"/>
      <c r="SOE3" s="556"/>
      <c r="SOF3" s="556"/>
      <c r="SOG3" s="556"/>
      <c r="SOH3" s="556"/>
      <c r="SOI3" s="556"/>
      <c r="SOJ3" s="556"/>
      <c r="SOK3" s="556"/>
      <c r="SOL3" s="556"/>
      <c r="SOM3" s="556"/>
      <c r="SON3" s="556"/>
      <c r="SOO3" s="556"/>
      <c r="SOP3" s="556"/>
      <c r="SOQ3" s="556"/>
      <c r="SOR3" s="556"/>
      <c r="SOS3" s="556"/>
      <c r="SOT3" s="556"/>
      <c r="SOU3" s="556"/>
      <c r="SOV3" s="556"/>
      <c r="SOW3" s="556"/>
      <c r="SOX3" s="556"/>
      <c r="SOY3" s="556"/>
      <c r="SOZ3" s="556"/>
      <c r="SPA3" s="556"/>
      <c r="SPB3" s="556"/>
      <c r="SPC3" s="556"/>
      <c r="SPD3" s="556"/>
      <c r="SPE3" s="556"/>
      <c r="SPF3" s="556"/>
      <c r="SPG3" s="556"/>
      <c r="SPH3" s="556"/>
      <c r="SPI3" s="556"/>
      <c r="SPJ3" s="556"/>
      <c r="SPK3" s="556"/>
      <c r="SPL3" s="556"/>
      <c r="SPM3" s="556"/>
      <c r="SPN3" s="556"/>
      <c r="SPO3" s="556"/>
      <c r="SPP3" s="556"/>
      <c r="SPQ3" s="556"/>
      <c r="SPR3" s="556"/>
      <c r="SPS3" s="556"/>
      <c r="SPT3" s="556"/>
      <c r="SPU3" s="556"/>
      <c r="SPV3" s="556"/>
      <c r="SPW3" s="556"/>
      <c r="SPX3" s="556"/>
      <c r="SPY3" s="556"/>
      <c r="SPZ3" s="556"/>
      <c r="SQA3" s="556"/>
      <c r="SQB3" s="556"/>
      <c r="SQC3" s="556"/>
      <c r="SQD3" s="556"/>
      <c r="SQE3" s="556"/>
      <c r="SQF3" s="556"/>
      <c r="SQG3" s="556"/>
      <c r="SQH3" s="556"/>
      <c r="SQI3" s="556"/>
      <c r="SQJ3" s="556"/>
      <c r="SQK3" s="556"/>
      <c r="SQL3" s="556"/>
      <c r="SQM3" s="556"/>
      <c r="SQN3" s="556"/>
      <c r="SQO3" s="556"/>
      <c r="SQP3" s="556"/>
      <c r="SQQ3" s="556"/>
      <c r="SQR3" s="556"/>
      <c r="SQS3" s="556"/>
      <c r="SQT3" s="556"/>
      <c r="SQU3" s="556"/>
      <c r="SQV3" s="556"/>
      <c r="SQW3" s="556"/>
      <c r="SQX3" s="556"/>
      <c r="SQY3" s="556"/>
      <c r="SQZ3" s="556"/>
      <c r="SRA3" s="556"/>
      <c r="SRB3" s="556"/>
      <c r="SRC3" s="556"/>
      <c r="SRD3" s="556"/>
      <c r="SRE3" s="556"/>
      <c r="SRF3" s="556"/>
      <c r="SRG3" s="556"/>
      <c r="SRH3" s="556"/>
      <c r="SRI3" s="556"/>
      <c r="SRJ3" s="556"/>
      <c r="SRK3" s="556"/>
      <c r="SRL3" s="556"/>
      <c r="SRM3" s="556"/>
      <c r="SRN3" s="556"/>
      <c r="SRO3" s="556"/>
      <c r="SRP3" s="556"/>
      <c r="SRQ3" s="556"/>
      <c r="SRR3" s="556"/>
      <c r="SRS3" s="556"/>
      <c r="SRT3" s="556"/>
      <c r="SRU3" s="556"/>
      <c r="SRV3" s="556"/>
      <c r="SRW3" s="556"/>
      <c r="SRX3" s="556"/>
      <c r="SRY3" s="556"/>
      <c r="SRZ3" s="556"/>
      <c r="SSA3" s="556"/>
      <c r="SSB3" s="556"/>
      <c r="SSC3" s="556"/>
      <c r="SSD3" s="556"/>
      <c r="SSE3" s="556"/>
      <c r="SSF3" s="556"/>
      <c r="SSG3" s="556"/>
      <c r="SSH3" s="556"/>
      <c r="SSI3" s="556"/>
      <c r="SSJ3" s="556"/>
      <c r="SSK3" s="556"/>
      <c r="SSL3" s="556"/>
      <c r="SSM3" s="556"/>
      <c r="SSN3" s="556"/>
      <c r="SSO3" s="556"/>
      <c r="SSP3" s="556"/>
      <c r="SSQ3" s="556"/>
      <c r="SSR3" s="556"/>
      <c r="SSS3" s="556"/>
      <c r="SST3" s="556"/>
      <c r="SSU3" s="556"/>
      <c r="SSV3" s="556"/>
      <c r="SSW3" s="556"/>
      <c r="SSX3" s="556"/>
      <c r="SSY3" s="556"/>
      <c r="SSZ3" s="556"/>
      <c r="STA3" s="556"/>
      <c r="STB3" s="556"/>
      <c r="STC3" s="556"/>
      <c r="STD3" s="556"/>
      <c r="STE3" s="556"/>
      <c r="STF3" s="556"/>
      <c r="STG3" s="556"/>
      <c r="STH3" s="556"/>
      <c r="STI3" s="556"/>
      <c r="STJ3" s="556"/>
      <c r="STK3" s="556"/>
      <c r="STL3" s="556"/>
      <c r="STM3" s="556"/>
      <c r="STN3" s="556"/>
      <c r="STO3" s="556"/>
      <c r="STP3" s="556"/>
      <c r="STQ3" s="556"/>
      <c r="STR3" s="556"/>
      <c r="STS3" s="556"/>
      <c r="STT3" s="556"/>
      <c r="STU3" s="556"/>
      <c r="STV3" s="556"/>
      <c r="STW3" s="556"/>
      <c r="STX3" s="556"/>
      <c r="STY3" s="556"/>
      <c r="STZ3" s="556"/>
      <c r="SUA3" s="556"/>
      <c r="SUB3" s="556"/>
      <c r="SUC3" s="556"/>
      <c r="SUD3" s="556"/>
      <c r="SUE3" s="556"/>
      <c r="SUF3" s="556"/>
      <c r="SUG3" s="556"/>
      <c r="SUH3" s="556"/>
      <c r="SUI3" s="556"/>
      <c r="SUJ3" s="556"/>
      <c r="SUK3" s="556"/>
      <c r="SUL3" s="556"/>
      <c r="SUM3" s="556"/>
      <c r="SUN3" s="556"/>
      <c r="SUO3" s="556"/>
      <c r="SUP3" s="556"/>
      <c r="SUQ3" s="556"/>
      <c r="SUR3" s="556"/>
      <c r="SUS3" s="556"/>
      <c r="SUT3" s="556"/>
      <c r="SUU3" s="556"/>
      <c r="SUV3" s="556"/>
      <c r="SUW3" s="556"/>
      <c r="SUX3" s="556"/>
      <c r="SUY3" s="556"/>
      <c r="SUZ3" s="556"/>
      <c r="SVA3" s="556"/>
      <c r="SVB3" s="556"/>
      <c r="SVC3" s="556"/>
      <c r="SVD3" s="556"/>
      <c r="SVE3" s="556"/>
      <c r="SVF3" s="556"/>
      <c r="SVG3" s="556"/>
      <c r="SVH3" s="556"/>
      <c r="SVI3" s="556"/>
      <c r="SVJ3" s="556"/>
      <c r="SVK3" s="556"/>
      <c r="SVL3" s="556"/>
      <c r="SVM3" s="556"/>
      <c r="SVN3" s="556"/>
      <c r="SVO3" s="556"/>
      <c r="SVP3" s="556"/>
      <c r="SVQ3" s="556"/>
      <c r="SVR3" s="556"/>
      <c r="SVS3" s="556"/>
      <c r="SVT3" s="556"/>
      <c r="SVU3" s="556"/>
      <c r="SVV3" s="556"/>
      <c r="SVW3" s="556"/>
      <c r="SVX3" s="556"/>
      <c r="SVY3" s="556"/>
      <c r="SVZ3" s="556"/>
      <c r="SWA3" s="556"/>
      <c r="SWB3" s="556"/>
      <c r="SWC3" s="556"/>
      <c r="SWD3" s="556"/>
      <c r="SWE3" s="556"/>
      <c r="SWF3" s="556"/>
      <c r="SWG3" s="556"/>
      <c r="SWH3" s="556"/>
      <c r="SWI3" s="556"/>
      <c r="SWJ3" s="556"/>
      <c r="SWK3" s="556"/>
      <c r="SWL3" s="556"/>
      <c r="SWM3" s="556"/>
      <c r="SWN3" s="556"/>
      <c r="SWO3" s="556"/>
      <c r="SWP3" s="556"/>
      <c r="SWQ3" s="556"/>
      <c r="SWR3" s="556"/>
      <c r="SWS3" s="556"/>
      <c r="SWT3" s="556"/>
      <c r="SWU3" s="556"/>
      <c r="SWV3" s="556"/>
      <c r="SWW3" s="556"/>
      <c r="SWX3" s="556"/>
      <c r="SWY3" s="556"/>
      <c r="SWZ3" s="556"/>
      <c r="SXA3" s="556"/>
      <c r="SXB3" s="556"/>
      <c r="SXC3" s="556"/>
      <c r="SXD3" s="556"/>
      <c r="SXE3" s="556"/>
      <c r="SXF3" s="556"/>
      <c r="SXG3" s="556"/>
      <c r="SXH3" s="556"/>
      <c r="SXI3" s="556"/>
      <c r="SXJ3" s="556"/>
      <c r="SXK3" s="556"/>
      <c r="SXL3" s="556"/>
      <c r="SXM3" s="556"/>
      <c r="SXN3" s="556"/>
      <c r="SXO3" s="556"/>
      <c r="SXP3" s="556"/>
      <c r="SXQ3" s="556"/>
      <c r="SXR3" s="556"/>
      <c r="SXS3" s="556"/>
      <c r="SXT3" s="556"/>
      <c r="SXU3" s="556"/>
      <c r="SXV3" s="556"/>
      <c r="SXW3" s="556"/>
      <c r="SXX3" s="556"/>
      <c r="SXY3" s="556"/>
      <c r="SXZ3" s="556"/>
      <c r="SYA3" s="556"/>
      <c r="SYB3" s="556"/>
      <c r="SYC3" s="556"/>
      <c r="SYD3" s="556"/>
      <c r="SYE3" s="556"/>
      <c r="SYF3" s="556"/>
      <c r="SYG3" s="556"/>
      <c r="SYH3" s="556"/>
      <c r="SYI3" s="556"/>
      <c r="SYJ3" s="556"/>
      <c r="SYK3" s="556"/>
      <c r="SYL3" s="556"/>
      <c r="SYM3" s="556"/>
      <c r="SYN3" s="556"/>
      <c r="SYO3" s="556"/>
      <c r="SYP3" s="556"/>
      <c r="SYQ3" s="556"/>
      <c r="SYR3" s="556"/>
      <c r="SYS3" s="556"/>
      <c r="SYT3" s="556"/>
      <c r="SYU3" s="556"/>
      <c r="SYV3" s="556"/>
      <c r="SYW3" s="556"/>
      <c r="SYX3" s="556"/>
      <c r="SYY3" s="556"/>
      <c r="SYZ3" s="556"/>
      <c r="SZA3" s="556"/>
      <c r="SZB3" s="556"/>
      <c r="SZC3" s="556"/>
      <c r="SZD3" s="556"/>
      <c r="SZE3" s="556"/>
      <c r="SZF3" s="556"/>
      <c r="SZG3" s="556"/>
      <c r="SZH3" s="556"/>
      <c r="SZI3" s="556"/>
      <c r="SZJ3" s="556"/>
      <c r="SZK3" s="556"/>
      <c r="SZL3" s="556"/>
      <c r="SZM3" s="556"/>
      <c r="SZN3" s="556"/>
      <c r="SZO3" s="556"/>
      <c r="SZP3" s="556"/>
      <c r="SZQ3" s="556"/>
      <c r="SZR3" s="556"/>
      <c r="SZS3" s="556"/>
      <c r="SZT3" s="556"/>
      <c r="SZU3" s="556"/>
      <c r="SZV3" s="556"/>
      <c r="SZW3" s="556"/>
      <c r="SZX3" s="556"/>
      <c r="SZY3" s="556"/>
      <c r="SZZ3" s="556"/>
      <c r="TAA3" s="556"/>
      <c r="TAB3" s="556"/>
      <c r="TAC3" s="556"/>
      <c r="TAD3" s="556"/>
      <c r="TAE3" s="556"/>
      <c r="TAF3" s="556"/>
      <c r="TAG3" s="556"/>
      <c r="TAH3" s="556"/>
      <c r="TAI3" s="556"/>
      <c r="TAJ3" s="556"/>
      <c r="TAK3" s="556"/>
      <c r="TAL3" s="556"/>
      <c r="TAM3" s="556"/>
      <c r="TAN3" s="556"/>
      <c r="TAO3" s="556"/>
      <c r="TAP3" s="556"/>
      <c r="TAQ3" s="556"/>
      <c r="TAR3" s="556"/>
      <c r="TAS3" s="556"/>
      <c r="TAT3" s="556"/>
      <c r="TAU3" s="556"/>
      <c r="TAV3" s="556"/>
      <c r="TAW3" s="556"/>
      <c r="TAX3" s="556"/>
      <c r="TAY3" s="556"/>
      <c r="TAZ3" s="556"/>
      <c r="TBA3" s="556"/>
      <c r="TBB3" s="556"/>
      <c r="TBC3" s="556"/>
      <c r="TBD3" s="556"/>
      <c r="TBE3" s="556"/>
      <c r="TBF3" s="556"/>
      <c r="TBG3" s="556"/>
      <c r="TBH3" s="556"/>
      <c r="TBI3" s="556"/>
      <c r="TBJ3" s="556"/>
      <c r="TBK3" s="556"/>
      <c r="TBL3" s="556"/>
      <c r="TBM3" s="556"/>
      <c r="TBN3" s="556"/>
      <c r="TBO3" s="556"/>
      <c r="TBP3" s="556"/>
      <c r="TBQ3" s="556"/>
      <c r="TBR3" s="556"/>
      <c r="TBS3" s="556"/>
      <c r="TBT3" s="556"/>
      <c r="TBU3" s="556"/>
      <c r="TBV3" s="556"/>
      <c r="TBW3" s="556"/>
      <c r="TBX3" s="556"/>
      <c r="TBY3" s="556"/>
      <c r="TBZ3" s="556"/>
      <c r="TCA3" s="556"/>
      <c r="TCB3" s="556"/>
      <c r="TCC3" s="556"/>
      <c r="TCD3" s="556"/>
      <c r="TCE3" s="556"/>
      <c r="TCF3" s="556"/>
      <c r="TCG3" s="556"/>
      <c r="TCH3" s="556"/>
      <c r="TCI3" s="556"/>
      <c r="TCJ3" s="556"/>
      <c r="TCK3" s="556"/>
      <c r="TCL3" s="556"/>
      <c r="TCM3" s="556"/>
      <c r="TCN3" s="556"/>
      <c r="TCO3" s="556"/>
      <c r="TCP3" s="556"/>
      <c r="TCQ3" s="556"/>
      <c r="TCR3" s="556"/>
      <c r="TCS3" s="556"/>
      <c r="TCT3" s="556"/>
      <c r="TCU3" s="556"/>
      <c r="TCV3" s="556"/>
      <c r="TCW3" s="556"/>
      <c r="TCX3" s="556"/>
      <c r="TCY3" s="556"/>
      <c r="TCZ3" s="556"/>
      <c r="TDA3" s="556"/>
      <c r="TDB3" s="556"/>
      <c r="TDC3" s="556"/>
      <c r="TDD3" s="556"/>
      <c r="TDE3" s="556"/>
      <c r="TDF3" s="556"/>
      <c r="TDG3" s="556"/>
      <c r="TDH3" s="556"/>
      <c r="TDI3" s="556"/>
      <c r="TDJ3" s="556"/>
      <c r="TDK3" s="556"/>
      <c r="TDL3" s="556"/>
      <c r="TDM3" s="556"/>
      <c r="TDN3" s="556"/>
      <c r="TDO3" s="556"/>
      <c r="TDP3" s="556"/>
      <c r="TDQ3" s="556"/>
      <c r="TDR3" s="556"/>
      <c r="TDS3" s="556"/>
      <c r="TDT3" s="556"/>
      <c r="TDU3" s="556"/>
      <c r="TDV3" s="556"/>
      <c r="TDW3" s="556"/>
      <c r="TDX3" s="556"/>
      <c r="TDY3" s="556"/>
      <c r="TDZ3" s="556"/>
      <c r="TEA3" s="556"/>
      <c r="TEB3" s="556"/>
      <c r="TEC3" s="556"/>
      <c r="TED3" s="556"/>
      <c r="TEE3" s="556"/>
      <c r="TEF3" s="556"/>
      <c r="TEG3" s="556"/>
      <c r="TEH3" s="556"/>
      <c r="TEI3" s="556"/>
      <c r="TEJ3" s="556"/>
      <c r="TEK3" s="556"/>
      <c r="TEL3" s="556"/>
      <c r="TEM3" s="556"/>
      <c r="TEN3" s="556"/>
      <c r="TEO3" s="556"/>
      <c r="TEP3" s="556"/>
      <c r="TEQ3" s="556"/>
      <c r="TER3" s="556"/>
      <c r="TES3" s="556"/>
      <c r="TET3" s="556"/>
      <c r="TEU3" s="556"/>
      <c r="TEV3" s="556"/>
      <c r="TEW3" s="556"/>
      <c r="TEX3" s="556"/>
      <c r="TEY3" s="556"/>
      <c r="TEZ3" s="556"/>
      <c r="TFA3" s="556"/>
      <c r="TFB3" s="556"/>
      <c r="TFC3" s="556"/>
      <c r="TFD3" s="556"/>
      <c r="TFE3" s="556"/>
      <c r="TFF3" s="556"/>
      <c r="TFG3" s="556"/>
      <c r="TFH3" s="556"/>
      <c r="TFI3" s="556"/>
      <c r="TFJ3" s="556"/>
      <c r="TFK3" s="556"/>
      <c r="TFL3" s="556"/>
      <c r="TFM3" s="556"/>
      <c r="TFN3" s="556"/>
      <c r="TFO3" s="556"/>
      <c r="TFP3" s="556"/>
      <c r="TFQ3" s="556"/>
      <c r="TFR3" s="556"/>
      <c r="TFS3" s="556"/>
      <c r="TFT3" s="556"/>
      <c r="TFU3" s="556"/>
      <c r="TFV3" s="556"/>
      <c r="TFW3" s="556"/>
      <c r="TFX3" s="556"/>
      <c r="TFY3" s="556"/>
      <c r="TFZ3" s="556"/>
      <c r="TGA3" s="556"/>
      <c r="TGB3" s="556"/>
      <c r="TGC3" s="556"/>
      <c r="TGD3" s="556"/>
      <c r="TGE3" s="556"/>
      <c r="TGF3" s="556"/>
      <c r="TGG3" s="556"/>
      <c r="TGH3" s="556"/>
      <c r="TGI3" s="556"/>
      <c r="TGJ3" s="556"/>
      <c r="TGK3" s="556"/>
      <c r="TGL3" s="556"/>
      <c r="TGM3" s="556"/>
      <c r="TGN3" s="556"/>
      <c r="TGO3" s="556"/>
      <c r="TGP3" s="556"/>
      <c r="TGQ3" s="556"/>
      <c r="TGR3" s="556"/>
      <c r="TGS3" s="556"/>
      <c r="TGT3" s="556"/>
      <c r="TGU3" s="556"/>
      <c r="TGV3" s="556"/>
      <c r="TGW3" s="556"/>
      <c r="TGX3" s="556"/>
      <c r="TGY3" s="556"/>
      <c r="TGZ3" s="556"/>
      <c r="THA3" s="556"/>
      <c r="THB3" s="556"/>
      <c r="THC3" s="556"/>
      <c r="THD3" s="556"/>
      <c r="THE3" s="556"/>
      <c r="THF3" s="556"/>
      <c r="THG3" s="556"/>
      <c r="THH3" s="556"/>
      <c r="THI3" s="556"/>
      <c r="THJ3" s="556"/>
      <c r="THK3" s="556"/>
      <c r="THL3" s="556"/>
      <c r="THM3" s="556"/>
      <c r="THN3" s="556"/>
      <c r="THO3" s="556"/>
      <c r="THP3" s="556"/>
      <c r="THQ3" s="556"/>
      <c r="THR3" s="556"/>
      <c r="THS3" s="556"/>
      <c r="THT3" s="556"/>
      <c r="THU3" s="556"/>
      <c r="THV3" s="556"/>
      <c r="THW3" s="556"/>
      <c r="THX3" s="556"/>
      <c r="THY3" s="556"/>
      <c r="THZ3" s="556"/>
      <c r="TIA3" s="556"/>
      <c r="TIB3" s="556"/>
      <c r="TIC3" s="556"/>
      <c r="TID3" s="556"/>
      <c r="TIE3" s="556"/>
      <c r="TIF3" s="556"/>
      <c r="TIG3" s="556"/>
      <c r="TIH3" s="556"/>
      <c r="TII3" s="556"/>
      <c r="TIJ3" s="556"/>
      <c r="TIK3" s="556"/>
      <c r="TIL3" s="556"/>
      <c r="TIM3" s="556"/>
      <c r="TIN3" s="556"/>
      <c r="TIO3" s="556"/>
      <c r="TIP3" s="556"/>
      <c r="TIQ3" s="556"/>
      <c r="TIR3" s="556"/>
      <c r="TIS3" s="556"/>
      <c r="TIT3" s="556"/>
      <c r="TIU3" s="556"/>
      <c r="TIV3" s="556"/>
      <c r="TIW3" s="556"/>
      <c r="TIX3" s="556"/>
      <c r="TIY3" s="556"/>
      <c r="TIZ3" s="556"/>
      <c r="TJA3" s="556"/>
      <c r="TJB3" s="556"/>
      <c r="TJC3" s="556"/>
      <c r="TJD3" s="556"/>
      <c r="TJE3" s="556"/>
      <c r="TJF3" s="556"/>
      <c r="TJG3" s="556"/>
      <c r="TJH3" s="556"/>
      <c r="TJI3" s="556"/>
      <c r="TJJ3" s="556"/>
      <c r="TJK3" s="556"/>
      <c r="TJL3" s="556"/>
      <c r="TJM3" s="556"/>
      <c r="TJN3" s="556"/>
      <c r="TJO3" s="556"/>
      <c r="TJP3" s="556"/>
      <c r="TJQ3" s="556"/>
      <c r="TJR3" s="556"/>
      <c r="TJS3" s="556"/>
      <c r="TJT3" s="556"/>
      <c r="TJU3" s="556"/>
      <c r="TJV3" s="556"/>
      <c r="TJW3" s="556"/>
      <c r="TJX3" s="556"/>
      <c r="TJY3" s="556"/>
      <c r="TJZ3" s="556"/>
      <c r="TKA3" s="556"/>
      <c r="TKB3" s="556"/>
      <c r="TKC3" s="556"/>
      <c r="TKD3" s="556"/>
      <c r="TKE3" s="556"/>
      <c r="TKF3" s="556"/>
      <c r="TKG3" s="556"/>
      <c r="TKH3" s="556"/>
      <c r="TKI3" s="556"/>
      <c r="TKJ3" s="556"/>
      <c r="TKK3" s="556"/>
      <c r="TKL3" s="556"/>
      <c r="TKM3" s="556"/>
      <c r="TKN3" s="556"/>
      <c r="TKO3" s="556"/>
      <c r="TKP3" s="556"/>
      <c r="TKQ3" s="556"/>
      <c r="TKR3" s="556"/>
      <c r="TKS3" s="556"/>
      <c r="TKT3" s="556"/>
      <c r="TKU3" s="556"/>
      <c r="TKV3" s="556"/>
      <c r="TKW3" s="556"/>
      <c r="TKX3" s="556"/>
      <c r="TKY3" s="556"/>
      <c r="TKZ3" s="556"/>
      <c r="TLA3" s="556"/>
      <c r="TLB3" s="556"/>
      <c r="TLC3" s="556"/>
      <c r="TLD3" s="556"/>
      <c r="TLE3" s="556"/>
      <c r="TLF3" s="556"/>
      <c r="TLG3" s="556"/>
      <c r="TLH3" s="556"/>
      <c r="TLI3" s="556"/>
      <c r="TLJ3" s="556"/>
      <c r="TLK3" s="556"/>
      <c r="TLL3" s="556"/>
      <c r="TLM3" s="556"/>
      <c r="TLN3" s="556"/>
      <c r="TLO3" s="556"/>
      <c r="TLP3" s="556"/>
      <c r="TLQ3" s="556"/>
      <c r="TLR3" s="556"/>
      <c r="TLS3" s="556"/>
      <c r="TLT3" s="556"/>
      <c r="TLU3" s="556"/>
      <c r="TLV3" s="556"/>
      <c r="TLW3" s="556"/>
      <c r="TLX3" s="556"/>
      <c r="TLY3" s="556"/>
      <c r="TLZ3" s="556"/>
      <c r="TMA3" s="556"/>
      <c r="TMB3" s="556"/>
      <c r="TMC3" s="556"/>
      <c r="TMD3" s="556"/>
      <c r="TME3" s="556"/>
      <c r="TMF3" s="556"/>
      <c r="TMG3" s="556"/>
      <c r="TMH3" s="556"/>
      <c r="TMI3" s="556"/>
      <c r="TMJ3" s="556"/>
      <c r="TMK3" s="556"/>
      <c r="TML3" s="556"/>
      <c r="TMM3" s="556"/>
      <c r="TMN3" s="556"/>
      <c r="TMO3" s="556"/>
      <c r="TMP3" s="556"/>
      <c r="TMQ3" s="556"/>
      <c r="TMR3" s="556"/>
      <c r="TMS3" s="556"/>
      <c r="TMT3" s="556"/>
      <c r="TMU3" s="556"/>
      <c r="TMV3" s="556"/>
      <c r="TMW3" s="556"/>
      <c r="TMX3" s="556"/>
      <c r="TMY3" s="556"/>
      <c r="TMZ3" s="556"/>
      <c r="TNA3" s="556"/>
      <c r="TNB3" s="556"/>
      <c r="TNC3" s="556"/>
      <c r="TND3" s="556"/>
      <c r="TNE3" s="556"/>
      <c r="TNF3" s="556"/>
      <c r="TNG3" s="556"/>
      <c r="TNH3" s="556"/>
      <c r="TNI3" s="556"/>
      <c r="TNJ3" s="556"/>
      <c r="TNK3" s="556"/>
      <c r="TNL3" s="556"/>
      <c r="TNM3" s="556"/>
      <c r="TNN3" s="556"/>
      <c r="TNO3" s="556"/>
      <c r="TNP3" s="556"/>
      <c r="TNQ3" s="556"/>
      <c r="TNR3" s="556"/>
      <c r="TNS3" s="556"/>
      <c r="TNT3" s="556"/>
      <c r="TNU3" s="556"/>
      <c r="TNV3" s="556"/>
      <c r="TNW3" s="556"/>
      <c r="TNX3" s="556"/>
      <c r="TNY3" s="556"/>
      <c r="TNZ3" s="556"/>
      <c r="TOA3" s="556"/>
      <c r="TOB3" s="556"/>
      <c r="TOC3" s="556"/>
      <c r="TOD3" s="556"/>
      <c r="TOE3" s="556"/>
      <c r="TOF3" s="556"/>
      <c r="TOG3" s="556"/>
      <c r="TOH3" s="556"/>
      <c r="TOI3" s="556"/>
      <c r="TOJ3" s="556"/>
      <c r="TOK3" s="556"/>
      <c r="TOL3" s="556"/>
      <c r="TOM3" s="556"/>
      <c r="TON3" s="556"/>
      <c r="TOO3" s="556"/>
      <c r="TOP3" s="556"/>
      <c r="TOQ3" s="556"/>
      <c r="TOR3" s="556"/>
      <c r="TOS3" s="556"/>
      <c r="TOT3" s="556"/>
      <c r="TOU3" s="556"/>
      <c r="TOV3" s="556"/>
      <c r="TOW3" s="556"/>
      <c r="TOX3" s="556"/>
      <c r="TOY3" s="556"/>
      <c r="TOZ3" s="556"/>
      <c r="TPA3" s="556"/>
      <c r="TPB3" s="556"/>
      <c r="TPC3" s="556"/>
      <c r="TPD3" s="556"/>
      <c r="TPE3" s="556"/>
      <c r="TPF3" s="556"/>
      <c r="TPG3" s="556"/>
      <c r="TPH3" s="556"/>
      <c r="TPI3" s="556"/>
      <c r="TPJ3" s="556"/>
      <c r="TPK3" s="556"/>
      <c r="TPL3" s="556"/>
      <c r="TPM3" s="556"/>
      <c r="TPN3" s="556"/>
      <c r="TPO3" s="556"/>
      <c r="TPP3" s="556"/>
      <c r="TPQ3" s="556"/>
      <c r="TPR3" s="556"/>
      <c r="TPS3" s="556"/>
      <c r="TPT3" s="556"/>
      <c r="TPU3" s="556"/>
      <c r="TPV3" s="556"/>
      <c r="TPW3" s="556"/>
      <c r="TPX3" s="556"/>
      <c r="TPY3" s="556"/>
      <c r="TPZ3" s="556"/>
      <c r="TQA3" s="556"/>
      <c r="TQB3" s="556"/>
      <c r="TQC3" s="556"/>
      <c r="TQD3" s="556"/>
      <c r="TQE3" s="556"/>
      <c r="TQF3" s="556"/>
      <c r="TQG3" s="556"/>
      <c r="TQH3" s="556"/>
      <c r="TQI3" s="556"/>
      <c r="TQJ3" s="556"/>
      <c r="TQK3" s="556"/>
      <c r="TQL3" s="556"/>
      <c r="TQM3" s="556"/>
      <c r="TQN3" s="556"/>
      <c r="TQO3" s="556"/>
      <c r="TQP3" s="556"/>
      <c r="TQQ3" s="556"/>
      <c r="TQR3" s="556"/>
      <c r="TQS3" s="556"/>
      <c r="TQT3" s="556"/>
      <c r="TQU3" s="556"/>
      <c r="TQV3" s="556"/>
      <c r="TQW3" s="556"/>
      <c r="TQX3" s="556"/>
      <c r="TQY3" s="556"/>
      <c r="TQZ3" s="556"/>
      <c r="TRA3" s="556"/>
      <c r="TRB3" s="556"/>
      <c r="TRC3" s="556"/>
      <c r="TRD3" s="556"/>
      <c r="TRE3" s="556"/>
      <c r="TRF3" s="556"/>
      <c r="TRG3" s="556"/>
      <c r="TRH3" s="556"/>
      <c r="TRI3" s="556"/>
      <c r="TRJ3" s="556"/>
      <c r="TRK3" s="556"/>
      <c r="TRL3" s="556"/>
      <c r="TRM3" s="556"/>
      <c r="TRN3" s="556"/>
      <c r="TRO3" s="556"/>
      <c r="TRP3" s="556"/>
      <c r="TRQ3" s="556"/>
      <c r="TRR3" s="556"/>
      <c r="TRS3" s="556"/>
      <c r="TRT3" s="556"/>
      <c r="TRU3" s="556"/>
      <c r="TRV3" s="556"/>
      <c r="TRW3" s="556"/>
      <c r="TRX3" s="556"/>
      <c r="TRY3" s="556"/>
      <c r="TRZ3" s="556"/>
      <c r="TSA3" s="556"/>
      <c r="TSB3" s="556"/>
      <c r="TSC3" s="556"/>
      <c r="TSD3" s="556"/>
      <c r="TSE3" s="556"/>
      <c r="TSF3" s="556"/>
      <c r="TSG3" s="556"/>
      <c r="TSH3" s="556"/>
      <c r="TSI3" s="556"/>
      <c r="TSJ3" s="556"/>
      <c r="TSK3" s="556"/>
      <c r="TSL3" s="556"/>
      <c r="TSM3" s="556"/>
      <c r="TSN3" s="556"/>
      <c r="TSO3" s="556"/>
      <c r="TSP3" s="556"/>
      <c r="TSQ3" s="556"/>
      <c r="TSR3" s="556"/>
      <c r="TSS3" s="556"/>
      <c r="TST3" s="556"/>
      <c r="TSU3" s="556"/>
      <c r="TSV3" s="556"/>
      <c r="TSW3" s="556"/>
      <c r="TSX3" s="556"/>
      <c r="TSY3" s="556"/>
      <c r="TSZ3" s="556"/>
      <c r="TTA3" s="556"/>
      <c r="TTB3" s="556"/>
      <c r="TTC3" s="556"/>
      <c r="TTD3" s="556"/>
      <c r="TTE3" s="556"/>
      <c r="TTF3" s="556"/>
      <c r="TTG3" s="556"/>
      <c r="TTH3" s="556"/>
      <c r="TTI3" s="556"/>
      <c r="TTJ3" s="556"/>
      <c r="TTK3" s="556"/>
      <c r="TTL3" s="556"/>
      <c r="TTM3" s="556"/>
      <c r="TTN3" s="556"/>
      <c r="TTO3" s="556"/>
      <c r="TTP3" s="556"/>
      <c r="TTQ3" s="556"/>
      <c r="TTR3" s="556"/>
      <c r="TTS3" s="556"/>
      <c r="TTT3" s="556"/>
      <c r="TTU3" s="556"/>
      <c r="TTV3" s="556"/>
      <c r="TTW3" s="556"/>
      <c r="TTX3" s="556"/>
      <c r="TTY3" s="556"/>
      <c r="TTZ3" s="556"/>
      <c r="TUA3" s="556"/>
      <c r="TUB3" s="556"/>
      <c r="TUC3" s="556"/>
      <c r="TUD3" s="556"/>
      <c r="TUE3" s="556"/>
      <c r="TUF3" s="556"/>
      <c r="TUG3" s="556"/>
      <c r="TUH3" s="556"/>
      <c r="TUI3" s="556"/>
      <c r="TUJ3" s="556"/>
      <c r="TUK3" s="556"/>
      <c r="TUL3" s="556"/>
      <c r="TUM3" s="556"/>
      <c r="TUN3" s="556"/>
      <c r="TUO3" s="556"/>
      <c r="TUP3" s="556"/>
      <c r="TUQ3" s="556"/>
      <c r="TUR3" s="556"/>
      <c r="TUS3" s="556"/>
      <c r="TUT3" s="556"/>
      <c r="TUU3" s="556"/>
      <c r="TUV3" s="556"/>
      <c r="TUW3" s="556"/>
      <c r="TUX3" s="556"/>
      <c r="TUY3" s="556"/>
      <c r="TUZ3" s="556"/>
      <c r="TVA3" s="556"/>
      <c r="TVB3" s="556"/>
      <c r="TVC3" s="556"/>
      <c r="TVD3" s="556"/>
      <c r="TVE3" s="556"/>
      <c r="TVF3" s="556"/>
      <c r="TVG3" s="556"/>
      <c r="TVH3" s="556"/>
      <c r="TVI3" s="556"/>
      <c r="TVJ3" s="556"/>
      <c r="TVK3" s="556"/>
      <c r="TVL3" s="556"/>
      <c r="TVM3" s="556"/>
      <c r="TVN3" s="556"/>
      <c r="TVO3" s="556"/>
      <c r="TVP3" s="556"/>
      <c r="TVQ3" s="556"/>
      <c r="TVR3" s="556"/>
      <c r="TVS3" s="556"/>
      <c r="TVT3" s="556"/>
      <c r="TVU3" s="556"/>
      <c r="TVV3" s="556"/>
      <c r="TVW3" s="556"/>
      <c r="TVX3" s="556"/>
      <c r="TVY3" s="556"/>
      <c r="TVZ3" s="556"/>
      <c r="TWA3" s="556"/>
      <c r="TWB3" s="556"/>
      <c r="TWC3" s="556"/>
      <c r="TWD3" s="556"/>
      <c r="TWE3" s="556"/>
      <c r="TWF3" s="556"/>
      <c r="TWG3" s="556"/>
      <c r="TWH3" s="556"/>
      <c r="TWI3" s="556"/>
      <c r="TWJ3" s="556"/>
      <c r="TWK3" s="556"/>
      <c r="TWL3" s="556"/>
      <c r="TWM3" s="556"/>
      <c r="TWN3" s="556"/>
      <c r="TWO3" s="556"/>
      <c r="TWP3" s="556"/>
      <c r="TWQ3" s="556"/>
      <c r="TWR3" s="556"/>
      <c r="TWS3" s="556"/>
      <c r="TWT3" s="556"/>
      <c r="TWU3" s="556"/>
      <c r="TWV3" s="556"/>
      <c r="TWW3" s="556"/>
      <c r="TWX3" s="556"/>
      <c r="TWY3" s="556"/>
      <c r="TWZ3" s="556"/>
      <c r="TXA3" s="556"/>
      <c r="TXB3" s="556"/>
      <c r="TXC3" s="556"/>
      <c r="TXD3" s="556"/>
      <c r="TXE3" s="556"/>
      <c r="TXF3" s="556"/>
      <c r="TXG3" s="556"/>
      <c r="TXH3" s="556"/>
      <c r="TXI3" s="556"/>
      <c r="TXJ3" s="556"/>
      <c r="TXK3" s="556"/>
      <c r="TXL3" s="556"/>
      <c r="TXM3" s="556"/>
      <c r="TXN3" s="556"/>
      <c r="TXO3" s="556"/>
      <c r="TXP3" s="556"/>
      <c r="TXQ3" s="556"/>
      <c r="TXR3" s="556"/>
      <c r="TXS3" s="556"/>
      <c r="TXT3" s="556"/>
      <c r="TXU3" s="556"/>
      <c r="TXV3" s="556"/>
      <c r="TXW3" s="556"/>
      <c r="TXX3" s="556"/>
      <c r="TXY3" s="556"/>
      <c r="TXZ3" s="556"/>
      <c r="TYA3" s="556"/>
      <c r="TYB3" s="556"/>
      <c r="TYC3" s="556"/>
      <c r="TYD3" s="556"/>
      <c r="TYE3" s="556"/>
      <c r="TYF3" s="556"/>
      <c r="TYG3" s="556"/>
      <c r="TYH3" s="556"/>
      <c r="TYI3" s="556"/>
      <c r="TYJ3" s="556"/>
      <c r="TYK3" s="556"/>
      <c r="TYL3" s="556"/>
      <c r="TYM3" s="556"/>
      <c r="TYN3" s="556"/>
      <c r="TYO3" s="556"/>
      <c r="TYP3" s="556"/>
      <c r="TYQ3" s="556"/>
      <c r="TYR3" s="556"/>
      <c r="TYS3" s="556"/>
      <c r="TYT3" s="556"/>
      <c r="TYU3" s="556"/>
      <c r="TYV3" s="556"/>
      <c r="TYW3" s="556"/>
      <c r="TYX3" s="556"/>
      <c r="TYY3" s="556"/>
      <c r="TYZ3" s="556"/>
      <c r="TZA3" s="556"/>
      <c r="TZB3" s="556"/>
      <c r="TZC3" s="556"/>
      <c r="TZD3" s="556"/>
      <c r="TZE3" s="556"/>
      <c r="TZF3" s="556"/>
      <c r="TZG3" s="556"/>
      <c r="TZH3" s="556"/>
      <c r="TZI3" s="556"/>
      <c r="TZJ3" s="556"/>
      <c r="TZK3" s="556"/>
      <c r="TZL3" s="556"/>
      <c r="TZM3" s="556"/>
      <c r="TZN3" s="556"/>
      <c r="TZO3" s="556"/>
      <c r="TZP3" s="556"/>
      <c r="TZQ3" s="556"/>
      <c r="TZR3" s="556"/>
      <c r="TZS3" s="556"/>
      <c r="TZT3" s="556"/>
      <c r="TZU3" s="556"/>
      <c r="TZV3" s="556"/>
      <c r="TZW3" s="556"/>
      <c r="TZX3" s="556"/>
      <c r="TZY3" s="556"/>
      <c r="TZZ3" s="556"/>
      <c r="UAA3" s="556"/>
      <c r="UAB3" s="556"/>
      <c r="UAC3" s="556"/>
      <c r="UAD3" s="556"/>
      <c r="UAE3" s="556"/>
      <c r="UAF3" s="556"/>
      <c r="UAG3" s="556"/>
      <c r="UAH3" s="556"/>
      <c r="UAI3" s="556"/>
      <c r="UAJ3" s="556"/>
      <c r="UAK3" s="556"/>
      <c r="UAL3" s="556"/>
      <c r="UAM3" s="556"/>
      <c r="UAN3" s="556"/>
      <c r="UAO3" s="556"/>
      <c r="UAP3" s="556"/>
      <c r="UAQ3" s="556"/>
      <c r="UAR3" s="556"/>
      <c r="UAS3" s="556"/>
      <c r="UAT3" s="556"/>
      <c r="UAU3" s="556"/>
      <c r="UAV3" s="556"/>
      <c r="UAW3" s="556"/>
      <c r="UAX3" s="556"/>
      <c r="UAY3" s="556"/>
      <c r="UAZ3" s="556"/>
      <c r="UBA3" s="556"/>
      <c r="UBB3" s="556"/>
      <c r="UBC3" s="556"/>
      <c r="UBD3" s="556"/>
      <c r="UBE3" s="556"/>
      <c r="UBF3" s="556"/>
      <c r="UBG3" s="556"/>
      <c r="UBH3" s="556"/>
      <c r="UBI3" s="556"/>
      <c r="UBJ3" s="556"/>
      <c r="UBK3" s="556"/>
      <c r="UBL3" s="556"/>
      <c r="UBM3" s="556"/>
      <c r="UBN3" s="556"/>
      <c r="UBO3" s="556"/>
      <c r="UBP3" s="556"/>
      <c r="UBQ3" s="556"/>
      <c r="UBR3" s="556"/>
      <c r="UBS3" s="556"/>
      <c r="UBT3" s="556"/>
      <c r="UBU3" s="556"/>
      <c r="UBV3" s="556"/>
      <c r="UBW3" s="556"/>
      <c r="UBX3" s="556"/>
      <c r="UBY3" s="556"/>
      <c r="UBZ3" s="556"/>
      <c r="UCA3" s="556"/>
      <c r="UCB3" s="556"/>
      <c r="UCC3" s="556"/>
      <c r="UCD3" s="556"/>
      <c r="UCE3" s="556"/>
      <c r="UCF3" s="556"/>
      <c r="UCG3" s="556"/>
      <c r="UCH3" s="556"/>
      <c r="UCI3" s="556"/>
      <c r="UCJ3" s="556"/>
      <c r="UCK3" s="556"/>
      <c r="UCL3" s="556"/>
      <c r="UCM3" s="556"/>
      <c r="UCN3" s="556"/>
      <c r="UCO3" s="556"/>
      <c r="UCP3" s="556"/>
      <c r="UCQ3" s="556"/>
      <c r="UCR3" s="556"/>
      <c r="UCS3" s="556"/>
      <c r="UCT3" s="556"/>
      <c r="UCU3" s="556"/>
      <c r="UCV3" s="556"/>
      <c r="UCW3" s="556"/>
      <c r="UCX3" s="556"/>
      <c r="UCY3" s="556"/>
      <c r="UCZ3" s="556"/>
      <c r="UDA3" s="556"/>
      <c r="UDB3" s="556"/>
      <c r="UDC3" s="556"/>
      <c r="UDD3" s="556"/>
      <c r="UDE3" s="556"/>
      <c r="UDF3" s="556"/>
      <c r="UDG3" s="556"/>
      <c r="UDH3" s="556"/>
      <c r="UDI3" s="556"/>
      <c r="UDJ3" s="556"/>
      <c r="UDK3" s="556"/>
      <c r="UDL3" s="556"/>
      <c r="UDM3" s="556"/>
      <c r="UDN3" s="556"/>
      <c r="UDO3" s="556"/>
      <c r="UDP3" s="556"/>
      <c r="UDQ3" s="556"/>
      <c r="UDR3" s="556"/>
      <c r="UDS3" s="556"/>
      <c r="UDT3" s="556"/>
      <c r="UDU3" s="556"/>
      <c r="UDV3" s="556"/>
      <c r="UDW3" s="556"/>
      <c r="UDX3" s="556"/>
      <c r="UDY3" s="556"/>
      <c r="UDZ3" s="556"/>
      <c r="UEA3" s="556"/>
      <c r="UEB3" s="556"/>
      <c r="UEC3" s="556"/>
      <c r="UED3" s="556"/>
      <c r="UEE3" s="556"/>
      <c r="UEF3" s="556"/>
      <c r="UEG3" s="556"/>
      <c r="UEH3" s="556"/>
      <c r="UEI3" s="556"/>
      <c r="UEJ3" s="556"/>
      <c r="UEK3" s="556"/>
      <c r="UEL3" s="556"/>
      <c r="UEM3" s="556"/>
      <c r="UEN3" s="556"/>
      <c r="UEO3" s="556"/>
      <c r="UEP3" s="556"/>
      <c r="UEQ3" s="556"/>
      <c r="UER3" s="556"/>
      <c r="UES3" s="556"/>
      <c r="UET3" s="556"/>
      <c r="UEU3" s="556"/>
      <c r="UEV3" s="556"/>
      <c r="UEW3" s="556"/>
      <c r="UEX3" s="556"/>
      <c r="UEY3" s="556"/>
      <c r="UEZ3" s="556"/>
      <c r="UFA3" s="556"/>
      <c r="UFB3" s="556"/>
      <c r="UFC3" s="556"/>
      <c r="UFD3" s="556"/>
      <c r="UFE3" s="556"/>
      <c r="UFF3" s="556"/>
      <c r="UFG3" s="556"/>
      <c r="UFH3" s="556"/>
      <c r="UFI3" s="556"/>
      <c r="UFJ3" s="556"/>
      <c r="UFK3" s="556"/>
      <c r="UFL3" s="556"/>
      <c r="UFM3" s="556"/>
      <c r="UFN3" s="556"/>
      <c r="UFO3" s="556"/>
      <c r="UFP3" s="556"/>
      <c r="UFQ3" s="556"/>
      <c r="UFR3" s="556"/>
      <c r="UFS3" s="556"/>
      <c r="UFT3" s="556"/>
      <c r="UFU3" s="556"/>
      <c r="UFV3" s="556"/>
      <c r="UFW3" s="556"/>
      <c r="UFX3" s="556"/>
      <c r="UFY3" s="556"/>
      <c r="UFZ3" s="556"/>
      <c r="UGA3" s="556"/>
      <c r="UGB3" s="556"/>
      <c r="UGC3" s="556"/>
      <c r="UGD3" s="556"/>
      <c r="UGE3" s="556"/>
      <c r="UGF3" s="556"/>
      <c r="UGG3" s="556"/>
      <c r="UGH3" s="556"/>
      <c r="UGI3" s="556"/>
      <c r="UGJ3" s="556"/>
      <c r="UGK3" s="556"/>
      <c r="UGL3" s="556"/>
      <c r="UGM3" s="556"/>
      <c r="UGN3" s="556"/>
      <c r="UGO3" s="556"/>
      <c r="UGP3" s="556"/>
      <c r="UGQ3" s="556"/>
      <c r="UGR3" s="556"/>
      <c r="UGS3" s="556"/>
      <c r="UGT3" s="556"/>
      <c r="UGU3" s="556"/>
      <c r="UGV3" s="556"/>
      <c r="UGW3" s="556"/>
      <c r="UGX3" s="556"/>
      <c r="UGY3" s="556"/>
      <c r="UGZ3" s="556"/>
      <c r="UHA3" s="556"/>
      <c r="UHB3" s="556"/>
      <c r="UHC3" s="556"/>
      <c r="UHD3" s="556"/>
      <c r="UHE3" s="556"/>
      <c r="UHF3" s="556"/>
      <c r="UHG3" s="556"/>
      <c r="UHH3" s="556"/>
      <c r="UHI3" s="556"/>
      <c r="UHJ3" s="556"/>
      <c r="UHK3" s="556"/>
      <c r="UHL3" s="556"/>
      <c r="UHM3" s="556"/>
      <c r="UHN3" s="556"/>
      <c r="UHO3" s="556"/>
      <c r="UHP3" s="556"/>
      <c r="UHQ3" s="556"/>
      <c r="UHR3" s="556"/>
      <c r="UHS3" s="556"/>
      <c r="UHT3" s="556"/>
      <c r="UHU3" s="556"/>
      <c r="UHV3" s="556"/>
      <c r="UHW3" s="556"/>
      <c r="UHX3" s="556"/>
      <c r="UHY3" s="556"/>
      <c r="UHZ3" s="556"/>
      <c r="UIA3" s="556"/>
      <c r="UIB3" s="556"/>
      <c r="UIC3" s="556"/>
      <c r="UID3" s="556"/>
      <c r="UIE3" s="556"/>
      <c r="UIF3" s="556"/>
      <c r="UIG3" s="556"/>
      <c r="UIH3" s="556"/>
      <c r="UII3" s="556"/>
      <c r="UIJ3" s="556"/>
      <c r="UIK3" s="556"/>
      <c r="UIL3" s="556"/>
      <c r="UIM3" s="556"/>
      <c r="UIN3" s="556"/>
      <c r="UIO3" s="556"/>
      <c r="UIP3" s="556"/>
      <c r="UIQ3" s="556"/>
      <c r="UIR3" s="556"/>
      <c r="UIS3" s="556"/>
      <c r="UIT3" s="556"/>
      <c r="UIU3" s="556"/>
      <c r="UIV3" s="556"/>
      <c r="UIW3" s="556"/>
      <c r="UIX3" s="556"/>
      <c r="UIY3" s="556"/>
      <c r="UIZ3" s="556"/>
      <c r="UJA3" s="556"/>
      <c r="UJB3" s="556"/>
      <c r="UJC3" s="556"/>
      <c r="UJD3" s="556"/>
      <c r="UJE3" s="556"/>
      <c r="UJF3" s="556"/>
      <c r="UJG3" s="556"/>
      <c r="UJH3" s="556"/>
      <c r="UJI3" s="556"/>
      <c r="UJJ3" s="556"/>
      <c r="UJK3" s="556"/>
      <c r="UJL3" s="556"/>
      <c r="UJM3" s="556"/>
      <c r="UJN3" s="556"/>
      <c r="UJO3" s="556"/>
      <c r="UJP3" s="556"/>
      <c r="UJQ3" s="556"/>
      <c r="UJR3" s="556"/>
      <c r="UJS3" s="556"/>
      <c r="UJT3" s="556"/>
      <c r="UJU3" s="556"/>
      <c r="UJV3" s="556"/>
      <c r="UJW3" s="556"/>
      <c r="UJX3" s="556"/>
      <c r="UJY3" s="556"/>
      <c r="UJZ3" s="556"/>
      <c r="UKA3" s="556"/>
      <c r="UKB3" s="556"/>
      <c r="UKC3" s="556"/>
      <c r="UKD3" s="556"/>
      <c r="UKE3" s="556"/>
      <c r="UKF3" s="556"/>
      <c r="UKG3" s="556"/>
      <c r="UKH3" s="556"/>
      <c r="UKI3" s="556"/>
      <c r="UKJ3" s="556"/>
      <c r="UKK3" s="556"/>
      <c r="UKL3" s="556"/>
      <c r="UKM3" s="556"/>
      <c r="UKN3" s="556"/>
      <c r="UKO3" s="556"/>
      <c r="UKP3" s="556"/>
      <c r="UKQ3" s="556"/>
      <c r="UKR3" s="556"/>
      <c r="UKS3" s="556"/>
      <c r="UKT3" s="556"/>
      <c r="UKU3" s="556"/>
      <c r="UKV3" s="556"/>
      <c r="UKW3" s="556"/>
      <c r="UKX3" s="556"/>
      <c r="UKY3" s="556"/>
      <c r="UKZ3" s="556"/>
      <c r="ULA3" s="556"/>
      <c r="ULB3" s="556"/>
      <c r="ULC3" s="556"/>
      <c r="ULD3" s="556"/>
      <c r="ULE3" s="556"/>
      <c r="ULF3" s="556"/>
      <c r="ULG3" s="556"/>
      <c r="ULH3" s="556"/>
      <c r="ULI3" s="556"/>
      <c r="ULJ3" s="556"/>
      <c r="ULK3" s="556"/>
      <c r="ULL3" s="556"/>
      <c r="ULM3" s="556"/>
      <c r="ULN3" s="556"/>
      <c r="ULO3" s="556"/>
      <c r="ULP3" s="556"/>
      <c r="ULQ3" s="556"/>
      <c r="ULR3" s="556"/>
      <c r="ULS3" s="556"/>
      <c r="ULT3" s="556"/>
      <c r="ULU3" s="556"/>
      <c r="ULV3" s="556"/>
      <c r="ULW3" s="556"/>
      <c r="ULX3" s="556"/>
      <c r="ULY3" s="556"/>
      <c r="ULZ3" s="556"/>
      <c r="UMA3" s="556"/>
      <c r="UMB3" s="556"/>
      <c r="UMC3" s="556"/>
      <c r="UMD3" s="556"/>
      <c r="UME3" s="556"/>
      <c r="UMF3" s="556"/>
      <c r="UMG3" s="556"/>
      <c r="UMH3" s="556"/>
      <c r="UMI3" s="556"/>
      <c r="UMJ3" s="556"/>
      <c r="UMK3" s="556"/>
      <c r="UML3" s="556"/>
      <c r="UMM3" s="556"/>
      <c r="UMN3" s="556"/>
      <c r="UMO3" s="556"/>
      <c r="UMP3" s="556"/>
      <c r="UMQ3" s="556"/>
      <c r="UMR3" s="556"/>
      <c r="UMS3" s="556"/>
      <c r="UMT3" s="556"/>
      <c r="UMU3" s="556"/>
      <c r="UMV3" s="556"/>
      <c r="UMW3" s="556"/>
      <c r="UMX3" s="556"/>
      <c r="UMY3" s="556"/>
      <c r="UMZ3" s="556"/>
      <c r="UNA3" s="556"/>
      <c r="UNB3" s="556"/>
      <c r="UNC3" s="556"/>
      <c r="UND3" s="556"/>
      <c r="UNE3" s="556"/>
      <c r="UNF3" s="556"/>
      <c r="UNG3" s="556"/>
      <c r="UNH3" s="556"/>
      <c r="UNI3" s="556"/>
      <c r="UNJ3" s="556"/>
      <c r="UNK3" s="556"/>
      <c r="UNL3" s="556"/>
      <c r="UNM3" s="556"/>
      <c r="UNN3" s="556"/>
      <c r="UNO3" s="556"/>
      <c r="UNP3" s="556"/>
      <c r="UNQ3" s="556"/>
      <c r="UNR3" s="556"/>
      <c r="UNS3" s="556"/>
      <c r="UNT3" s="556"/>
      <c r="UNU3" s="556"/>
      <c r="UNV3" s="556"/>
      <c r="UNW3" s="556"/>
      <c r="UNX3" s="556"/>
      <c r="UNY3" s="556"/>
      <c r="UNZ3" s="556"/>
      <c r="UOA3" s="556"/>
      <c r="UOB3" s="556"/>
      <c r="UOC3" s="556"/>
      <c r="UOD3" s="556"/>
      <c r="UOE3" s="556"/>
      <c r="UOF3" s="556"/>
      <c r="UOG3" s="556"/>
      <c r="UOH3" s="556"/>
      <c r="UOI3" s="556"/>
      <c r="UOJ3" s="556"/>
      <c r="UOK3" s="556"/>
      <c r="UOL3" s="556"/>
      <c r="UOM3" s="556"/>
      <c r="UON3" s="556"/>
      <c r="UOO3" s="556"/>
      <c r="UOP3" s="556"/>
      <c r="UOQ3" s="556"/>
      <c r="UOR3" s="556"/>
      <c r="UOS3" s="556"/>
      <c r="UOT3" s="556"/>
      <c r="UOU3" s="556"/>
      <c r="UOV3" s="556"/>
      <c r="UOW3" s="556"/>
      <c r="UOX3" s="556"/>
      <c r="UOY3" s="556"/>
      <c r="UOZ3" s="556"/>
      <c r="UPA3" s="556"/>
      <c r="UPB3" s="556"/>
      <c r="UPC3" s="556"/>
      <c r="UPD3" s="556"/>
      <c r="UPE3" s="556"/>
      <c r="UPF3" s="556"/>
      <c r="UPG3" s="556"/>
      <c r="UPH3" s="556"/>
      <c r="UPI3" s="556"/>
      <c r="UPJ3" s="556"/>
      <c r="UPK3" s="556"/>
      <c r="UPL3" s="556"/>
      <c r="UPM3" s="556"/>
      <c r="UPN3" s="556"/>
      <c r="UPO3" s="556"/>
      <c r="UPP3" s="556"/>
      <c r="UPQ3" s="556"/>
      <c r="UPR3" s="556"/>
      <c r="UPS3" s="556"/>
      <c r="UPT3" s="556"/>
      <c r="UPU3" s="556"/>
      <c r="UPV3" s="556"/>
      <c r="UPW3" s="556"/>
      <c r="UPX3" s="556"/>
      <c r="UPY3" s="556"/>
      <c r="UPZ3" s="556"/>
      <c r="UQA3" s="556"/>
      <c r="UQB3" s="556"/>
      <c r="UQC3" s="556"/>
      <c r="UQD3" s="556"/>
      <c r="UQE3" s="556"/>
      <c r="UQF3" s="556"/>
      <c r="UQG3" s="556"/>
      <c r="UQH3" s="556"/>
      <c r="UQI3" s="556"/>
      <c r="UQJ3" s="556"/>
      <c r="UQK3" s="556"/>
      <c r="UQL3" s="556"/>
      <c r="UQM3" s="556"/>
      <c r="UQN3" s="556"/>
      <c r="UQO3" s="556"/>
      <c r="UQP3" s="556"/>
      <c r="UQQ3" s="556"/>
      <c r="UQR3" s="556"/>
      <c r="UQS3" s="556"/>
      <c r="UQT3" s="556"/>
      <c r="UQU3" s="556"/>
      <c r="UQV3" s="556"/>
      <c r="UQW3" s="556"/>
      <c r="UQX3" s="556"/>
      <c r="UQY3" s="556"/>
      <c r="UQZ3" s="556"/>
      <c r="URA3" s="556"/>
      <c r="URB3" s="556"/>
      <c r="URC3" s="556"/>
      <c r="URD3" s="556"/>
      <c r="URE3" s="556"/>
      <c r="URF3" s="556"/>
      <c r="URG3" s="556"/>
      <c r="URH3" s="556"/>
      <c r="URI3" s="556"/>
      <c r="URJ3" s="556"/>
      <c r="URK3" s="556"/>
      <c r="URL3" s="556"/>
      <c r="URM3" s="556"/>
      <c r="URN3" s="556"/>
      <c r="URO3" s="556"/>
      <c r="URP3" s="556"/>
      <c r="URQ3" s="556"/>
      <c r="URR3" s="556"/>
      <c r="URS3" s="556"/>
      <c r="URT3" s="556"/>
      <c r="URU3" s="556"/>
      <c r="URV3" s="556"/>
      <c r="URW3" s="556"/>
      <c r="URX3" s="556"/>
      <c r="URY3" s="556"/>
      <c r="URZ3" s="556"/>
      <c r="USA3" s="556"/>
      <c r="USB3" s="556"/>
      <c r="USC3" s="556"/>
      <c r="USD3" s="556"/>
      <c r="USE3" s="556"/>
      <c r="USF3" s="556"/>
      <c r="USG3" s="556"/>
      <c r="USH3" s="556"/>
      <c r="USI3" s="556"/>
      <c r="USJ3" s="556"/>
      <c r="USK3" s="556"/>
      <c r="USL3" s="556"/>
      <c r="USM3" s="556"/>
      <c r="USN3" s="556"/>
      <c r="USO3" s="556"/>
      <c r="USP3" s="556"/>
      <c r="USQ3" s="556"/>
      <c r="USR3" s="556"/>
      <c r="USS3" s="556"/>
      <c r="UST3" s="556"/>
      <c r="USU3" s="556"/>
      <c r="USV3" s="556"/>
      <c r="USW3" s="556"/>
      <c r="USX3" s="556"/>
      <c r="USY3" s="556"/>
      <c r="USZ3" s="556"/>
      <c r="UTA3" s="556"/>
      <c r="UTB3" s="556"/>
      <c r="UTC3" s="556"/>
      <c r="UTD3" s="556"/>
      <c r="UTE3" s="556"/>
      <c r="UTF3" s="556"/>
      <c r="UTG3" s="556"/>
      <c r="UTH3" s="556"/>
      <c r="UTI3" s="556"/>
      <c r="UTJ3" s="556"/>
      <c r="UTK3" s="556"/>
      <c r="UTL3" s="556"/>
      <c r="UTM3" s="556"/>
      <c r="UTN3" s="556"/>
      <c r="UTO3" s="556"/>
      <c r="UTP3" s="556"/>
      <c r="UTQ3" s="556"/>
      <c r="UTR3" s="556"/>
      <c r="UTS3" s="556"/>
      <c r="UTT3" s="556"/>
      <c r="UTU3" s="556"/>
      <c r="UTV3" s="556"/>
      <c r="UTW3" s="556"/>
      <c r="UTX3" s="556"/>
      <c r="UTY3" s="556"/>
      <c r="UTZ3" s="556"/>
      <c r="UUA3" s="556"/>
      <c r="UUB3" s="556"/>
      <c r="UUC3" s="556"/>
      <c r="UUD3" s="556"/>
      <c r="UUE3" s="556"/>
      <c r="UUF3" s="556"/>
      <c r="UUG3" s="556"/>
      <c r="UUH3" s="556"/>
      <c r="UUI3" s="556"/>
      <c r="UUJ3" s="556"/>
      <c r="UUK3" s="556"/>
      <c r="UUL3" s="556"/>
      <c r="UUM3" s="556"/>
      <c r="UUN3" s="556"/>
      <c r="UUO3" s="556"/>
      <c r="UUP3" s="556"/>
      <c r="UUQ3" s="556"/>
      <c r="UUR3" s="556"/>
      <c r="UUS3" s="556"/>
      <c r="UUT3" s="556"/>
      <c r="UUU3" s="556"/>
      <c r="UUV3" s="556"/>
      <c r="UUW3" s="556"/>
      <c r="UUX3" s="556"/>
      <c r="UUY3" s="556"/>
      <c r="UUZ3" s="556"/>
      <c r="UVA3" s="556"/>
      <c r="UVB3" s="556"/>
      <c r="UVC3" s="556"/>
      <c r="UVD3" s="556"/>
      <c r="UVE3" s="556"/>
      <c r="UVF3" s="556"/>
      <c r="UVG3" s="556"/>
      <c r="UVH3" s="556"/>
      <c r="UVI3" s="556"/>
      <c r="UVJ3" s="556"/>
      <c r="UVK3" s="556"/>
      <c r="UVL3" s="556"/>
      <c r="UVM3" s="556"/>
      <c r="UVN3" s="556"/>
      <c r="UVO3" s="556"/>
      <c r="UVP3" s="556"/>
      <c r="UVQ3" s="556"/>
      <c r="UVR3" s="556"/>
      <c r="UVS3" s="556"/>
      <c r="UVT3" s="556"/>
      <c r="UVU3" s="556"/>
      <c r="UVV3" s="556"/>
      <c r="UVW3" s="556"/>
      <c r="UVX3" s="556"/>
      <c r="UVY3" s="556"/>
      <c r="UVZ3" s="556"/>
      <c r="UWA3" s="556"/>
      <c r="UWB3" s="556"/>
      <c r="UWC3" s="556"/>
      <c r="UWD3" s="556"/>
      <c r="UWE3" s="556"/>
      <c r="UWF3" s="556"/>
      <c r="UWG3" s="556"/>
      <c r="UWH3" s="556"/>
      <c r="UWI3" s="556"/>
      <c r="UWJ3" s="556"/>
      <c r="UWK3" s="556"/>
      <c r="UWL3" s="556"/>
      <c r="UWM3" s="556"/>
      <c r="UWN3" s="556"/>
      <c r="UWO3" s="556"/>
      <c r="UWP3" s="556"/>
      <c r="UWQ3" s="556"/>
      <c r="UWR3" s="556"/>
      <c r="UWS3" s="556"/>
      <c r="UWT3" s="556"/>
      <c r="UWU3" s="556"/>
      <c r="UWV3" s="556"/>
      <c r="UWW3" s="556"/>
      <c r="UWX3" s="556"/>
      <c r="UWY3" s="556"/>
      <c r="UWZ3" s="556"/>
      <c r="UXA3" s="556"/>
      <c r="UXB3" s="556"/>
      <c r="UXC3" s="556"/>
      <c r="UXD3" s="556"/>
      <c r="UXE3" s="556"/>
      <c r="UXF3" s="556"/>
      <c r="UXG3" s="556"/>
      <c r="UXH3" s="556"/>
      <c r="UXI3" s="556"/>
      <c r="UXJ3" s="556"/>
      <c r="UXK3" s="556"/>
      <c r="UXL3" s="556"/>
      <c r="UXM3" s="556"/>
      <c r="UXN3" s="556"/>
      <c r="UXO3" s="556"/>
      <c r="UXP3" s="556"/>
      <c r="UXQ3" s="556"/>
      <c r="UXR3" s="556"/>
      <c r="UXS3" s="556"/>
      <c r="UXT3" s="556"/>
      <c r="UXU3" s="556"/>
      <c r="UXV3" s="556"/>
      <c r="UXW3" s="556"/>
      <c r="UXX3" s="556"/>
      <c r="UXY3" s="556"/>
      <c r="UXZ3" s="556"/>
      <c r="UYA3" s="556"/>
      <c r="UYB3" s="556"/>
      <c r="UYC3" s="556"/>
      <c r="UYD3" s="556"/>
      <c r="UYE3" s="556"/>
      <c r="UYF3" s="556"/>
      <c r="UYG3" s="556"/>
      <c r="UYH3" s="556"/>
      <c r="UYI3" s="556"/>
      <c r="UYJ3" s="556"/>
      <c r="UYK3" s="556"/>
      <c r="UYL3" s="556"/>
      <c r="UYM3" s="556"/>
      <c r="UYN3" s="556"/>
      <c r="UYO3" s="556"/>
      <c r="UYP3" s="556"/>
      <c r="UYQ3" s="556"/>
      <c r="UYR3" s="556"/>
      <c r="UYS3" s="556"/>
      <c r="UYT3" s="556"/>
      <c r="UYU3" s="556"/>
      <c r="UYV3" s="556"/>
      <c r="UYW3" s="556"/>
      <c r="UYX3" s="556"/>
      <c r="UYY3" s="556"/>
      <c r="UYZ3" s="556"/>
      <c r="UZA3" s="556"/>
      <c r="UZB3" s="556"/>
      <c r="UZC3" s="556"/>
      <c r="UZD3" s="556"/>
      <c r="UZE3" s="556"/>
      <c r="UZF3" s="556"/>
      <c r="UZG3" s="556"/>
      <c r="UZH3" s="556"/>
      <c r="UZI3" s="556"/>
      <c r="UZJ3" s="556"/>
      <c r="UZK3" s="556"/>
      <c r="UZL3" s="556"/>
      <c r="UZM3" s="556"/>
      <c r="UZN3" s="556"/>
      <c r="UZO3" s="556"/>
      <c r="UZP3" s="556"/>
      <c r="UZQ3" s="556"/>
      <c r="UZR3" s="556"/>
      <c r="UZS3" s="556"/>
      <c r="UZT3" s="556"/>
      <c r="UZU3" s="556"/>
      <c r="UZV3" s="556"/>
      <c r="UZW3" s="556"/>
      <c r="UZX3" s="556"/>
      <c r="UZY3" s="556"/>
      <c r="UZZ3" s="556"/>
      <c r="VAA3" s="556"/>
      <c r="VAB3" s="556"/>
      <c r="VAC3" s="556"/>
      <c r="VAD3" s="556"/>
      <c r="VAE3" s="556"/>
      <c r="VAF3" s="556"/>
      <c r="VAG3" s="556"/>
      <c r="VAH3" s="556"/>
      <c r="VAI3" s="556"/>
      <c r="VAJ3" s="556"/>
      <c r="VAK3" s="556"/>
      <c r="VAL3" s="556"/>
      <c r="VAM3" s="556"/>
      <c r="VAN3" s="556"/>
      <c r="VAO3" s="556"/>
      <c r="VAP3" s="556"/>
      <c r="VAQ3" s="556"/>
      <c r="VAR3" s="556"/>
      <c r="VAS3" s="556"/>
      <c r="VAT3" s="556"/>
      <c r="VAU3" s="556"/>
      <c r="VAV3" s="556"/>
      <c r="VAW3" s="556"/>
      <c r="VAX3" s="556"/>
      <c r="VAY3" s="556"/>
      <c r="VAZ3" s="556"/>
      <c r="VBA3" s="556"/>
      <c r="VBB3" s="556"/>
      <c r="VBC3" s="556"/>
      <c r="VBD3" s="556"/>
      <c r="VBE3" s="556"/>
      <c r="VBF3" s="556"/>
      <c r="VBG3" s="556"/>
      <c r="VBH3" s="556"/>
      <c r="VBI3" s="556"/>
      <c r="VBJ3" s="556"/>
      <c r="VBK3" s="556"/>
      <c r="VBL3" s="556"/>
      <c r="VBM3" s="556"/>
      <c r="VBN3" s="556"/>
      <c r="VBO3" s="556"/>
      <c r="VBP3" s="556"/>
      <c r="VBQ3" s="556"/>
      <c r="VBR3" s="556"/>
      <c r="VBS3" s="556"/>
      <c r="VBT3" s="556"/>
      <c r="VBU3" s="556"/>
      <c r="VBV3" s="556"/>
      <c r="VBW3" s="556"/>
      <c r="VBX3" s="556"/>
      <c r="VBY3" s="556"/>
      <c r="VBZ3" s="556"/>
      <c r="VCA3" s="556"/>
      <c r="VCB3" s="556"/>
      <c r="VCC3" s="556"/>
      <c r="VCD3" s="556"/>
      <c r="VCE3" s="556"/>
      <c r="VCF3" s="556"/>
      <c r="VCG3" s="556"/>
      <c r="VCH3" s="556"/>
      <c r="VCI3" s="556"/>
      <c r="VCJ3" s="556"/>
      <c r="VCK3" s="556"/>
      <c r="VCL3" s="556"/>
      <c r="VCM3" s="556"/>
      <c r="VCN3" s="556"/>
      <c r="VCO3" s="556"/>
      <c r="VCP3" s="556"/>
      <c r="VCQ3" s="556"/>
      <c r="VCR3" s="556"/>
      <c r="VCS3" s="556"/>
      <c r="VCT3" s="556"/>
      <c r="VCU3" s="556"/>
      <c r="VCV3" s="556"/>
      <c r="VCW3" s="556"/>
      <c r="VCX3" s="556"/>
      <c r="VCY3" s="556"/>
      <c r="VCZ3" s="556"/>
      <c r="VDA3" s="556"/>
      <c r="VDB3" s="556"/>
      <c r="VDC3" s="556"/>
      <c r="VDD3" s="556"/>
      <c r="VDE3" s="556"/>
      <c r="VDF3" s="556"/>
      <c r="VDG3" s="556"/>
      <c r="VDH3" s="556"/>
      <c r="VDI3" s="556"/>
      <c r="VDJ3" s="556"/>
      <c r="VDK3" s="556"/>
      <c r="VDL3" s="556"/>
      <c r="VDM3" s="556"/>
      <c r="VDN3" s="556"/>
      <c r="VDO3" s="556"/>
      <c r="VDP3" s="556"/>
      <c r="VDQ3" s="556"/>
      <c r="VDR3" s="556"/>
      <c r="VDS3" s="556"/>
      <c r="VDT3" s="556"/>
      <c r="VDU3" s="556"/>
      <c r="VDV3" s="556"/>
      <c r="VDW3" s="556"/>
      <c r="VDX3" s="556"/>
      <c r="VDY3" s="556"/>
      <c r="VDZ3" s="556"/>
      <c r="VEA3" s="556"/>
      <c r="VEB3" s="556"/>
      <c r="VEC3" s="556"/>
      <c r="VED3" s="556"/>
      <c r="VEE3" s="556"/>
      <c r="VEF3" s="556"/>
      <c r="VEG3" s="556"/>
      <c r="VEH3" s="556"/>
      <c r="VEI3" s="556"/>
      <c r="VEJ3" s="556"/>
      <c r="VEK3" s="556"/>
      <c r="VEL3" s="556"/>
      <c r="VEM3" s="556"/>
      <c r="VEN3" s="556"/>
      <c r="VEO3" s="556"/>
      <c r="VEP3" s="556"/>
      <c r="VEQ3" s="556"/>
      <c r="VER3" s="556"/>
      <c r="VES3" s="556"/>
      <c r="VET3" s="556"/>
      <c r="VEU3" s="556"/>
      <c r="VEV3" s="556"/>
      <c r="VEW3" s="556"/>
      <c r="VEX3" s="556"/>
      <c r="VEY3" s="556"/>
      <c r="VEZ3" s="556"/>
      <c r="VFA3" s="556"/>
      <c r="VFB3" s="556"/>
      <c r="VFC3" s="556"/>
      <c r="VFD3" s="556"/>
      <c r="VFE3" s="556"/>
      <c r="VFF3" s="556"/>
      <c r="VFG3" s="556"/>
      <c r="VFH3" s="556"/>
      <c r="VFI3" s="556"/>
      <c r="VFJ3" s="556"/>
      <c r="VFK3" s="556"/>
      <c r="VFL3" s="556"/>
      <c r="VFM3" s="556"/>
      <c r="VFN3" s="556"/>
      <c r="VFO3" s="556"/>
      <c r="VFP3" s="556"/>
      <c r="VFQ3" s="556"/>
      <c r="VFR3" s="556"/>
      <c r="VFS3" s="556"/>
      <c r="VFT3" s="556"/>
      <c r="VFU3" s="556"/>
      <c r="VFV3" s="556"/>
      <c r="VFW3" s="556"/>
      <c r="VFX3" s="556"/>
      <c r="VFY3" s="556"/>
      <c r="VFZ3" s="556"/>
      <c r="VGA3" s="556"/>
      <c r="VGB3" s="556"/>
      <c r="VGC3" s="556"/>
      <c r="VGD3" s="556"/>
      <c r="VGE3" s="556"/>
      <c r="VGF3" s="556"/>
      <c r="VGG3" s="556"/>
      <c r="VGH3" s="556"/>
      <c r="VGI3" s="556"/>
      <c r="VGJ3" s="556"/>
      <c r="VGK3" s="556"/>
      <c r="VGL3" s="556"/>
      <c r="VGM3" s="556"/>
      <c r="VGN3" s="556"/>
      <c r="VGO3" s="556"/>
      <c r="VGP3" s="556"/>
      <c r="VGQ3" s="556"/>
      <c r="VGR3" s="556"/>
      <c r="VGS3" s="556"/>
      <c r="VGT3" s="556"/>
      <c r="VGU3" s="556"/>
      <c r="VGV3" s="556"/>
      <c r="VGW3" s="556"/>
      <c r="VGX3" s="556"/>
      <c r="VGY3" s="556"/>
      <c r="VGZ3" s="556"/>
      <c r="VHA3" s="556"/>
      <c r="VHB3" s="556"/>
      <c r="VHC3" s="556"/>
      <c r="VHD3" s="556"/>
      <c r="VHE3" s="556"/>
      <c r="VHF3" s="556"/>
      <c r="VHG3" s="556"/>
      <c r="VHH3" s="556"/>
      <c r="VHI3" s="556"/>
      <c r="VHJ3" s="556"/>
      <c r="VHK3" s="556"/>
      <c r="VHL3" s="556"/>
      <c r="VHM3" s="556"/>
      <c r="VHN3" s="556"/>
      <c r="VHO3" s="556"/>
      <c r="VHP3" s="556"/>
      <c r="VHQ3" s="556"/>
      <c r="VHR3" s="556"/>
      <c r="VHS3" s="556"/>
      <c r="VHT3" s="556"/>
      <c r="VHU3" s="556"/>
      <c r="VHV3" s="556"/>
      <c r="VHW3" s="556"/>
      <c r="VHX3" s="556"/>
      <c r="VHY3" s="556"/>
      <c r="VHZ3" s="556"/>
      <c r="VIA3" s="556"/>
      <c r="VIB3" s="556"/>
      <c r="VIC3" s="556"/>
      <c r="VID3" s="556"/>
      <c r="VIE3" s="556"/>
      <c r="VIF3" s="556"/>
      <c r="VIG3" s="556"/>
      <c r="VIH3" s="556"/>
      <c r="VII3" s="556"/>
      <c r="VIJ3" s="556"/>
      <c r="VIK3" s="556"/>
      <c r="VIL3" s="556"/>
      <c r="VIM3" s="556"/>
      <c r="VIN3" s="556"/>
      <c r="VIO3" s="556"/>
      <c r="VIP3" s="556"/>
      <c r="VIQ3" s="556"/>
      <c r="VIR3" s="556"/>
      <c r="VIS3" s="556"/>
      <c r="VIT3" s="556"/>
      <c r="VIU3" s="556"/>
      <c r="VIV3" s="556"/>
      <c r="VIW3" s="556"/>
      <c r="VIX3" s="556"/>
      <c r="VIY3" s="556"/>
      <c r="VIZ3" s="556"/>
      <c r="VJA3" s="556"/>
      <c r="VJB3" s="556"/>
      <c r="VJC3" s="556"/>
      <c r="VJD3" s="556"/>
      <c r="VJE3" s="556"/>
      <c r="VJF3" s="556"/>
      <c r="VJG3" s="556"/>
      <c r="VJH3" s="556"/>
      <c r="VJI3" s="556"/>
      <c r="VJJ3" s="556"/>
      <c r="VJK3" s="556"/>
      <c r="VJL3" s="556"/>
      <c r="VJM3" s="556"/>
      <c r="VJN3" s="556"/>
      <c r="VJO3" s="556"/>
      <c r="VJP3" s="556"/>
      <c r="VJQ3" s="556"/>
      <c r="VJR3" s="556"/>
      <c r="VJS3" s="556"/>
      <c r="VJT3" s="556"/>
      <c r="VJU3" s="556"/>
      <c r="VJV3" s="556"/>
      <c r="VJW3" s="556"/>
      <c r="VJX3" s="556"/>
      <c r="VJY3" s="556"/>
      <c r="VJZ3" s="556"/>
      <c r="VKA3" s="556"/>
      <c r="VKB3" s="556"/>
      <c r="VKC3" s="556"/>
      <c r="VKD3" s="556"/>
      <c r="VKE3" s="556"/>
      <c r="VKF3" s="556"/>
      <c r="VKG3" s="556"/>
      <c r="VKH3" s="556"/>
      <c r="VKI3" s="556"/>
      <c r="VKJ3" s="556"/>
      <c r="VKK3" s="556"/>
      <c r="VKL3" s="556"/>
      <c r="VKM3" s="556"/>
      <c r="VKN3" s="556"/>
      <c r="VKO3" s="556"/>
      <c r="VKP3" s="556"/>
      <c r="VKQ3" s="556"/>
      <c r="VKR3" s="556"/>
      <c r="VKS3" s="556"/>
      <c r="VKT3" s="556"/>
      <c r="VKU3" s="556"/>
      <c r="VKV3" s="556"/>
      <c r="VKW3" s="556"/>
      <c r="VKX3" s="556"/>
      <c r="VKY3" s="556"/>
      <c r="VKZ3" s="556"/>
      <c r="VLA3" s="556"/>
      <c r="VLB3" s="556"/>
      <c r="VLC3" s="556"/>
      <c r="VLD3" s="556"/>
      <c r="VLE3" s="556"/>
      <c r="VLF3" s="556"/>
      <c r="VLG3" s="556"/>
      <c r="VLH3" s="556"/>
      <c r="VLI3" s="556"/>
      <c r="VLJ3" s="556"/>
      <c r="VLK3" s="556"/>
      <c r="VLL3" s="556"/>
      <c r="VLM3" s="556"/>
      <c r="VLN3" s="556"/>
      <c r="VLO3" s="556"/>
      <c r="VLP3" s="556"/>
      <c r="VLQ3" s="556"/>
      <c r="VLR3" s="556"/>
      <c r="VLS3" s="556"/>
      <c r="VLT3" s="556"/>
      <c r="VLU3" s="556"/>
      <c r="VLV3" s="556"/>
      <c r="VLW3" s="556"/>
      <c r="VLX3" s="556"/>
      <c r="VLY3" s="556"/>
      <c r="VLZ3" s="556"/>
      <c r="VMA3" s="556"/>
      <c r="VMB3" s="556"/>
      <c r="VMC3" s="556"/>
      <c r="VMD3" s="556"/>
      <c r="VME3" s="556"/>
      <c r="VMF3" s="556"/>
      <c r="VMG3" s="556"/>
      <c r="VMH3" s="556"/>
      <c r="VMI3" s="556"/>
      <c r="VMJ3" s="556"/>
      <c r="VMK3" s="556"/>
      <c r="VML3" s="556"/>
      <c r="VMM3" s="556"/>
      <c r="VMN3" s="556"/>
      <c r="VMO3" s="556"/>
      <c r="VMP3" s="556"/>
      <c r="VMQ3" s="556"/>
      <c r="VMR3" s="556"/>
      <c r="VMS3" s="556"/>
      <c r="VMT3" s="556"/>
      <c r="VMU3" s="556"/>
      <c r="VMV3" s="556"/>
      <c r="VMW3" s="556"/>
      <c r="VMX3" s="556"/>
      <c r="VMY3" s="556"/>
      <c r="VMZ3" s="556"/>
      <c r="VNA3" s="556"/>
      <c r="VNB3" s="556"/>
      <c r="VNC3" s="556"/>
      <c r="VND3" s="556"/>
      <c r="VNE3" s="556"/>
      <c r="VNF3" s="556"/>
      <c r="VNG3" s="556"/>
      <c r="VNH3" s="556"/>
      <c r="VNI3" s="556"/>
      <c r="VNJ3" s="556"/>
      <c r="VNK3" s="556"/>
      <c r="VNL3" s="556"/>
      <c r="VNM3" s="556"/>
      <c r="VNN3" s="556"/>
      <c r="VNO3" s="556"/>
      <c r="VNP3" s="556"/>
      <c r="VNQ3" s="556"/>
      <c r="VNR3" s="556"/>
      <c r="VNS3" s="556"/>
      <c r="VNT3" s="556"/>
      <c r="VNU3" s="556"/>
      <c r="VNV3" s="556"/>
      <c r="VNW3" s="556"/>
      <c r="VNX3" s="556"/>
      <c r="VNY3" s="556"/>
      <c r="VNZ3" s="556"/>
      <c r="VOA3" s="556"/>
      <c r="VOB3" s="556"/>
      <c r="VOC3" s="556"/>
      <c r="VOD3" s="556"/>
      <c r="VOE3" s="556"/>
      <c r="VOF3" s="556"/>
      <c r="VOG3" s="556"/>
      <c r="VOH3" s="556"/>
      <c r="VOI3" s="556"/>
      <c r="VOJ3" s="556"/>
      <c r="VOK3" s="556"/>
      <c r="VOL3" s="556"/>
      <c r="VOM3" s="556"/>
      <c r="VON3" s="556"/>
      <c r="VOO3" s="556"/>
      <c r="VOP3" s="556"/>
      <c r="VOQ3" s="556"/>
      <c r="VOR3" s="556"/>
      <c r="VOS3" s="556"/>
      <c r="VOT3" s="556"/>
      <c r="VOU3" s="556"/>
      <c r="VOV3" s="556"/>
      <c r="VOW3" s="556"/>
      <c r="VOX3" s="556"/>
      <c r="VOY3" s="556"/>
      <c r="VOZ3" s="556"/>
      <c r="VPA3" s="556"/>
      <c r="VPB3" s="556"/>
      <c r="VPC3" s="556"/>
      <c r="VPD3" s="556"/>
      <c r="VPE3" s="556"/>
      <c r="VPF3" s="556"/>
      <c r="VPG3" s="556"/>
      <c r="VPH3" s="556"/>
      <c r="VPI3" s="556"/>
      <c r="VPJ3" s="556"/>
      <c r="VPK3" s="556"/>
      <c r="VPL3" s="556"/>
      <c r="VPM3" s="556"/>
      <c r="VPN3" s="556"/>
      <c r="VPO3" s="556"/>
      <c r="VPP3" s="556"/>
      <c r="VPQ3" s="556"/>
      <c r="VPR3" s="556"/>
      <c r="VPS3" s="556"/>
      <c r="VPT3" s="556"/>
      <c r="VPU3" s="556"/>
      <c r="VPV3" s="556"/>
      <c r="VPW3" s="556"/>
      <c r="VPX3" s="556"/>
      <c r="VPY3" s="556"/>
      <c r="VPZ3" s="556"/>
      <c r="VQA3" s="556"/>
      <c r="VQB3" s="556"/>
      <c r="VQC3" s="556"/>
      <c r="VQD3" s="556"/>
      <c r="VQE3" s="556"/>
      <c r="VQF3" s="556"/>
      <c r="VQG3" s="556"/>
      <c r="VQH3" s="556"/>
      <c r="VQI3" s="556"/>
      <c r="VQJ3" s="556"/>
      <c r="VQK3" s="556"/>
      <c r="VQL3" s="556"/>
      <c r="VQM3" s="556"/>
      <c r="VQN3" s="556"/>
      <c r="VQO3" s="556"/>
      <c r="VQP3" s="556"/>
      <c r="VQQ3" s="556"/>
      <c r="VQR3" s="556"/>
      <c r="VQS3" s="556"/>
      <c r="VQT3" s="556"/>
      <c r="VQU3" s="556"/>
      <c r="VQV3" s="556"/>
      <c r="VQW3" s="556"/>
      <c r="VQX3" s="556"/>
      <c r="VQY3" s="556"/>
      <c r="VQZ3" s="556"/>
      <c r="VRA3" s="556"/>
      <c r="VRB3" s="556"/>
      <c r="VRC3" s="556"/>
      <c r="VRD3" s="556"/>
      <c r="VRE3" s="556"/>
      <c r="VRF3" s="556"/>
      <c r="VRG3" s="556"/>
      <c r="VRH3" s="556"/>
      <c r="VRI3" s="556"/>
      <c r="VRJ3" s="556"/>
      <c r="VRK3" s="556"/>
      <c r="VRL3" s="556"/>
      <c r="VRM3" s="556"/>
      <c r="VRN3" s="556"/>
      <c r="VRO3" s="556"/>
      <c r="VRP3" s="556"/>
      <c r="VRQ3" s="556"/>
      <c r="VRR3" s="556"/>
      <c r="VRS3" s="556"/>
      <c r="VRT3" s="556"/>
      <c r="VRU3" s="556"/>
      <c r="VRV3" s="556"/>
      <c r="VRW3" s="556"/>
      <c r="VRX3" s="556"/>
      <c r="VRY3" s="556"/>
      <c r="VRZ3" s="556"/>
      <c r="VSA3" s="556"/>
      <c r="VSB3" s="556"/>
      <c r="VSC3" s="556"/>
      <c r="VSD3" s="556"/>
      <c r="VSE3" s="556"/>
      <c r="VSF3" s="556"/>
      <c r="VSG3" s="556"/>
      <c r="VSH3" s="556"/>
      <c r="VSI3" s="556"/>
      <c r="VSJ3" s="556"/>
      <c r="VSK3" s="556"/>
      <c r="VSL3" s="556"/>
      <c r="VSM3" s="556"/>
      <c r="VSN3" s="556"/>
      <c r="VSO3" s="556"/>
      <c r="VSP3" s="556"/>
      <c r="VSQ3" s="556"/>
      <c r="VSR3" s="556"/>
      <c r="VSS3" s="556"/>
      <c r="VST3" s="556"/>
      <c r="VSU3" s="556"/>
      <c r="VSV3" s="556"/>
      <c r="VSW3" s="556"/>
      <c r="VSX3" s="556"/>
      <c r="VSY3" s="556"/>
      <c r="VSZ3" s="556"/>
      <c r="VTA3" s="556"/>
      <c r="VTB3" s="556"/>
      <c r="VTC3" s="556"/>
      <c r="VTD3" s="556"/>
      <c r="VTE3" s="556"/>
      <c r="VTF3" s="556"/>
      <c r="VTG3" s="556"/>
      <c r="VTH3" s="556"/>
      <c r="VTI3" s="556"/>
      <c r="VTJ3" s="556"/>
      <c r="VTK3" s="556"/>
      <c r="VTL3" s="556"/>
      <c r="VTM3" s="556"/>
      <c r="VTN3" s="556"/>
      <c r="VTO3" s="556"/>
      <c r="VTP3" s="556"/>
      <c r="VTQ3" s="556"/>
      <c r="VTR3" s="556"/>
      <c r="VTS3" s="556"/>
      <c r="VTT3" s="556"/>
      <c r="VTU3" s="556"/>
      <c r="VTV3" s="556"/>
      <c r="VTW3" s="556"/>
      <c r="VTX3" s="556"/>
      <c r="VTY3" s="556"/>
      <c r="VTZ3" s="556"/>
      <c r="VUA3" s="556"/>
      <c r="VUB3" s="556"/>
      <c r="VUC3" s="556"/>
      <c r="VUD3" s="556"/>
      <c r="VUE3" s="556"/>
      <c r="VUF3" s="556"/>
      <c r="VUG3" s="556"/>
      <c r="VUH3" s="556"/>
      <c r="VUI3" s="556"/>
      <c r="VUJ3" s="556"/>
      <c r="VUK3" s="556"/>
      <c r="VUL3" s="556"/>
      <c r="VUM3" s="556"/>
      <c r="VUN3" s="556"/>
      <c r="VUO3" s="556"/>
      <c r="VUP3" s="556"/>
      <c r="VUQ3" s="556"/>
      <c r="VUR3" s="556"/>
      <c r="VUS3" s="556"/>
      <c r="VUT3" s="556"/>
      <c r="VUU3" s="556"/>
      <c r="VUV3" s="556"/>
      <c r="VUW3" s="556"/>
      <c r="VUX3" s="556"/>
      <c r="VUY3" s="556"/>
      <c r="VUZ3" s="556"/>
      <c r="VVA3" s="556"/>
      <c r="VVB3" s="556"/>
      <c r="VVC3" s="556"/>
      <c r="VVD3" s="556"/>
      <c r="VVE3" s="556"/>
      <c r="VVF3" s="556"/>
      <c r="VVG3" s="556"/>
      <c r="VVH3" s="556"/>
      <c r="VVI3" s="556"/>
      <c r="VVJ3" s="556"/>
      <c r="VVK3" s="556"/>
      <c r="VVL3" s="556"/>
      <c r="VVM3" s="556"/>
      <c r="VVN3" s="556"/>
      <c r="VVO3" s="556"/>
      <c r="VVP3" s="556"/>
      <c r="VVQ3" s="556"/>
      <c r="VVR3" s="556"/>
      <c r="VVS3" s="556"/>
      <c r="VVT3" s="556"/>
      <c r="VVU3" s="556"/>
      <c r="VVV3" s="556"/>
      <c r="VVW3" s="556"/>
      <c r="VVX3" s="556"/>
      <c r="VVY3" s="556"/>
      <c r="VVZ3" s="556"/>
      <c r="VWA3" s="556"/>
      <c r="VWB3" s="556"/>
      <c r="VWC3" s="556"/>
      <c r="VWD3" s="556"/>
      <c r="VWE3" s="556"/>
      <c r="VWF3" s="556"/>
      <c r="VWG3" s="556"/>
      <c r="VWH3" s="556"/>
      <c r="VWI3" s="556"/>
      <c r="VWJ3" s="556"/>
      <c r="VWK3" s="556"/>
      <c r="VWL3" s="556"/>
      <c r="VWM3" s="556"/>
      <c r="VWN3" s="556"/>
      <c r="VWO3" s="556"/>
      <c r="VWP3" s="556"/>
      <c r="VWQ3" s="556"/>
      <c r="VWR3" s="556"/>
      <c r="VWS3" s="556"/>
      <c r="VWT3" s="556"/>
      <c r="VWU3" s="556"/>
      <c r="VWV3" s="556"/>
      <c r="VWW3" s="556"/>
      <c r="VWX3" s="556"/>
      <c r="VWY3" s="556"/>
      <c r="VWZ3" s="556"/>
      <c r="VXA3" s="556"/>
      <c r="VXB3" s="556"/>
      <c r="VXC3" s="556"/>
      <c r="VXD3" s="556"/>
      <c r="VXE3" s="556"/>
      <c r="VXF3" s="556"/>
      <c r="VXG3" s="556"/>
      <c r="VXH3" s="556"/>
      <c r="VXI3" s="556"/>
      <c r="VXJ3" s="556"/>
      <c r="VXK3" s="556"/>
      <c r="VXL3" s="556"/>
      <c r="VXM3" s="556"/>
      <c r="VXN3" s="556"/>
      <c r="VXO3" s="556"/>
      <c r="VXP3" s="556"/>
      <c r="VXQ3" s="556"/>
      <c r="VXR3" s="556"/>
      <c r="VXS3" s="556"/>
      <c r="VXT3" s="556"/>
      <c r="VXU3" s="556"/>
      <c r="VXV3" s="556"/>
      <c r="VXW3" s="556"/>
      <c r="VXX3" s="556"/>
      <c r="VXY3" s="556"/>
      <c r="VXZ3" s="556"/>
      <c r="VYA3" s="556"/>
      <c r="VYB3" s="556"/>
      <c r="VYC3" s="556"/>
      <c r="VYD3" s="556"/>
      <c r="VYE3" s="556"/>
      <c r="VYF3" s="556"/>
      <c r="VYG3" s="556"/>
      <c r="VYH3" s="556"/>
      <c r="VYI3" s="556"/>
      <c r="VYJ3" s="556"/>
      <c r="VYK3" s="556"/>
      <c r="VYL3" s="556"/>
      <c r="VYM3" s="556"/>
      <c r="VYN3" s="556"/>
      <c r="VYO3" s="556"/>
      <c r="VYP3" s="556"/>
      <c r="VYQ3" s="556"/>
      <c r="VYR3" s="556"/>
      <c r="VYS3" s="556"/>
      <c r="VYT3" s="556"/>
      <c r="VYU3" s="556"/>
      <c r="VYV3" s="556"/>
      <c r="VYW3" s="556"/>
      <c r="VYX3" s="556"/>
      <c r="VYY3" s="556"/>
      <c r="VYZ3" s="556"/>
      <c r="VZA3" s="556"/>
      <c r="VZB3" s="556"/>
      <c r="VZC3" s="556"/>
      <c r="VZD3" s="556"/>
      <c r="VZE3" s="556"/>
      <c r="VZF3" s="556"/>
      <c r="VZG3" s="556"/>
      <c r="VZH3" s="556"/>
      <c r="VZI3" s="556"/>
      <c r="VZJ3" s="556"/>
      <c r="VZK3" s="556"/>
      <c r="VZL3" s="556"/>
      <c r="VZM3" s="556"/>
      <c r="VZN3" s="556"/>
      <c r="VZO3" s="556"/>
      <c r="VZP3" s="556"/>
      <c r="VZQ3" s="556"/>
      <c r="VZR3" s="556"/>
      <c r="VZS3" s="556"/>
      <c r="VZT3" s="556"/>
      <c r="VZU3" s="556"/>
      <c r="VZV3" s="556"/>
      <c r="VZW3" s="556"/>
      <c r="VZX3" s="556"/>
      <c r="VZY3" s="556"/>
      <c r="VZZ3" s="556"/>
      <c r="WAA3" s="556"/>
      <c r="WAB3" s="556"/>
      <c r="WAC3" s="556"/>
      <c r="WAD3" s="556"/>
      <c r="WAE3" s="556"/>
      <c r="WAF3" s="556"/>
      <c r="WAG3" s="556"/>
      <c r="WAH3" s="556"/>
      <c r="WAI3" s="556"/>
      <c r="WAJ3" s="556"/>
      <c r="WAK3" s="556"/>
      <c r="WAL3" s="556"/>
      <c r="WAM3" s="556"/>
      <c r="WAN3" s="556"/>
      <c r="WAO3" s="556"/>
      <c r="WAP3" s="556"/>
      <c r="WAQ3" s="556"/>
      <c r="WAR3" s="556"/>
      <c r="WAS3" s="556"/>
      <c r="WAT3" s="556"/>
      <c r="WAU3" s="556"/>
      <c r="WAV3" s="556"/>
      <c r="WAW3" s="556"/>
      <c r="WAX3" s="556"/>
      <c r="WAY3" s="556"/>
      <c r="WAZ3" s="556"/>
      <c r="WBA3" s="556"/>
      <c r="WBB3" s="556"/>
      <c r="WBC3" s="556"/>
      <c r="WBD3" s="556"/>
      <c r="WBE3" s="556"/>
      <c r="WBF3" s="556"/>
      <c r="WBG3" s="556"/>
      <c r="WBH3" s="556"/>
      <c r="WBI3" s="556"/>
      <c r="WBJ3" s="556"/>
      <c r="WBK3" s="556"/>
      <c r="WBL3" s="556"/>
      <c r="WBM3" s="556"/>
      <c r="WBN3" s="556"/>
      <c r="WBO3" s="556"/>
      <c r="WBP3" s="556"/>
      <c r="WBQ3" s="556"/>
      <c r="WBR3" s="556"/>
      <c r="WBS3" s="556"/>
      <c r="WBT3" s="556"/>
      <c r="WBU3" s="556"/>
      <c r="WBV3" s="556"/>
      <c r="WBW3" s="556"/>
      <c r="WBX3" s="556"/>
      <c r="WBY3" s="556"/>
      <c r="WBZ3" s="556"/>
      <c r="WCA3" s="556"/>
      <c r="WCB3" s="556"/>
      <c r="WCC3" s="556"/>
      <c r="WCD3" s="556"/>
      <c r="WCE3" s="556"/>
      <c r="WCF3" s="556"/>
      <c r="WCG3" s="556"/>
      <c r="WCH3" s="556"/>
      <c r="WCI3" s="556"/>
      <c r="WCJ3" s="556"/>
      <c r="WCK3" s="556"/>
      <c r="WCL3" s="556"/>
      <c r="WCM3" s="556"/>
      <c r="WCN3" s="556"/>
      <c r="WCO3" s="556"/>
      <c r="WCP3" s="556"/>
      <c r="WCQ3" s="556"/>
      <c r="WCR3" s="556"/>
      <c r="WCS3" s="556"/>
      <c r="WCT3" s="556"/>
      <c r="WCU3" s="556"/>
      <c r="WCV3" s="556"/>
      <c r="WCW3" s="556"/>
      <c r="WCX3" s="556"/>
      <c r="WCY3" s="556"/>
      <c r="WCZ3" s="556"/>
      <c r="WDA3" s="556"/>
      <c r="WDB3" s="556"/>
      <c r="WDC3" s="556"/>
      <c r="WDD3" s="556"/>
      <c r="WDE3" s="556"/>
      <c r="WDF3" s="556"/>
      <c r="WDG3" s="556"/>
      <c r="WDH3" s="556"/>
      <c r="WDI3" s="556"/>
      <c r="WDJ3" s="556"/>
      <c r="WDK3" s="556"/>
      <c r="WDL3" s="556"/>
      <c r="WDM3" s="556"/>
      <c r="WDN3" s="556"/>
      <c r="WDO3" s="556"/>
      <c r="WDP3" s="556"/>
      <c r="WDQ3" s="556"/>
      <c r="WDR3" s="556"/>
      <c r="WDS3" s="556"/>
      <c r="WDT3" s="556"/>
      <c r="WDU3" s="556"/>
      <c r="WDV3" s="556"/>
      <c r="WDW3" s="556"/>
      <c r="WDX3" s="556"/>
      <c r="WDY3" s="556"/>
      <c r="WDZ3" s="556"/>
      <c r="WEA3" s="556"/>
      <c r="WEB3" s="556"/>
      <c r="WEC3" s="556"/>
      <c r="WED3" s="556"/>
      <c r="WEE3" s="556"/>
      <c r="WEF3" s="556"/>
      <c r="WEG3" s="556"/>
      <c r="WEH3" s="556"/>
      <c r="WEI3" s="556"/>
      <c r="WEJ3" s="556"/>
      <c r="WEK3" s="556"/>
      <c r="WEL3" s="556"/>
      <c r="WEM3" s="556"/>
      <c r="WEN3" s="556"/>
      <c r="WEO3" s="556"/>
      <c r="WEP3" s="556"/>
      <c r="WEQ3" s="556"/>
      <c r="WER3" s="556"/>
      <c r="WES3" s="556"/>
      <c r="WET3" s="556"/>
      <c r="WEU3" s="556"/>
      <c r="WEV3" s="556"/>
      <c r="WEW3" s="556"/>
      <c r="WEX3" s="556"/>
      <c r="WEY3" s="556"/>
      <c r="WEZ3" s="556"/>
      <c r="WFA3" s="556"/>
      <c r="WFB3" s="556"/>
      <c r="WFC3" s="556"/>
      <c r="WFD3" s="556"/>
      <c r="WFE3" s="556"/>
      <c r="WFF3" s="556"/>
      <c r="WFG3" s="556"/>
      <c r="WFH3" s="556"/>
      <c r="WFI3" s="556"/>
      <c r="WFJ3" s="556"/>
      <c r="WFK3" s="556"/>
      <c r="WFL3" s="556"/>
      <c r="WFM3" s="556"/>
      <c r="WFN3" s="556"/>
      <c r="WFO3" s="556"/>
      <c r="WFP3" s="556"/>
      <c r="WFQ3" s="556"/>
      <c r="WFR3" s="556"/>
      <c r="WFS3" s="556"/>
      <c r="WFT3" s="556"/>
      <c r="WFU3" s="556"/>
      <c r="WFV3" s="556"/>
      <c r="WFW3" s="556"/>
      <c r="WFX3" s="556"/>
      <c r="WFY3" s="556"/>
      <c r="WFZ3" s="556"/>
      <c r="WGA3" s="556"/>
      <c r="WGB3" s="556"/>
      <c r="WGC3" s="556"/>
      <c r="WGD3" s="556"/>
      <c r="WGE3" s="556"/>
      <c r="WGF3" s="556"/>
      <c r="WGG3" s="556"/>
      <c r="WGH3" s="556"/>
      <c r="WGI3" s="556"/>
      <c r="WGJ3" s="556"/>
      <c r="WGK3" s="556"/>
      <c r="WGL3" s="556"/>
      <c r="WGM3" s="556"/>
      <c r="WGN3" s="556"/>
      <c r="WGO3" s="556"/>
      <c r="WGP3" s="556"/>
      <c r="WGQ3" s="556"/>
      <c r="WGR3" s="556"/>
      <c r="WGS3" s="556"/>
      <c r="WGT3" s="556"/>
      <c r="WGU3" s="556"/>
      <c r="WGV3" s="556"/>
      <c r="WGW3" s="556"/>
      <c r="WGX3" s="556"/>
      <c r="WGY3" s="556"/>
      <c r="WGZ3" s="556"/>
      <c r="WHA3" s="556"/>
      <c r="WHB3" s="556"/>
      <c r="WHC3" s="556"/>
      <c r="WHD3" s="556"/>
      <c r="WHE3" s="556"/>
      <c r="WHF3" s="556"/>
      <c r="WHG3" s="556"/>
      <c r="WHH3" s="556"/>
      <c r="WHI3" s="556"/>
      <c r="WHJ3" s="556"/>
      <c r="WHK3" s="556"/>
      <c r="WHL3" s="556"/>
      <c r="WHM3" s="556"/>
      <c r="WHN3" s="556"/>
      <c r="WHO3" s="556"/>
      <c r="WHP3" s="556"/>
      <c r="WHQ3" s="556"/>
      <c r="WHR3" s="556"/>
      <c r="WHS3" s="556"/>
      <c r="WHT3" s="556"/>
      <c r="WHU3" s="556"/>
      <c r="WHV3" s="556"/>
      <c r="WHW3" s="556"/>
      <c r="WHX3" s="556"/>
      <c r="WHY3" s="556"/>
      <c r="WHZ3" s="556"/>
      <c r="WIA3" s="556"/>
      <c r="WIB3" s="556"/>
      <c r="WIC3" s="556"/>
      <c r="WID3" s="556"/>
      <c r="WIE3" s="556"/>
      <c r="WIF3" s="556"/>
      <c r="WIG3" s="556"/>
      <c r="WIH3" s="556"/>
      <c r="WII3" s="556"/>
      <c r="WIJ3" s="556"/>
      <c r="WIK3" s="556"/>
      <c r="WIL3" s="556"/>
      <c r="WIM3" s="556"/>
      <c r="WIN3" s="556"/>
      <c r="WIO3" s="556"/>
      <c r="WIP3" s="556"/>
      <c r="WIQ3" s="556"/>
      <c r="WIR3" s="556"/>
      <c r="WIS3" s="556"/>
      <c r="WIT3" s="556"/>
      <c r="WIU3" s="556"/>
      <c r="WIV3" s="556"/>
      <c r="WIW3" s="556"/>
      <c r="WIX3" s="556"/>
      <c r="WIY3" s="556"/>
      <c r="WIZ3" s="556"/>
      <c r="WJA3" s="556"/>
      <c r="WJB3" s="556"/>
      <c r="WJC3" s="556"/>
      <c r="WJD3" s="556"/>
      <c r="WJE3" s="556"/>
      <c r="WJF3" s="556"/>
      <c r="WJG3" s="556"/>
      <c r="WJH3" s="556"/>
      <c r="WJI3" s="556"/>
      <c r="WJJ3" s="556"/>
      <c r="WJK3" s="556"/>
      <c r="WJL3" s="556"/>
      <c r="WJM3" s="556"/>
      <c r="WJN3" s="556"/>
      <c r="WJO3" s="556"/>
      <c r="WJP3" s="556"/>
      <c r="WJQ3" s="556"/>
      <c r="WJR3" s="556"/>
      <c r="WJS3" s="556"/>
      <c r="WJT3" s="556"/>
      <c r="WJU3" s="556"/>
      <c r="WJV3" s="556"/>
      <c r="WJW3" s="556"/>
      <c r="WJX3" s="556"/>
      <c r="WJY3" s="556"/>
      <c r="WJZ3" s="556"/>
      <c r="WKA3" s="556"/>
      <c r="WKB3" s="556"/>
      <c r="WKC3" s="556"/>
      <c r="WKD3" s="556"/>
      <c r="WKE3" s="556"/>
      <c r="WKF3" s="556"/>
      <c r="WKG3" s="556"/>
      <c r="WKH3" s="556"/>
      <c r="WKI3" s="556"/>
      <c r="WKJ3" s="556"/>
      <c r="WKK3" s="556"/>
      <c r="WKL3" s="556"/>
      <c r="WKM3" s="556"/>
      <c r="WKN3" s="556"/>
      <c r="WKO3" s="556"/>
      <c r="WKP3" s="556"/>
      <c r="WKQ3" s="556"/>
      <c r="WKR3" s="556"/>
      <c r="WKS3" s="556"/>
      <c r="WKT3" s="556"/>
      <c r="WKU3" s="556"/>
      <c r="WKV3" s="556"/>
      <c r="WKW3" s="556"/>
      <c r="WKX3" s="556"/>
      <c r="WKY3" s="556"/>
      <c r="WKZ3" s="556"/>
      <c r="WLA3" s="556"/>
      <c r="WLB3" s="556"/>
      <c r="WLC3" s="556"/>
      <c r="WLD3" s="556"/>
      <c r="WLE3" s="556"/>
      <c r="WLF3" s="556"/>
      <c r="WLG3" s="556"/>
      <c r="WLH3" s="556"/>
      <c r="WLI3" s="556"/>
      <c r="WLJ3" s="556"/>
      <c r="WLK3" s="556"/>
      <c r="WLL3" s="556"/>
      <c r="WLM3" s="556"/>
      <c r="WLN3" s="556"/>
      <c r="WLO3" s="556"/>
      <c r="WLP3" s="556"/>
      <c r="WLQ3" s="556"/>
      <c r="WLR3" s="556"/>
      <c r="WLS3" s="556"/>
      <c r="WLT3" s="556"/>
      <c r="WLU3" s="556"/>
      <c r="WLV3" s="556"/>
      <c r="WLW3" s="556"/>
      <c r="WLX3" s="556"/>
      <c r="WLY3" s="556"/>
      <c r="WLZ3" s="556"/>
      <c r="WMA3" s="556"/>
      <c r="WMB3" s="556"/>
      <c r="WMC3" s="556"/>
      <c r="WMD3" s="556"/>
      <c r="WME3" s="556"/>
      <c r="WMF3" s="556"/>
      <c r="WMG3" s="556"/>
      <c r="WMH3" s="556"/>
      <c r="WMI3" s="556"/>
      <c r="WMJ3" s="556"/>
      <c r="WMK3" s="556"/>
      <c r="WML3" s="556"/>
      <c r="WMM3" s="556"/>
      <c r="WMN3" s="556"/>
      <c r="WMO3" s="556"/>
      <c r="WMP3" s="556"/>
      <c r="WMQ3" s="556"/>
      <c r="WMR3" s="556"/>
      <c r="WMS3" s="556"/>
      <c r="WMT3" s="556"/>
      <c r="WMU3" s="556"/>
      <c r="WMV3" s="556"/>
      <c r="WMW3" s="556"/>
      <c r="WMX3" s="556"/>
      <c r="WMY3" s="556"/>
      <c r="WMZ3" s="556"/>
      <c r="WNA3" s="556"/>
      <c r="WNB3" s="556"/>
      <c r="WNC3" s="556"/>
      <c r="WND3" s="556"/>
      <c r="WNE3" s="556"/>
      <c r="WNF3" s="556"/>
      <c r="WNG3" s="556"/>
      <c r="WNH3" s="556"/>
      <c r="WNI3" s="556"/>
      <c r="WNJ3" s="556"/>
      <c r="WNK3" s="556"/>
      <c r="WNL3" s="556"/>
      <c r="WNM3" s="556"/>
      <c r="WNN3" s="556"/>
      <c r="WNO3" s="556"/>
      <c r="WNP3" s="556"/>
      <c r="WNQ3" s="556"/>
      <c r="WNR3" s="556"/>
      <c r="WNS3" s="556"/>
      <c r="WNT3" s="556"/>
      <c r="WNU3" s="556"/>
      <c r="WNV3" s="556"/>
      <c r="WNW3" s="556"/>
      <c r="WNX3" s="556"/>
      <c r="WNY3" s="556"/>
      <c r="WNZ3" s="556"/>
      <c r="WOA3" s="556"/>
      <c r="WOB3" s="556"/>
      <c r="WOC3" s="556"/>
      <c r="WOD3" s="556"/>
      <c r="WOE3" s="556"/>
      <c r="WOF3" s="556"/>
      <c r="WOG3" s="556"/>
      <c r="WOH3" s="556"/>
      <c r="WOI3" s="556"/>
      <c r="WOJ3" s="556"/>
      <c r="WOK3" s="556"/>
      <c r="WOL3" s="556"/>
      <c r="WOM3" s="556"/>
      <c r="WON3" s="556"/>
      <c r="WOO3" s="556"/>
      <c r="WOP3" s="556"/>
      <c r="WOQ3" s="556"/>
      <c r="WOR3" s="556"/>
      <c r="WOS3" s="556"/>
      <c r="WOT3" s="556"/>
      <c r="WOU3" s="556"/>
      <c r="WOV3" s="556"/>
      <c r="WOW3" s="556"/>
      <c r="WOX3" s="556"/>
      <c r="WOY3" s="556"/>
      <c r="WOZ3" s="556"/>
      <c r="WPA3" s="556"/>
      <c r="WPB3" s="556"/>
      <c r="WPC3" s="556"/>
      <c r="WPD3" s="556"/>
      <c r="WPE3" s="556"/>
      <c r="WPF3" s="556"/>
      <c r="WPG3" s="556"/>
      <c r="WPH3" s="556"/>
      <c r="WPI3" s="556"/>
      <c r="WPJ3" s="556"/>
      <c r="WPK3" s="556"/>
      <c r="WPL3" s="556"/>
      <c r="WPM3" s="556"/>
      <c r="WPN3" s="556"/>
      <c r="WPO3" s="556"/>
      <c r="WPP3" s="556"/>
      <c r="WPQ3" s="556"/>
      <c r="WPR3" s="556"/>
      <c r="WPS3" s="556"/>
      <c r="WPT3" s="556"/>
      <c r="WPU3" s="556"/>
      <c r="WPV3" s="556"/>
      <c r="WPW3" s="556"/>
      <c r="WPX3" s="556"/>
      <c r="WPY3" s="556"/>
      <c r="WPZ3" s="556"/>
      <c r="WQA3" s="556"/>
      <c r="WQB3" s="556"/>
      <c r="WQC3" s="556"/>
      <c r="WQD3" s="556"/>
      <c r="WQE3" s="556"/>
      <c r="WQF3" s="556"/>
      <c r="WQG3" s="556"/>
      <c r="WQH3" s="556"/>
      <c r="WQI3" s="556"/>
      <c r="WQJ3" s="556"/>
      <c r="WQK3" s="556"/>
      <c r="WQL3" s="556"/>
      <c r="WQM3" s="556"/>
      <c r="WQN3" s="556"/>
      <c r="WQO3" s="556"/>
      <c r="WQP3" s="556"/>
      <c r="WQQ3" s="556"/>
      <c r="WQR3" s="556"/>
      <c r="WQS3" s="556"/>
      <c r="WQT3" s="556"/>
      <c r="WQU3" s="556"/>
      <c r="WQV3" s="556"/>
      <c r="WQW3" s="556"/>
      <c r="WQX3" s="556"/>
      <c r="WQY3" s="556"/>
      <c r="WQZ3" s="556"/>
      <c r="WRA3" s="556"/>
      <c r="WRB3" s="556"/>
      <c r="WRC3" s="556"/>
      <c r="WRD3" s="556"/>
      <c r="WRE3" s="556"/>
      <c r="WRF3" s="556"/>
      <c r="WRG3" s="556"/>
      <c r="WRH3" s="556"/>
      <c r="WRI3" s="556"/>
      <c r="WRJ3" s="556"/>
      <c r="WRK3" s="556"/>
      <c r="WRL3" s="556"/>
      <c r="WRM3" s="556"/>
      <c r="WRN3" s="556"/>
      <c r="WRO3" s="556"/>
      <c r="WRP3" s="556"/>
      <c r="WRQ3" s="556"/>
      <c r="WRR3" s="556"/>
      <c r="WRS3" s="556"/>
      <c r="WRT3" s="556"/>
      <c r="WRU3" s="556"/>
      <c r="WRV3" s="556"/>
      <c r="WRW3" s="556"/>
      <c r="WRX3" s="556"/>
      <c r="WRY3" s="556"/>
      <c r="WRZ3" s="556"/>
      <c r="WSA3" s="556"/>
      <c r="WSB3" s="556"/>
      <c r="WSC3" s="556"/>
      <c r="WSD3" s="556"/>
      <c r="WSE3" s="556"/>
      <c r="WSF3" s="556"/>
      <c r="WSG3" s="556"/>
      <c r="WSH3" s="556"/>
      <c r="WSI3" s="556"/>
      <c r="WSJ3" s="556"/>
      <c r="WSK3" s="556"/>
      <c r="WSL3" s="556"/>
      <c r="WSM3" s="556"/>
      <c r="WSN3" s="556"/>
      <c r="WSO3" s="556"/>
      <c r="WSP3" s="556"/>
      <c r="WSQ3" s="556"/>
      <c r="WSR3" s="556"/>
      <c r="WSS3" s="556"/>
      <c r="WST3" s="556"/>
      <c r="WSU3" s="556"/>
      <c r="WSV3" s="556"/>
      <c r="WSW3" s="556"/>
      <c r="WSX3" s="556"/>
      <c r="WSY3" s="556"/>
      <c r="WSZ3" s="556"/>
      <c r="WTA3" s="556"/>
      <c r="WTB3" s="556"/>
      <c r="WTC3" s="556"/>
      <c r="WTD3" s="556"/>
      <c r="WTE3" s="556"/>
      <c r="WTF3" s="556"/>
      <c r="WTG3" s="556"/>
      <c r="WTH3" s="556"/>
      <c r="WTI3" s="556"/>
      <c r="WTJ3" s="556"/>
      <c r="WTK3" s="556"/>
      <c r="WTL3" s="556"/>
      <c r="WTM3" s="556"/>
      <c r="WTN3" s="556"/>
      <c r="WTO3" s="556"/>
      <c r="WTP3" s="556"/>
      <c r="WTQ3" s="556"/>
      <c r="WTR3" s="556"/>
      <c r="WTS3" s="556"/>
      <c r="WTT3" s="556"/>
      <c r="WTU3" s="556"/>
      <c r="WTV3" s="556"/>
      <c r="WTW3" s="556"/>
      <c r="WTX3" s="556"/>
      <c r="WTY3" s="556"/>
      <c r="WTZ3" s="556"/>
      <c r="WUA3" s="556"/>
      <c r="WUB3" s="556"/>
      <c r="WUC3" s="556"/>
      <c r="WUD3" s="556"/>
      <c r="WUE3" s="556"/>
      <c r="WUF3" s="556"/>
      <c r="WUG3" s="556"/>
      <c r="WUH3" s="556"/>
      <c r="WUI3" s="556"/>
      <c r="WUJ3" s="556"/>
      <c r="WUK3" s="556"/>
      <c r="WUL3" s="556"/>
      <c r="WUM3" s="556"/>
      <c r="WUN3" s="556"/>
      <c r="WUO3" s="556"/>
      <c r="WUP3" s="556"/>
      <c r="WUQ3" s="556"/>
      <c r="WUR3" s="556"/>
      <c r="WUS3" s="556"/>
      <c r="WUT3" s="556"/>
      <c r="WUU3" s="556"/>
      <c r="WUV3" s="556"/>
      <c r="WUW3" s="556"/>
      <c r="WUX3" s="556"/>
      <c r="WUY3" s="556"/>
      <c r="WUZ3" s="556"/>
      <c r="WVA3" s="556"/>
      <c r="WVB3" s="556"/>
      <c r="WVC3" s="556"/>
      <c r="WVD3" s="556"/>
      <c r="WVE3" s="556"/>
      <c r="WVF3" s="556"/>
      <c r="WVG3" s="556"/>
      <c r="WVH3" s="556"/>
      <c r="WVI3" s="556"/>
      <c r="WVJ3" s="556"/>
      <c r="WVK3" s="556"/>
      <c r="WVL3" s="556"/>
      <c r="WVM3" s="556"/>
      <c r="WVN3" s="556"/>
      <c r="WVO3" s="556"/>
      <c r="WVP3" s="556"/>
      <c r="WVQ3" s="556"/>
      <c r="WVR3" s="556"/>
      <c r="WVS3" s="556"/>
      <c r="WVT3" s="556"/>
      <c r="WVU3" s="556"/>
      <c r="WVV3" s="556"/>
      <c r="WVW3" s="556"/>
      <c r="WVX3" s="556"/>
      <c r="WVY3" s="556"/>
      <c r="WVZ3" s="556"/>
      <c r="WWA3" s="556"/>
      <c r="WWB3" s="556"/>
      <c r="WWC3" s="556"/>
      <c r="WWD3" s="556"/>
      <c r="WWE3" s="556"/>
      <c r="WWF3" s="556"/>
      <c r="WWG3" s="556"/>
      <c r="WWH3" s="556"/>
      <c r="WWI3" s="556"/>
      <c r="WWJ3" s="556"/>
      <c r="WWK3" s="556"/>
      <c r="WWL3" s="556"/>
      <c r="WWM3" s="556"/>
      <c r="WWN3" s="556"/>
      <c r="WWO3" s="556"/>
      <c r="WWP3" s="556"/>
      <c r="WWQ3" s="556"/>
      <c r="WWR3" s="556"/>
      <c r="WWS3" s="556"/>
      <c r="WWT3" s="556"/>
      <c r="WWU3" s="556"/>
      <c r="WWV3" s="556"/>
      <c r="WWW3" s="556"/>
      <c r="WWX3" s="556"/>
      <c r="WWY3" s="556"/>
      <c r="WWZ3" s="556"/>
      <c r="WXA3" s="556"/>
      <c r="WXB3" s="556"/>
      <c r="WXC3" s="556"/>
      <c r="WXD3" s="556"/>
      <c r="WXE3" s="556"/>
      <c r="WXF3" s="556"/>
      <c r="WXG3" s="556"/>
      <c r="WXH3" s="556"/>
      <c r="WXI3" s="556"/>
      <c r="WXJ3" s="556"/>
      <c r="WXK3" s="556"/>
      <c r="WXL3" s="556"/>
      <c r="WXM3" s="556"/>
      <c r="WXN3" s="556"/>
      <c r="WXO3" s="556"/>
      <c r="WXP3" s="556"/>
      <c r="WXQ3" s="556"/>
      <c r="WXR3" s="556"/>
      <c r="WXS3" s="556"/>
      <c r="WXT3" s="556"/>
      <c r="WXU3" s="556"/>
      <c r="WXV3" s="556"/>
      <c r="WXW3" s="556"/>
      <c r="WXX3" s="556"/>
      <c r="WXY3" s="556"/>
      <c r="WXZ3" s="556"/>
      <c r="WYA3" s="556"/>
      <c r="WYB3" s="556"/>
      <c r="WYC3" s="556"/>
      <c r="WYD3" s="556"/>
      <c r="WYE3" s="556"/>
      <c r="WYF3" s="556"/>
      <c r="WYG3" s="556"/>
      <c r="WYH3" s="556"/>
      <c r="WYI3" s="556"/>
      <c r="WYJ3" s="556"/>
      <c r="WYK3" s="556"/>
      <c r="WYL3" s="556"/>
      <c r="WYM3" s="556"/>
      <c r="WYN3" s="556"/>
      <c r="WYO3" s="556"/>
      <c r="WYP3" s="556"/>
      <c r="WYQ3" s="556"/>
      <c r="WYR3" s="556"/>
      <c r="WYS3" s="556"/>
      <c r="WYT3" s="556"/>
      <c r="WYU3" s="556"/>
      <c r="WYV3" s="556"/>
      <c r="WYW3" s="556"/>
      <c r="WYX3" s="556"/>
      <c r="WYY3" s="556"/>
      <c r="WYZ3" s="556"/>
      <c r="WZA3" s="556"/>
      <c r="WZB3" s="556"/>
      <c r="WZC3" s="556"/>
      <c r="WZD3" s="556"/>
      <c r="WZE3" s="556"/>
      <c r="WZF3" s="556"/>
      <c r="WZG3" s="556"/>
      <c r="WZH3" s="556"/>
      <c r="WZI3" s="556"/>
      <c r="WZJ3" s="556"/>
      <c r="WZK3" s="556"/>
      <c r="WZL3" s="556"/>
      <c r="WZM3" s="556"/>
      <c r="WZN3" s="556"/>
      <c r="WZO3" s="556"/>
      <c r="WZP3" s="556"/>
      <c r="WZQ3" s="556"/>
      <c r="WZR3" s="556"/>
      <c r="WZS3" s="556"/>
      <c r="WZT3" s="556"/>
      <c r="WZU3" s="556"/>
      <c r="WZV3" s="556"/>
      <c r="WZW3" s="556"/>
      <c r="WZX3" s="556"/>
      <c r="WZY3" s="556"/>
      <c r="WZZ3" s="556"/>
      <c r="XAA3" s="556"/>
      <c r="XAB3" s="556"/>
      <c r="XAC3" s="556"/>
      <c r="XAD3" s="556"/>
      <c r="XAE3" s="556"/>
      <c r="XAF3" s="556"/>
      <c r="XAG3" s="556"/>
      <c r="XAH3" s="556"/>
      <c r="XAI3" s="556"/>
      <c r="XAJ3" s="556"/>
      <c r="XAK3" s="556"/>
      <c r="XAL3" s="556"/>
      <c r="XAM3" s="556"/>
      <c r="XAN3" s="556"/>
      <c r="XAO3" s="556"/>
      <c r="XAP3" s="556"/>
      <c r="XAQ3" s="556"/>
      <c r="XAR3" s="556"/>
      <c r="XAS3" s="556"/>
      <c r="XAT3" s="556"/>
      <c r="XAU3" s="556"/>
      <c r="XAV3" s="556"/>
      <c r="XAW3" s="556"/>
      <c r="XAX3" s="556"/>
      <c r="XAY3" s="556"/>
      <c r="XAZ3" s="556"/>
      <c r="XBA3" s="556"/>
      <c r="XBB3" s="556"/>
      <c r="XBC3" s="556"/>
      <c r="XBD3" s="556"/>
      <c r="XBE3" s="556"/>
      <c r="XBF3" s="556"/>
      <c r="XBG3" s="556"/>
      <c r="XBH3" s="556"/>
      <c r="XBI3" s="556"/>
      <c r="XBJ3" s="556"/>
      <c r="XBK3" s="556"/>
      <c r="XBL3" s="556"/>
      <c r="XBM3" s="556"/>
      <c r="XBN3" s="556"/>
      <c r="XBO3" s="556"/>
      <c r="XBP3" s="556"/>
      <c r="XBQ3" s="556"/>
      <c r="XBR3" s="556"/>
      <c r="XBS3" s="556"/>
      <c r="XBT3" s="556"/>
      <c r="XBU3" s="556"/>
      <c r="XBV3" s="556"/>
      <c r="XBW3" s="556"/>
      <c r="XBX3" s="556"/>
      <c r="XBY3" s="556"/>
      <c r="XBZ3" s="556"/>
      <c r="XCA3" s="556"/>
      <c r="XCB3" s="556"/>
      <c r="XCC3" s="556"/>
      <c r="XCD3" s="556"/>
      <c r="XCE3" s="556"/>
      <c r="XCF3" s="556"/>
      <c r="XCG3" s="556"/>
      <c r="XCH3" s="556"/>
      <c r="XCI3" s="556"/>
      <c r="XCJ3" s="556"/>
      <c r="XCK3" s="556"/>
      <c r="XCL3" s="556"/>
      <c r="XCM3" s="556"/>
      <c r="XCN3" s="556"/>
      <c r="XCO3" s="556"/>
      <c r="XCP3" s="556"/>
      <c r="XCQ3" s="556"/>
      <c r="XCR3" s="556"/>
      <c r="XCS3" s="556"/>
      <c r="XCT3" s="556"/>
      <c r="XCU3" s="556"/>
      <c r="XCV3" s="556"/>
    </row>
    <row r="4" spans="1:16324" ht="99.75" customHeight="1" thickBot="1">
      <c r="B4" s="867" t="s">
        <v>459</v>
      </c>
      <c r="C4" s="868"/>
      <c r="D4" s="868"/>
      <c r="E4" s="869"/>
      <c r="G4" s="875" t="s">
        <v>232</v>
      </c>
      <c r="I4" s="874"/>
    </row>
    <row r="5" spans="1:16324" s="560" customFormat="1" ht="189" customHeight="1" thickBot="1">
      <c r="B5" s="561" t="s">
        <v>140</v>
      </c>
      <c r="C5" s="870"/>
      <c r="D5" s="871"/>
      <c r="E5" s="872"/>
      <c r="F5" s="562"/>
      <c r="G5" s="876"/>
      <c r="H5" s="554"/>
      <c r="I5" s="874"/>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row>
    <row r="6" spans="1:16324" s="560" customFormat="1" ht="20.25" customHeight="1" thickBot="1">
      <c r="B6" s="564"/>
      <c r="C6" s="863" t="str">
        <f>IF(C5="", "Kötelező a kitöltés!", "")</f>
        <v>Kötelező a kitöltés!</v>
      </c>
      <c r="D6" s="863"/>
      <c r="E6" s="864"/>
      <c r="F6" s="562"/>
      <c r="G6" s="877"/>
      <c r="H6" s="554"/>
      <c r="I6" s="874"/>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row>
    <row r="7" spans="1:16324" ht="95.25" customHeight="1" thickBot="1">
      <c r="B7" s="867" t="s">
        <v>201</v>
      </c>
      <c r="C7" s="868"/>
      <c r="D7" s="868"/>
      <c r="E7" s="869"/>
      <c r="G7" s="875" t="s">
        <v>233</v>
      </c>
      <c r="I7" s="874"/>
    </row>
    <row r="8" spans="1:16324" ht="32.25" customHeight="1" thickBot="1">
      <c r="A8" s="565">
        <v>500</v>
      </c>
      <c r="B8" s="548" t="s">
        <v>0</v>
      </c>
      <c r="C8" s="549">
        <f>LEN(B9)</f>
        <v>0</v>
      </c>
      <c r="D8" s="843" t="str">
        <f>IF(C8&gt;A8,CONCATENATE("Karaktertúllépés! Kérjük, válaszát maximum ",A8," karakterben foglalja össze!"),CONCATENATE("Még beírható karakterek száma:   ",A8-C8))</f>
        <v>Még beírható karakterek száma:   500</v>
      </c>
      <c r="E8" s="844"/>
      <c r="G8" s="876"/>
      <c r="I8" s="874"/>
    </row>
    <row r="9" spans="1:16324" s="560" customFormat="1" ht="161.25" customHeight="1" thickBot="1">
      <c r="B9" s="870"/>
      <c r="C9" s="871"/>
      <c r="D9" s="871"/>
      <c r="E9" s="872"/>
      <c r="F9" s="563"/>
      <c r="G9" s="876"/>
      <c r="H9" s="554"/>
      <c r="I9" s="874"/>
      <c r="J9" s="563"/>
      <c r="K9" s="563"/>
      <c r="L9" s="563"/>
      <c r="M9" s="563"/>
      <c r="N9" s="563"/>
      <c r="O9" s="563"/>
      <c r="P9" s="563"/>
      <c r="Q9" s="563"/>
      <c r="R9" s="563"/>
      <c r="S9" s="563"/>
      <c r="T9" s="563"/>
      <c r="U9" s="563"/>
      <c r="V9" s="563"/>
      <c r="W9" s="563"/>
      <c r="X9" s="563"/>
      <c r="Y9" s="563"/>
      <c r="Z9" s="563"/>
      <c r="AA9" s="563"/>
      <c r="AB9" s="563"/>
      <c r="AC9" s="563"/>
      <c r="AD9" s="563"/>
      <c r="AE9" s="563"/>
      <c r="AF9" s="563"/>
      <c r="AG9" s="563"/>
      <c r="AH9" s="563"/>
      <c r="AI9" s="563"/>
      <c r="AJ9" s="563"/>
      <c r="AK9" s="563"/>
      <c r="AL9" s="563"/>
      <c r="AM9" s="563"/>
      <c r="AN9" s="563"/>
      <c r="AO9" s="563"/>
      <c r="AP9" s="563"/>
      <c r="AQ9" s="563"/>
      <c r="AR9" s="563"/>
      <c r="AS9" s="563"/>
      <c r="AT9" s="563"/>
      <c r="AU9" s="563"/>
      <c r="AV9" s="563"/>
      <c r="AW9" s="563"/>
      <c r="AX9" s="563"/>
      <c r="AY9" s="563"/>
      <c r="AZ9" s="563"/>
      <c r="BA9" s="563"/>
      <c r="BB9" s="563"/>
      <c r="BC9" s="563"/>
      <c r="BD9" s="563"/>
      <c r="BE9" s="563"/>
      <c r="BF9" s="563"/>
      <c r="BG9" s="563"/>
      <c r="BH9" s="563"/>
      <c r="BI9" s="563"/>
      <c r="BJ9" s="563"/>
    </row>
    <row r="10" spans="1:16324" s="560" customFormat="1" ht="21" customHeight="1" thickBot="1">
      <c r="B10" s="862" t="str">
        <f>IF(C8=0, "Kötelező a kitöltés!", "")</f>
        <v>Kötelező a kitöltés!</v>
      </c>
      <c r="C10" s="863"/>
      <c r="D10" s="863"/>
      <c r="E10" s="864"/>
      <c r="F10" s="563"/>
      <c r="G10" s="877"/>
      <c r="H10" s="554"/>
      <c r="I10" s="874"/>
      <c r="J10" s="563"/>
      <c r="K10" s="563"/>
      <c r="L10" s="563"/>
      <c r="M10" s="563"/>
      <c r="N10" s="563"/>
      <c r="O10" s="563"/>
      <c r="P10" s="563"/>
      <c r="Q10" s="563"/>
      <c r="R10" s="563"/>
      <c r="S10" s="563"/>
      <c r="T10" s="563"/>
      <c r="U10" s="563"/>
      <c r="V10" s="563"/>
      <c r="W10" s="563"/>
      <c r="X10" s="563"/>
      <c r="Y10" s="563"/>
      <c r="Z10" s="5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row>
    <row r="11" spans="1:16324" ht="75" customHeight="1" thickBot="1">
      <c r="B11" s="867" t="s">
        <v>354</v>
      </c>
      <c r="C11" s="868"/>
      <c r="D11" s="868"/>
      <c r="E11" s="869"/>
      <c r="G11" s="875" t="s">
        <v>1764</v>
      </c>
      <c r="I11" s="874"/>
    </row>
    <row r="12" spans="1:16324" ht="32.25" customHeight="1" thickBot="1">
      <c r="A12" s="565">
        <v>500</v>
      </c>
      <c r="B12" s="548" t="s">
        <v>0</v>
      </c>
      <c r="C12" s="549">
        <f>LEN(B13)</f>
        <v>0</v>
      </c>
      <c r="D12" s="843" t="str">
        <f>IF(C12&gt;A12,CONCATENATE("Karaktertúllépés! Kérjük, válaszát maximum ",A12," karakterben foglalja össze!"),CONCATENATE("Még beírható karakterek száma:   ",A12-C12))</f>
        <v>Még beírható karakterek száma:   500</v>
      </c>
      <c r="E12" s="844"/>
      <c r="G12" s="876"/>
      <c r="I12" s="874"/>
    </row>
    <row r="13" spans="1:16324" s="560" customFormat="1" ht="237" customHeight="1" thickBot="1">
      <c r="B13" s="870"/>
      <c r="C13" s="871"/>
      <c r="D13" s="871"/>
      <c r="E13" s="872"/>
      <c r="F13" s="563"/>
      <c r="G13" s="876"/>
      <c r="H13" s="554"/>
      <c r="I13" s="874"/>
      <c r="J13" s="563"/>
      <c r="K13" s="563"/>
      <c r="L13" s="563"/>
      <c r="M13" s="563"/>
      <c r="N13" s="563"/>
      <c r="O13" s="563"/>
      <c r="P13" s="563"/>
      <c r="Q13" s="563"/>
      <c r="R13" s="563"/>
      <c r="S13" s="563"/>
      <c r="T13" s="563"/>
      <c r="U13" s="563"/>
      <c r="V13" s="563"/>
      <c r="W13" s="563"/>
      <c r="X13" s="563"/>
      <c r="Y13" s="563"/>
      <c r="Z13" s="563"/>
      <c r="AA13" s="563"/>
      <c r="AB13" s="563"/>
      <c r="AC13" s="563"/>
      <c r="AD13" s="563"/>
      <c r="AE13" s="563"/>
      <c r="AF13" s="563"/>
      <c r="AG13" s="563"/>
      <c r="AH13" s="563"/>
      <c r="AI13" s="563"/>
      <c r="AJ13" s="563"/>
      <c r="AK13" s="563"/>
      <c r="AL13" s="563"/>
      <c r="AM13" s="563"/>
      <c r="AN13" s="563"/>
      <c r="AO13" s="563"/>
      <c r="AP13" s="563"/>
      <c r="AQ13" s="563"/>
      <c r="AR13" s="563"/>
      <c r="AS13" s="563"/>
      <c r="AT13" s="563"/>
      <c r="AU13" s="563"/>
      <c r="AV13" s="563"/>
      <c r="AW13" s="563"/>
      <c r="AX13" s="563"/>
      <c r="AY13" s="563"/>
      <c r="AZ13" s="563"/>
      <c r="BA13" s="563"/>
      <c r="BB13" s="563"/>
      <c r="BC13" s="563"/>
      <c r="BD13" s="563"/>
      <c r="BE13" s="563"/>
      <c r="BF13" s="563"/>
      <c r="BG13" s="563"/>
      <c r="BH13" s="563"/>
      <c r="BI13" s="563"/>
      <c r="BJ13" s="563"/>
    </row>
    <row r="14" spans="1:16324" ht="18.75" thickBot="1">
      <c r="B14" s="862" t="str">
        <f>IF(C12=0, "Kötelező a kitöltés!", "")</f>
        <v>Kötelező a kitöltés!</v>
      </c>
      <c r="C14" s="863"/>
      <c r="D14" s="863"/>
      <c r="E14" s="864"/>
      <c r="G14" s="877"/>
      <c r="I14" s="874"/>
    </row>
  </sheetData>
  <sheetProtection password="F2DA" sheet="1" objects="1" scenarios="1" formatCells="0" formatColumns="0" formatRows="0" insertRows="0" selectLockedCells="1"/>
  <mergeCells count="18">
    <mergeCell ref="I2:I14"/>
    <mergeCell ref="G7:G10"/>
    <mergeCell ref="G11:G14"/>
    <mergeCell ref="G2:G3"/>
    <mergeCell ref="G4:G6"/>
    <mergeCell ref="B2:B3"/>
    <mergeCell ref="B14:E14"/>
    <mergeCell ref="B1:E1"/>
    <mergeCell ref="B4:E4"/>
    <mergeCell ref="B13:E13"/>
    <mergeCell ref="C5:E5"/>
    <mergeCell ref="B7:E7"/>
    <mergeCell ref="B9:E9"/>
    <mergeCell ref="B11:E11"/>
    <mergeCell ref="D12:E12"/>
    <mergeCell ref="D8:E8"/>
    <mergeCell ref="C6:E6"/>
    <mergeCell ref="B10:E10"/>
  </mergeCells>
  <conditionalFormatting sqref="D8:E8 D12:E12">
    <cfRule type="expression" dxfId="163" priority="10">
      <formula>C8&gt;A8</formula>
    </cfRule>
  </conditionalFormatting>
  <conditionalFormatting sqref="C5:E5">
    <cfRule type="expression" dxfId="162" priority="7">
      <formula>$C$5=""</formula>
    </cfRule>
  </conditionalFormatting>
  <conditionalFormatting sqref="B9:E9">
    <cfRule type="expression" dxfId="161" priority="6">
      <formula>$B$9=""</formula>
    </cfRule>
  </conditionalFormatting>
  <conditionalFormatting sqref="B13:E13">
    <cfRule type="expression" dxfId="160" priority="5">
      <formula>$B$13=""</formula>
    </cfRule>
  </conditionalFormatting>
  <conditionalFormatting sqref="C3">
    <cfRule type="expression" dxfId="159" priority="3">
      <formula>$C$3=""</formula>
    </cfRule>
  </conditionalFormatting>
  <conditionalFormatting sqref="D3">
    <cfRule type="expression" dxfId="158" priority="2">
      <formula>$D$3=""</formula>
    </cfRule>
  </conditionalFormatting>
  <conditionalFormatting sqref="E3">
    <cfRule type="expression" dxfId="157" priority="1">
      <formula>$E$3=""</formula>
    </cfRule>
  </conditionalFormatting>
  <printOptions horizontalCentered="1" verticalCentered="1"/>
  <pageMargins left="0.23622047244094491" right="0.23622047244094491" top="0.74803149606299213" bottom="0.94488188976377963" header="0.31496062992125984" footer="0.31496062992125984"/>
  <pageSetup paperSize="9" scale="59" orientation="portrait" r:id="rId1"/>
  <headerFooter scaleWithDoc="0">
    <oddFooter>&amp;L&amp;"Arial,Normál"&amp;9Lezárva: &amp;D.   &amp;T
Munkalap: &amp;A
Fájlnév: &amp;F&amp;C&amp;"Arial,Normál"&amp;9&amp;P/&amp;N
&amp;R&amp;G</oddFooter>
    <firstFooter>&amp;L&amp;"Arial,Normál"&amp;9Lezárva: &amp;D.   &amp;T
Munkalap: &amp;A
Fájlnév: &amp;F&amp;C&amp;"Arial,Normál"&amp;9&amp;P/&amp;N
&amp;R&amp;"Arial,Normál"&amp;9.............................................
a programban részt vevő fiatal szignója</firstFooter>
  </headerFooter>
  <colBreaks count="1" manualBreakCount="1">
    <brk id="5" max="11" man="1"/>
  </colBreaks>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promptTitle="Év" prompt="Válassza ki a támogatási szerződés aláírásának évét!">
          <x14:formula1>
            <xm:f>belso!$A$5:$A$10</xm:f>
          </x14:formula1>
          <xm:sqref>C3</xm:sqref>
        </x14:dataValidation>
        <x14:dataValidation type="list" allowBlank="1" showInputMessage="1" showErrorMessage="1" promptTitle="Hónap" prompt="Válassza ki a támogatási szerződés aláírásának hónapját!">
          <x14:formula1>
            <xm:f>belso!$B$5:$B$16</xm:f>
          </x14:formula1>
          <xm:sqref>D3</xm:sqref>
        </x14:dataValidation>
        <x14:dataValidation type="list" allowBlank="1" showInputMessage="1" showErrorMessage="1" promptTitle="Nap" prompt="Válassza ki a támogatási szerződés aláírásának napját!">
          <x14:formula1>
            <xm:f>belso!$C$5:$C$35</xm:f>
          </x14:formula1>
          <xm:sqref>E3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pageSetUpPr fitToPage="1"/>
  </sheetPr>
  <dimension ref="A1:XCS32"/>
  <sheetViews>
    <sheetView view="pageBreakPreview" topLeftCell="A3" zoomScale="75" zoomScaleNormal="70" zoomScaleSheetLayoutView="75" zoomScalePageLayoutView="30" workbookViewId="0">
      <selection activeCell="C3" sqref="C3:E3"/>
    </sheetView>
  </sheetViews>
  <sheetFormatPr defaultColWidth="9.140625" defaultRowHeight="15"/>
  <cols>
    <col min="1" max="1" width="2" style="550" customWidth="1"/>
    <col min="2" max="2" width="37" style="566" customWidth="1"/>
    <col min="3" max="3" width="48.7109375" style="550" customWidth="1"/>
    <col min="4" max="4" width="32" style="550" customWidth="1"/>
    <col min="5" max="5" width="48.140625" style="550" customWidth="1"/>
    <col min="6" max="6" width="4.7109375" style="550" customWidth="1"/>
    <col min="7" max="7" width="140.5703125" style="530" customWidth="1"/>
    <col min="8" max="8" width="3.42578125" style="530" customWidth="1"/>
    <col min="9" max="9" width="80.85546875" style="530" hidden="1" customWidth="1"/>
    <col min="10" max="16384" width="9.140625" style="550"/>
  </cols>
  <sheetData>
    <row r="1" spans="2:16321" s="551" customFormat="1" ht="116.25" customHeight="1" thickBot="1">
      <c r="B1" s="890" t="s">
        <v>206</v>
      </c>
      <c r="C1" s="841"/>
      <c r="D1" s="841"/>
      <c r="E1" s="842"/>
      <c r="F1" s="556"/>
      <c r="G1" s="546" t="s">
        <v>141</v>
      </c>
      <c r="H1" s="530"/>
      <c r="I1" s="528" t="s">
        <v>132</v>
      </c>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c r="BM1" s="556"/>
      <c r="BN1" s="556"/>
      <c r="BO1" s="556"/>
      <c r="BP1" s="556"/>
      <c r="BQ1" s="556"/>
      <c r="BR1" s="556"/>
      <c r="BS1" s="556"/>
      <c r="BT1" s="556"/>
      <c r="BU1" s="556"/>
      <c r="BV1" s="556"/>
      <c r="BW1" s="556"/>
      <c r="BX1" s="556"/>
      <c r="BY1" s="556"/>
      <c r="BZ1" s="556"/>
      <c r="CA1" s="556"/>
      <c r="CB1" s="556"/>
      <c r="CC1" s="556"/>
      <c r="CD1" s="556"/>
      <c r="CE1" s="556"/>
      <c r="CF1" s="556"/>
      <c r="CG1" s="556"/>
      <c r="CH1" s="556"/>
      <c r="CI1" s="556"/>
      <c r="CJ1" s="556"/>
      <c r="CK1" s="556"/>
      <c r="CL1" s="556"/>
      <c r="CM1" s="556"/>
      <c r="CN1" s="556"/>
      <c r="CO1" s="556"/>
      <c r="CP1" s="556"/>
      <c r="CQ1" s="556"/>
      <c r="CR1" s="556"/>
      <c r="CS1" s="556"/>
      <c r="CT1" s="556"/>
      <c r="CU1" s="556"/>
      <c r="CV1" s="556"/>
      <c r="CW1" s="556"/>
      <c r="CX1" s="556"/>
      <c r="CY1" s="556"/>
      <c r="CZ1" s="556"/>
      <c r="DA1" s="556"/>
      <c r="DB1" s="556"/>
      <c r="DC1" s="556"/>
      <c r="DD1" s="556"/>
      <c r="DE1" s="556"/>
      <c r="DF1" s="556"/>
      <c r="DG1" s="556"/>
      <c r="DH1" s="556"/>
      <c r="DI1" s="556"/>
      <c r="DJ1" s="556"/>
      <c r="DK1" s="556"/>
      <c r="DL1" s="556"/>
      <c r="DM1" s="556"/>
      <c r="DN1" s="556"/>
      <c r="DO1" s="556"/>
      <c r="DP1" s="556"/>
      <c r="DQ1" s="556"/>
      <c r="DR1" s="556"/>
      <c r="DS1" s="556"/>
      <c r="DT1" s="556"/>
      <c r="DU1" s="556"/>
      <c r="DV1" s="556"/>
      <c r="DW1" s="556"/>
      <c r="DX1" s="556"/>
      <c r="DY1" s="556"/>
      <c r="DZ1" s="556"/>
      <c r="EA1" s="556"/>
      <c r="EB1" s="556"/>
      <c r="EC1" s="556"/>
      <c r="ED1" s="556"/>
      <c r="EE1" s="556"/>
      <c r="EF1" s="556"/>
      <c r="EG1" s="556"/>
      <c r="EH1" s="556"/>
      <c r="EI1" s="556"/>
      <c r="EJ1" s="556"/>
      <c r="EK1" s="556"/>
      <c r="EL1" s="556"/>
      <c r="EM1" s="556"/>
      <c r="EN1" s="556"/>
      <c r="EO1" s="556"/>
      <c r="EP1" s="556"/>
      <c r="EQ1" s="556"/>
      <c r="ER1" s="556"/>
      <c r="ES1" s="556"/>
      <c r="ET1" s="556"/>
      <c r="EU1" s="556"/>
      <c r="EV1" s="556"/>
      <c r="EW1" s="556"/>
      <c r="EX1" s="556"/>
      <c r="EY1" s="556"/>
      <c r="EZ1" s="556"/>
      <c r="FA1" s="556"/>
      <c r="FB1" s="556"/>
      <c r="FC1" s="556"/>
      <c r="FD1" s="556"/>
      <c r="FE1" s="556"/>
      <c r="FF1" s="556"/>
      <c r="FG1" s="556"/>
      <c r="FH1" s="556"/>
      <c r="FI1" s="556"/>
      <c r="FJ1" s="556"/>
      <c r="FK1" s="556"/>
      <c r="FL1" s="556"/>
      <c r="FM1" s="556"/>
      <c r="FN1" s="556"/>
      <c r="FO1" s="556"/>
      <c r="FP1" s="556"/>
      <c r="FQ1" s="556"/>
      <c r="FR1" s="556"/>
      <c r="FS1" s="556"/>
      <c r="FT1" s="556"/>
      <c r="FU1" s="556"/>
      <c r="FV1" s="556"/>
      <c r="FW1" s="556"/>
      <c r="FX1" s="556"/>
      <c r="FY1" s="556"/>
      <c r="FZ1" s="556"/>
      <c r="GA1" s="556"/>
      <c r="GB1" s="556"/>
      <c r="GC1" s="556"/>
      <c r="GD1" s="556"/>
      <c r="GE1" s="556"/>
      <c r="GF1" s="556"/>
      <c r="GG1" s="556"/>
      <c r="GH1" s="556"/>
      <c r="GI1" s="556"/>
      <c r="GJ1" s="556"/>
      <c r="GK1" s="556"/>
      <c r="GL1" s="556"/>
      <c r="GM1" s="556"/>
      <c r="GN1" s="556"/>
      <c r="GO1" s="556"/>
      <c r="GP1" s="556"/>
      <c r="GQ1" s="556"/>
      <c r="GR1" s="556"/>
      <c r="GS1" s="556"/>
      <c r="GT1" s="556"/>
      <c r="GU1" s="556"/>
      <c r="GV1" s="556"/>
      <c r="GW1" s="556"/>
      <c r="GX1" s="556"/>
      <c r="GY1" s="556"/>
      <c r="GZ1" s="556"/>
      <c r="HA1" s="556"/>
      <c r="HB1" s="556"/>
      <c r="HC1" s="556"/>
      <c r="HD1" s="556"/>
      <c r="HE1" s="556"/>
      <c r="HF1" s="556"/>
      <c r="HG1" s="556"/>
      <c r="HH1" s="556"/>
      <c r="HI1" s="556"/>
      <c r="HJ1" s="556"/>
      <c r="HK1" s="556"/>
      <c r="HL1" s="556"/>
      <c r="HM1" s="556"/>
      <c r="HN1" s="556"/>
      <c r="HO1" s="556"/>
      <c r="HP1" s="556"/>
      <c r="HQ1" s="556"/>
      <c r="HR1" s="556"/>
      <c r="HS1" s="556"/>
      <c r="HT1" s="556"/>
      <c r="HU1" s="556"/>
      <c r="HV1" s="556"/>
      <c r="HW1" s="556"/>
      <c r="HX1" s="556"/>
      <c r="HY1" s="556"/>
      <c r="HZ1" s="556"/>
      <c r="IA1" s="556"/>
      <c r="IB1" s="556"/>
      <c r="IC1" s="556"/>
      <c r="ID1" s="556"/>
      <c r="IE1" s="556"/>
      <c r="IF1" s="556"/>
      <c r="IG1" s="556"/>
      <c r="IH1" s="556"/>
      <c r="II1" s="556"/>
      <c r="IJ1" s="556"/>
      <c r="IK1" s="556"/>
      <c r="IL1" s="556"/>
      <c r="IM1" s="556"/>
      <c r="IN1" s="556"/>
      <c r="IO1" s="556"/>
      <c r="IP1" s="556"/>
      <c r="IQ1" s="556"/>
      <c r="IR1" s="556"/>
      <c r="IS1" s="556"/>
      <c r="IT1" s="556"/>
      <c r="IU1" s="556"/>
      <c r="IV1" s="556"/>
      <c r="IW1" s="556"/>
      <c r="IX1" s="556"/>
      <c r="IY1" s="556"/>
      <c r="IZ1" s="556"/>
      <c r="JA1" s="556"/>
      <c r="JB1" s="556"/>
      <c r="JC1" s="556"/>
      <c r="JD1" s="556"/>
      <c r="JE1" s="556"/>
      <c r="JF1" s="556"/>
      <c r="JG1" s="556"/>
      <c r="JH1" s="556"/>
      <c r="JI1" s="556"/>
      <c r="JJ1" s="556"/>
      <c r="JK1" s="556"/>
      <c r="JL1" s="556"/>
      <c r="JM1" s="556"/>
      <c r="JN1" s="556"/>
      <c r="JO1" s="556"/>
      <c r="JP1" s="556"/>
      <c r="JQ1" s="556"/>
      <c r="JR1" s="556"/>
      <c r="JS1" s="556"/>
      <c r="JT1" s="556"/>
      <c r="JU1" s="556"/>
      <c r="JV1" s="556"/>
      <c r="JW1" s="556"/>
      <c r="JX1" s="556"/>
      <c r="JY1" s="556"/>
      <c r="JZ1" s="556"/>
      <c r="KA1" s="556"/>
      <c r="KB1" s="556"/>
      <c r="KC1" s="556"/>
      <c r="KD1" s="556"/>
      <c r="KE1" s="556"/>
      <c r="KF1" s="556"/>
      <c r="KG1" s="556"/>
      <c r="KH1" s="556"/>
      <c r="KI1" s="556"/>
      <c r="KJ1" s="556"/>
      <c r="KK1" s="556"/>
      <c r="KL1" s="556"/>
      <c r="KM1" s="556"/>
      <c r="KN1" s="556"/>
      <c r="KO1" s="556"/>
      <c r="KP1" s="556"/>
      <c r="KQ1" s="556"/>
      <c r="KR1" s="556"/>
      <c r="KS1" s="556"/>
      <c r="KT1" s="556"/>
      <c r="KU1" s="556"/>
      <c r="KV1" s="556"/>
      <c r="KW1" s="556"/>
      <c r="KX1" s="556"/>
      <c r="KY1" s="556"/>
      <c r="KZ1" s="556"/>
      <c r="LA1" s="556"/>
      <c r="LB1" s="556"/>
      <c r="LC1" s="556"/>
      <c r="LD1" s="556"/>
      <c r="LE1" s="556"/>
      <c r="LF1" s="556"/>
      <c r="LG1" s="556"/>
      <c r="LH1" s="556"/>
      <c r="LI1" s="556"/>
      <c r="LJ1" s="556"/>
      <c r="LK1" s="556"/>
      <c r="LL1" s="556"/>
      <c r="LM1" s="556"/>
      <c r="LN1" s="556"/>
      <c r="LO1" s="556"/>
      <c r="LP1" s="556"/>
      <c r="LQ1" s="556"/>
      <c r="LR1" s="556"/>
      <c r="LS1" s="556"/>
      <c r="LT1" s="556"/>
      <c r="LU1" s="556"/>
      <c r="LV1" s="556"/>
      <c r="LW1" s="556"/>
      <c r="LX1" s="556"/>
      <c r="LY1" s="556"/>
      <c r="LZ1" s="556"/>
      <c r="MA1" s="556"/>
      <c r="MB1" s="556"/>
      <c r="MC1" s="556"/>
      <c r="MD1" s="556"/>
      <c r="ME1" s="556"/>
      <c r="MF1" s="556"/>
      <c r="MG1" s="556"/>
      <c r="MH1" s="556"/>
      <c r="MI1" s="556"/>
      <c r="MJ1" s="556"/>
      <c r="MK1" s="556"/>
      <c r="ML1" s="556"/>
      <c r="MM1" s="556"/>
      <c r="MN1" s="556"/>
      <c r="MO1" s="556"/>
      <c r="MP1" s="556"/>
      <c r="MQ1" s="556"/>
      <c r="MR1" s="556"/>
      <c r="MS1" s="556"/>
      <c r="MT1" s="556"/>
      <c r="MU1" s="556"/>
      <c r="MV1" s="556"/>
      <c r="MW1" s="556"/>
      <c r="MX1" s="556"/>
      <c r="MY1" s="556"/>
      <c r="MZ1" s="556"/>
      <c r="NA1" s="556"/>
      <c r="NB1" s="556"/>
      <c r="NC1" s="556"/>
      <c r="ND1" s="556"/>
      <c r="NE1" s="556"/>
      <c r="NF1" s="556"/>
      <c r="NG1" s="556"/>
      <c r="NH1" s="556"/>
      <c r="NI1" s="556"/>
      <c r="NJ1" s="556"/>
      <c r="NK1" s="556"/>
      <c r="NL1" s="556"/>
      <c r="NM1" s="556"/>
      <c r="NN1" s="556"/>
      <c r="NO1" s="556"/>
      <c r="NP1" s="556"/>
      <c r="NQ1" s="556"/>
      <c r="NR1" s="556"/>
      <c r="NS1" s="556"/>
      <c r="NT1" s="556"/>
      <c r="NU1" s="556"/>
      <c r="NV1" s="556"/>
      <c r="NW1" s="556"/>
      <c r="NX1" s="556"/>
      <c r="NY1" s="556"/>
      <c r="NZ1" s="556"/>
      <c r="OA1" s="556"/>
      <c r="OB1" s="556"/>
      <c r="OC1" s="556"/>
      <c r="OD1" s="556"/>
      <c r="OE1" s="556"/>
      <c r="OF1" s="556"/>
      <c r="OG1" s="556"/>
      <c r="OH1" s="556"/>
      <c r="OI1" s="556"/>
      <c r="OJ1" s="556"/>
      <c r="OK1" s="556"/>
      <c r="OL1" s="556"/>
      <c r="OM1" s="556"/>
      <c r="ON1" s="556"/>
      <c r="OO1" s="556"/>
      <c r="OP1" s="556"/>
      <c r="OQ1" s="556"/>
      <c r="OR1" s="556"/>
      <c r="OS1" s="556"/>
      <c r="OT1" s="556"/>
      <c r="OU1" s="556"/>
      <c r="OV1" s="556"/>
      <c r="OW1" s="556"/>
      <c r="OX1" s="556"/>
      <c r="OY1" s="556"/>
      <c r="OZ1" s="556"/>
      <c r="PA1" s="556"/>
      <c r="PB1" s="556"/>
      <c r="PC1" s="556"/>
      <c r="PD1" s="556"/>
      <c r="PE1" s="556"/>
      <c r="PF1" s="556"/>
      <c r="PG1" s="556"/>
      <c r="PH1" s="556"/>
      <c r="PI1" s="556"/>
      <c r="PJ1" s="556"/>
      <c r="PK1" s="556"/>
      <c r="PL1" s="556"/>
      <c r="PM1" s="556"/>
      <c r="PN1" s="556"/>
      <c r="PO1" s="556"/>
      <c r="PP1" s="556"/>
      <c r="PQ1" s="556"/>
      <c r="PR1" s="556"/>
      <c r="PS1" s="556"/>
      <c r="PT1" s="556"/>
      <c r="PU1" s="556"/>
      <c r="PV1" s="556"/>
      <c r="PW1" s="556"/>
      <c r="PX1" s="556"/>
      <c r="PY1" s="556"/>
      <c r="PZ1" s="556"/>
      <c r="QA1" s="556"/>
      <c r="QB1" s="556"/>
      <c r="QC1" s="556"/>
      <c r="QD1" s="556"/>
      <c r="QE1" s="556"/>
      <c r="QF1" s="556"/>
      <c r="QG1" s="556"/>
      <c r="QH1" s="556"/>
      <c r="QI1" s="556"/>
      <c r="QJ1" s="556"/>
      <c r="QK1" s="556"/>
      <c r="QL1" s="556"/>
      <c r="QM1" s="556"/>
      <c r="QN1" s="556"/>
      <c r="QO1" s="556"/>
      <c r="QP1" s="556"/>
      <c r="QQ1" s="556"/>
      <c r="QR1" s="556"/>
      <c r="QS1" s="556"/>
      <c r="QT1" s="556"/>
      <c r="QU1" s="556"/>
      <c r="QV1" s="556"/>
      <c r="QW1" s="556"/>
      <c r="QX1" s="556"/>
      <c r="QY1" s="556"/>
      <c r="QZ1" s="556"/>
      <c r="RA1" s="556"/>
      <c r="RB1" s="556"/>
      <c r="RC1" s="556"/>
      <c r="RD1" s="556"/>
      <c r="RE1" s="556"/>
      <c r="RF1" s="556"/>
      <c r="RG1" s="556"/>
      <c r="RH1" s="556"/>
      <c r="RI1" s="556"/>
      <c r="RJ1" s="556"/>
      <c r="RK1" s="556"/>
      <c r="RL1" s="556"/>
      <c r="RM1" s="556"/>
      <c r="RN1" s="556"/>
      <c r="RO1" s="556"/>
      <c r="RP1" s="556"/>
      <c r="RQ1" s="556"/>
      <c r="RR1" s="556"/>
      <c r="RS1" s="556"/>
      <c r="RT1" s="556"/>
      <c r="RU1" s="556"/>
      <c r="RV1" s="556"/>
      <c r="RW1" s="556"/>
      <c r="RX1" s="556"/>
      <c r="RY1" s="556"/>
      <c r="RZ1" s="556"/>
      <c r="SA1" s="556"/>
      <c r="SB1" s="556"/>
      <c r="SC1" s="556"/>
      <c r="SD1" s="556"/>
      <c r="SE1" s="556"/>
      <c r="SF1" s="556"/>
      <c r="SG1" s="556"/>
      <c r="SH1" s="556"/>
      <c r="SI1" s="556"/>
      <c r="SJ1" s="556"/>
      <c r="SK1" s="556"/>
      <c r="SL1" s="556"/>
      <c r="SM1" s="556"/>
      <c r="SN1" s="556"/>
      <c r="SO1" s="556"/>
      <c r="SP1" s="556"/>
      <c r="SQ1" s="556"/>
      <c r="SR1" s="556"/>
      <c r="SS1" s="556"/>
      <c r="ST1" s="556"/>
      <c r="SU1" s="556"/>
      <c r="SV1" s="556"/>
      <c r="SW1" s="556"/>
      <c r="SX1" s="556"/>
      <c r="SY1" s="556"/>
      <c r="SZ1" s="556"/>
      <c r="TA1" s="556"/>
      <c r="TB1" s="556"/>
      <c r="TC1" s="556"/>
      <c r="TD1" s="556"/>
      <c r="TE1" s="556"/>
      <c r="TF1" s="556"/>
      <c r="TG1" s="556"/>
      <c r="TH1" s="556"/>
      <c r="TI1" s="556"/>
      <c r="TJ1" s="556"/>
      <c r="TK1" s="556"/>
      <c r="TL1" s="556"/>
      <c r="TM1" s="556"/>
      <c r="TN1" s="556"/>
      <c r="TO1" s="556"/>
      <c r="TP1" s="556"/>
      <c r="TQ1" s="556"/>
      <c r="TR1" s="556"/>
      <c r="TS1" s="556"/>
      <c r="TT1" s="556"/>
      <c r="TU1" s="556"/>
      <c r="TV1" s="556"/>
      <c r="TW1" s="556"/>
      <c r="TX1" s="556"/>
      <c r="TY1" s="556"/>
      <c r="TZ1" s="556"/>
      <c r="UA1" s="556"/>
      <c r="UB1" s="556"/>
      <c r="UC1" s="556"/>
      <c r="UD1" s="556"/>
      <c r="UE1" s="556"/>
      <c r="UF1" s="556"/>
      <c r="UG1" s="556"/>
      <c r="UH1" s="556"/>
      <c r="UI1" s="556"/>
      <c r="UJ1" s="556"/>
      <c r="UK1" s="556"/>
      <c r="UL1" s="556"/>
      <c r="UM1" s="556"/>
      <c r="UN1" s="556"/>
      <c r="UO1" s="556"/>
      <c r="UP1" s="556"/>
      <c r="UQ1" s="556"/>
      <c r="UR1" s="556"/>
      <c r="US1" s="556"/>
      <c r="UT1" s="556"/>
      <c r="UU1" s="556"/>
      <c r="UV1" s="556"/>
      <c r="UW1" s="556"/>
      <c r="UX1" s="556"/>
      <c r="UY1" s="556"/>
      <c r="UZ1" s="556"/>
      <c r="VA1" s="556"/>
      <c r="VB1" s="556"/>
      <c r="VC1" s="556"/>
      <c r="VD1" s="556"/>
      <c r="VE1" s="556"/>
      <c r="VF1" s="556"/>
      <c r="VG1" s="556"/>
      <c r="VH1" s="556"/>
      <c r="VI1" s="556"/>
      <c r="VJ1" s="556"/>
      <c r="VK1" s="556"/>
      <c r="VL1" s="556"/>
      <c r="VM1" s="556"/>
      <c r="VN1" s="556"/>
      <c r="VO1" s="556"/>
      <c r="VP1" s="556"/>
      <c r="VQ1" s="556"/>
      <c r="VR1" s="556"/>
      <c r="VS1" s="556"/>
      <c r="VT1" s="556"/>
      <c r="VU1" s="556"/>
      <c r="VV1" s="556"/>
      <c r="VW1" s="556"/>
      <c r="VX1" s="556"/>
      <c r="VY1" s="556"/>
      <c r="VZ1" s="556"/>
      <c r="WA1" s="556"/>
      <c r="WB1" s="556"/>
      <c r="WC1" s="556"/>
      <c r="WD1" s="556"/>
      <c r="WE1" s="556"/>
      <c r="WF1" s="556"/>
      <c r="WG1" s="556"/>
      <c r="WH1" s="556"/>
      <c r="WI1" s="556"/>
      <c r="WJ1" s="556"/>
      <c r="WK1" s="556"/>
      <c r="WL1" s="556"/>
      <c r="WM1" s="556"/>
      <c r="WN1" s="556"/>
      <c r="WO1" s="556"/>
      <c r="WP1" s="556"/>
      <c r="WQ1" s="556"/>
      <c r="WR1" s="556"/>
      <c r="WS1" s="556"/>
      <c r="WT1" s="556"/>
      <c r="WU1" s="556"/>
      <c r="WV1" s="556"/>
      <c r="WW1" s="556"/>
      <c r="WX1" s="556"/>
      <c r="WY1" s="556"/>
      <c r="WZ1" s="556"/>
      <c r="XA1" s="556"/>
      <c r="XB1" s="556"/>
      <c r="XC1" s="556"/>
      <c r="XD1" s="556"/>
      <c r="XE1" s="556"/>
      <c r="XF1" s="556"/>
      <c r="XG1" s="556"/>
      <c r="XH1" s="556"/>
      <c r="XI1" s="556"/>
      <c r="XJ1" s="556"/>
      <c r="XK1" s="556"/>
      <c r="XL1" s="556"/>
      <c r="XM1" s="556"/>
      <c r="XN1" s="556"/>
      <c r="XO1" s="556"/>
      <c r="XP1" s="556"/>
      <c r="XQ1" s="556"/>
      <c r="XR1" s="556"/>
      <c r="XS1" s="556"/>
      <c r="XT1" s="556"/>
      <c r="XU1" s="556"/>
      <c r="XV1" s="556"/>
      <c r="XW1" s="556"/>
      <c r="XX1" s="556"/>
      <c r="XY1" s="556"/>
      <c r="XZ1" s="556"/>
      <c r="YA1" s="556"/>
      <c r="YB1" s="556"/>
      <c r="YC1" s="556"/>
      <c r="YD1" s="556"/>
      <c r="YE1" s="556"/>
      <c r="YF1" s="556"/>
      <c r="YG1" s="556"/>
      <c r="YH1" s="556"/>
      <c r="YI1" s="556"/>
      <c r="YJ1" s="556"/>
      <c r="YK1" s="556"/>
      <c r="YL1" s="556"/>
      <c r="YM1" s="556"/>
      <c r="YN1" s="556"/>
      <c r="YO1" s="556"/>
      <c r="YP1" s="556"/>
      <c r="YQ1" s="556"/>
      <c r="YR1" s="556"/>
      <c r="YS1" s="556"/>
      <c r="YT1" s="556"/>
      <c r="YU1" s="556"/>
      <c r="YV1" s="556"/>
      <c r="YW1" s="556"/>
      <c r="YX1" s="556"/>
      <c r="YY1" s="556"/>
      <c r="YZ1" s="556"/>
      <c r="ZA1" s="556"/>
      <c r="ZB1" s="556"/>
      <c r="ZC1" s="556"/>
      <c r="ZD1" s="556"/>
      <c r="ZE1" s="556"/>
      <c r="ZF1" s="556"/>
      <c r="ZG1" s="556"/>
      <c r="ZH1" s="556"/>
      <c r="ZI1" s="556"/>
      <c r="ZJ1" s="556"/>
      <c r="ZK1" s="556"/>
      <c r="ZL1" s="556"/>
      <c r="ZM1" s="556"/>
      <c r="ZN1" s="556"/>
      <c r="ZO1" s="556"/>
      <c r="ZP1" s="556"/>
      <c r="ZQ1" s="556"/>
      <c r="ZR1" s="556"/>
      <c r="ZS1" s="556"/>
      <c r="ZT1" s="556"/>
      <c r="ZU1" s="556"/>
      <c r="ZV1" s="556"/>
      <c r="ZW1" s="556"/>
      <c r="ZX1" s="556"/>
      <c r="ZY1" s="556"/>
      <c r="ZZ1" s="556"/>
      <c r="AAA1" s="556"/>
      <c r="AAB1" s="556"/>
      <c r="AAC1" s="556"/>
      <c r="AAD1" s="556"/>
      <c r="AAE1" s="556"/>
      <c r="AAF1" s="556"/>
      <c r="AAG1" s="556"/>
      <c r="AAH1" s="556"/>
      <c r="AAI1" s="556"/>
      <c r="AAJ1" s="556"/>
      <c r="AAK1" s="556"/>
      <c r="AAL1" s="556"/>
      <c r="AAM1" s="556"/>
      <c r="AAN1" s="556"/>
      <c r="AAO1" s="556"/>
      <c r="AAP1" s="556"/>
      <c r="AAQ1" s="556"/>
      <c r="AAR1" s="556"/>
      <c r="AAS1" s="556"/>
      <c r="AAT1" s="556"/>
      <c r="AAU1" s="556"/>
      <c r="AAV1" s="556"/>
      <c r="AAW1" s="556"/>
      <c r="AAX1" s="556"/>
      <c r="AAY1" s="556"/>
      <c r="AAZ1" s="556"/>
      <c r="ABA1" s="556"/>
      <c r="ABB1" s="556"/>
      <c r="ABC1" s="556"/>
      <c r="ABD1" s="556"/>
      <c r="ABE1" s="556"/>
      <c r="ABF1" s="556"/>
      <c r="ABG1" s="556"/>
      <c r="ABH1" s="556"/>
      <c r="ABI1" s="556"/>
      <c r="ABJ1" s="556"/>
      <c r="ABK1" s="556"/>
      <c r="ABL1" s="556"/>
      <c r="ABM1" s="556"/>
      <c r="ABN1" s="556"/>
      <c r="ABO1" s="556"/>
      <c r="ABP1" s="556"/>
      <c r="ABQ1" s="556"/>
      <c r="ABR1" s="556"/>
      <c r="ABS1" s="556"/>
      <c r="ABT1" s="556"/>
      <c r="ABU1" s="556"/>
      <c r="ABV1" s="556"/>
      <c r="ABW1" s="556"/>
      <c r="ABX1" s="556"/>
      <c r="ABY1" s="556"/>
      <c r="ABZ1" s="556"/>
      <c r="ACA1" s="556"/>
      <c r="ACB1" s="556"/>
      <c r="ACC1" s="556"/>
      <c r="ACD1" s="556"/>
      <c r="ACE1" s="556"/>
      <c r="ACF1" s="556"/>
      <c r="ACG1" s="556"/>
      <c r="ACH1" s="556"/>
      <c r="ACI1" s="556"/>
      <c r="ACJ1" s="556"/>
      <c r="ACK1" s="556"/>
      <c r="ACL1" s="556"/>
      <c r="ACM1" s="556"/>
      <c r="ACN1" s="556"/>
      <c r="ACO1" s="556"/>
      <c r="ACP1" s="556"/>
      <c r="ACQ1" s="556"/>
      <c r="ACR1" s="556"/>
      <c r="ACS1" s="556"/>
      <c r="ACT1" s="556"/>
      <c r="ACU1" s="556"/>
      <c r="ACV1" s="556"/>
      <c r="ACW1" s="556"/>
      <c r="ACX1" s="556"/>
      <c r="ACY1" s="556"/>
      <c r="ACZ1" s="556"/>
      <c r="ADA1" s="556"/>
      <c r="ADB1" s="556"/>
      <c r="ADC1" s="556"/>
      <c r="ADD1" s="556"/>
      <c r="ADE1" s="556"/>
      <c r="ADF1" s="556"/>
      <c r="ADG1" s="556"/>
      <c r="ADH1" s="556"/>
      <c r="ADI1" s="556"/>
      <c r="ADJ1" s="556"/>
      <c r="ADK1" s="556"/>
      <c r="ADL1" s="556"/>
      <c r="ADM1" s="556"/>
      <c r="ADN1" s="556"/>
      <c r="ADO1" s="556"/>
      <c r="ADP1" s="556"/>
      <c r="ADQ1" s="556"/>
      <c r="ADR1" s="556"/>
      <c r="ADS1" s="556"/>
      <c r="ADT1" s="556"/>
      <c r="ADU1" s="556"/>
      <c r="ADV1" s="556"/>
      <c r="ADW1" s="556"/>
      <c r="ADX1" s="556"/>
      <c r="ADY1" s="556"/>
      <c r="ADZ1" s="556"/>
      <c r="AEA1" s="556"/>
      <c r="AEB1" s="556"/>
      <c r="AEC1" s="556"/>
      <c r="AED1" s="556"/>
      <c r="AEE1" s="556"/>
      <c r="AEF1" s="556"/>
      <c r="AEG1" s="556"/>
      <c r="AEH1" s="556"/>
      <c r="AEI1" s="556"/>
      <c r="AEJ1" s="556"/>
      <c r="AEK1" s="556"/>
      <c r="AEL1" s="556"/>
      <c r="AEM1" s="556"/>
      <c r="AEN1" s="556"/>
      <c r="AEO1" s="556"/>
      <c r="AEP1" s="556"/>
      <c r="AEQ1" s="556"/>
      <c r="AER1" s="556"/>
      <c r="AES1" s="556"/>
      <c r="AET1" s="556"/>
      <c r="AEU1" s="556"/>
      <c r="AEV1" s="556"/>
      <c r="AEW1" s="556"/>
      <c r="AEX1" s="556"/>
      <c r="AEY1" s="556"/>
      <c r="AEZ1" s="556"/>
      <c r="AFA1" s="556"/>
      <c r="AFB1" s="556"/>
      <c r="AFC1" s="556"/>
      <c r="AFD1" s="556"/>
      <c r="AFE1" s="556"/>
      <c r="AFF1" s="556"/>
      <c r="AFG1" s="556"/>
      <c r="AFH1" s="556"/>
      <c r="AFI1" s="556"/>
      <c r="AFJ1" s="556"/>
      <c r="AFK1" s="556"/>
      <c r="AFL1" s="556"/>
      <c r="AFM1" s="556"/>
      <c r="AFN1" s="556"/>
      <c r="AFO1" s="556"/>
      <c r="AFP1" s="556"/>
      <c r="AFQ1" s="556"/>
      <c r="AFR1" s="556"/>
      <c r="AFS1" s="556"/>
      <c r="AFT1" s="556"/>
      <c r="AFU1" s="556"/>
      <c r="AFV1" s="556"/>
      <c r="AFW1" s="556"/>
      <c r="AFX1" s="556"/>
      <c r="AFY1" s="556"/>
      <c r="AFZ1" s="556"/>
      <c r="AGA1" s="556"/>
      <c r="AGB1" s="556"/>
      <c r="AGC1" s="556"/>
      <c r="AGD1" s="556"/>
      <c r="AGE1" s="556"/>
      <c r="AGF1" s="556"/>
      <c r="AGG1" s="556"/>
      <c r="AGH1" s="556"/>
      <c r="AGI1" s="556"/>
      <c r="AGJ1" s="556"/>
      <c r="AGK1" s="556"/>
      <c r="AGL1" s="556"/>
      <c r="AGM1" s="556"/>
      <c r="AGN1" s="556"/>
      <c r="AGO1" s="556"/>
      <c r="AGP1" s="556"/>
      <c r="AGQ1" s="556"/>
      <c r="AGR1" s="556"/>
      <c r="AGS1" s="556"/>
      <c r="AGT1" s="556"/>
      <c r="AGU1" s="556"/>
      <c r="AGV1" s="556"/>
      <c r="AGW1" s="556"/>
      <c r="AGX1" s="556"/>
      <c r="AGY1" s="556"/>
      <c r="AGZ1" s="556"/>
      <c r="AHA1" s="556"/>
      <c r="AHB1" s="556"/>
      <c r="AHC1" s="556"/>
      <c r="AHD1" s="556"/>
      <c r="AHE1" s="556"/>
      <c r="AHF1" s="556"/>
      <c r="AHG1" s="556"/>
      <c r="AHH1" s="556"/>
      <c r="AHI1" s="556"/>
      <c r="AHJ1" s="556"/>
      <c r="AHK1" s="556"/>
      <c r="AHL1" s="556"/>
      <c r="AHM1" s="556"/>
      <c r="AHN1" s="556"/>
      <c r="AHO1" s="556"/>
      <c r="AHP1" s="556"/>
      <c r="AHQ1" s="556"/>
      <c r="AHR1" s="556"/>
      <c r="AHS1" s="556"/>
      <c r="AHT1" s="556"/>
      <c r="AHU1" s="556"/>
      <c r="AHV1" s="556"/>
      <c r="AHW1" s="556"/>
      <c r="AHX1" s="556"/>
      <c r="AHY1" s="556"/>
      <c r="AHZ1" s="556"/>
      <c r="AIA1" s="556"/>
      <c r="AIB1" s="556"/>
      <c r="AIC1" s="556"/>
      <c r="AID1" s="556"/>
      <c r="AIE1" s="556"/>
      <c r="AIF1" s="556"/>
      <c r="AIG1" s="556"/>
      <c r="AIH1" s="556"/>
      <c r="AII1" s="556"/>
      <c r="AIJ1" s="556"/>
      <c r="AIK1" s="556"/>
      <c r="AIL1" s="556"/>
      <c r="AIM1" s="556"/>
      <c r="AIN1" s="556"/>
      <c r="AIO1" s="556"/>
      <c r="AIP1" s="556"/>
      <c r="AIQ1" s="556"/>
      <c r="AIR1" s="556"/>
      <c r="AIS1" s="556"/>
      <c r="AIT1" s="556"/>
      <c r="AIU1" s="556"/>
      <c r="AIV1" s="556"/>
      <c r="AIW1" s="556"/>
      <c r="AIX1" s="556"/>
      <c r="AIY1" s="556"/>
      <c r="AIZ1" s="556"/>
      <c r="AJA1" s="556"/>
      <c r="AJB1" s="556"/>
      <c r="AJC1" s="556"/>
      <c r="AJD1" s="556"/>
      <c r="AJE1" s="556"/>
      <c r="AJF1" s="556"/>
      <c r="AJG1" s="556"/>
      <c r="AJH1" s="556"/>
      <c r="AJI1" s="556"/>
      <c r="AJJ1" s="556"/>
      <c r="AJK1" s="556"/>
      <c r="AJL1" s="556"/>
      <c r="AJM1" s="556"/>
      <c r="AJN1" s="556"/>
      <c r="AJO1" s="556"/>
      <c r="AJP1" s="556"/>
      <c r="AJQ1" s="556"/>
      <c r="AJR1" s="556"/>
      <c r="AJS1" s="556"/>
      <c r="AJT1" s="556"/>
      <c r="AJU1" s="556"/>
      <c r="AJV1" s="556"/>
      <c r="AJW1" s="556"/>
      <c r="AJX1" s="556"/>
      <c r="AJY1" s="556"/>
      <c r="AJZ1" s="556"/>
      <c r="AKA1" s="556"/>
      <c r="AKB1" s="556"/>
      <c r="AKC1" s="556"/>
      <c r="AKD1" s="556"/>
      <c r="AKE1" s="556"/>
      <c r="AKF1" s="556"/>
      <c r="AKG1" s="556"/>
      <c r="AKH1" s="556"/>
      <c r="AKI1" s="556"/>
      <c r="AKJ1" s="556"/>
      <c r="AKK1" s="556"/>
      <c r="AKL1" s="556"/>
      <c r="AKM1" s="556"/>
      <c r="AKN1" s="556"/>
      <c r="AKO1" s="556"/>
      <c r="AKP1" s="556"/>
      <c r="AKQ1" s="556"/>
      <c r="AKR1" s="556"/>
      <c r="AKS1" s="556"/>
      <c r="AKT1" s="556"/>
      <c r="AKU1" s="556"/>
      <c r="AKV1" s="556"/>
      <c r="AKW1" s="556"/>
      <c r="AKX1" s="556"/>
      <c r="AKY1" s="556"/>
      <c r="AKZ1" s="556"/>
      <c r="ALA1" s="556"/>
      <c r="ALB1" s="556"/>
      <c r="ALC1" s="556"/>
      <c r="ALD1" s="556"/>
      <c r="ALE1" s="556"/>
      <c r="ALF1" s="556"/>
      <c r="ALG1" s="556"/>
      <c r="ALH1" s="556"/>
      <c r="ALI1" s="556"/>
      <c r="ALJ1" s="556"/>
      <c r="ALK1" s="556"/>
      <c r="ALL1" s="556"/>
      <c r="ALM1" s="556"/>
      <c r="ALN1" s="556"/>
      <c r="ALO1" s="556"/>
      <c r="ALP1" s="556"/>
      <c r="ALQ1" s="556"/>
      <c r="ALR1" s="556"/>
      <c r="ALS1" s="556"/>
      <c r="ALT1" s="556"/>
      <c r="ALU1" s="556"/>
      <c r="ALV1" s="556"/>
      <c r="ALW1" s="556"/>
      <c r="ALX1" s="556"/>
      <c r="ALY1" s="556"/>
      <c r="ALZ1" s="556"/>
      <c r="AMA1" s="556"/>
      <c r="AMB1" s="556"/>
      <c r="AMC1" s="556"/>
      <c r="AMD1" s="556"/>
      <c r="AME1" s="556"/>
      <c r="AMF1" s="556"/>
      <c r="AMG1" s="556"/>
      <c r="AMH1" s="556"/>
      <c r="AMI1" s="556"/>
      <c r="AMJ1" s="556"/>
      <c r="AMK1" s="556"/>
      <c r="AML1" s="556"/>
      <c r="AMM1" s="556"/>
      <c r="AMN1" s="556"/>
      <c r="AMO1" s="556"/>
      <c r="AMP1" s="556"/>
      <c r="AMQ1" s="556"/>
      <c r="AMR1" s="556"/>
      <c r="AMS1" s="556"/>
      <c r="AMT1" s="556"/>
      <c r="AMU1" s="556"/>
      <c r="AMV1" s="556"/>
      <c r="AMW1" s="556"/>
      <c r="AMX1" s="556"/>
      <c r="AMY1" s="556"/>
      <c r="AMZ1" s="556"/>
      <c r="ANA1" s="556"/>
      <c r="ANB1" s="556"/>
      <c r="ANC1" s="556"/>
      <c r="AND1" s="556"/>
      <c r="ANE1" s="556"/>
      <c r="ANF1" s="556"/>
      <c r="ANG1" s="556"/>
      <c r="ANH1" s="556"/>
      <c r="ANI1" s="556"/>
      <c r="ANJ1" s="556"/>
      <c r="ANK1" s="556"/>
      <c r="ANL1" s="556"/>
      <c r="ANM1" s="556"/>
      <c r="ANN1" s="556"/>
      <c r="ANO1" s="556"/>
      <c r="ANP1" s="556"/>
      <c r="ANQ1" s="556"/>
      <c r="ANR1" s="556"/>
      <c r="ANS1" s="556"/>
      <c r="ANT1" s="556"/>
      <c r="ANU1" s="556"/>
      <c r="ANV1" s="556"/>
      <c r="ANW1" s="556"/>
      <c r="ANX1" s="556"/>
      <c r="ANY1" s="556"/>
      <c r="ANZ1" s="556"/>
      <c r="AOA1" s="556"/>
      <c r="AOB1" s="556"/>
      <c r="AOC1" s="556"/>
      <c r="AOD1" s="556"/>
      <c r="AOE1" s="556"/>
      <c r="AOF1" s="556"/>
      <c r="AOG1" s="556"/>
      <c r="AOH1" s="556"/>
      <c r="AOI1" s="556"/>
      <c r="AOJ1" s="556"/>
      <c r="AOK1" s="556"/>
      <c r="AOL1" s="556"/>
      <c r="AOM1" s="556"/>
      <c r="AON1" s="556"/>
      <c r="AOO1" s="556"/>
      <c r="AOP1" s="556"/>
      <c r="AOQ1" s="556"/>
      <c r="AOR1" s="556"/>
      <c r="AOS1" s="556"/>
      <c r="AOT1" s="556"/>
      <c r="AOU1" s="556"/>
      <c r="AOV1" s="556"/>
      <c r="AOW1" s="556"/>
      <c r="AOX1" s="556"/>
      <c r="AOY1" s="556"/>
      <c r="AOZ1" s="556"/>
      <c r="APA1" s="556"/>
      <c r="APB1" s="556"/>
      <c r="APC1" s="556"/>
      <c r="APD1" s="556"/>
      <c r="APE1" s="556"/>
      <c r="APF1" s="556"/>
      <c r="APG1" s="556"/>
      <c r="APH1" s="556"/>
      <c r="API1" s="556"/>
      <c r="APJ1" s="556"/>
      <c r="APK1" s="556"/>
      <c r="APL1" s="556"/>
      <c r="APM1" s="556"/>
      <c r="APN1" s="556"/>
      <c r="APO1" s="556"/>
      <c r="APP1" s="556"/>
      <c r="APQ1" s="556"/>
      <c r="APR1" s="556"/>
      <c r="APS1" s="556"/>
      <c r="APT1" s="556"/>
      <c r="APU1" s="556"/>
      <c r="APV1" s="556"/>
      <c r="APW1" s="556"/>
      <c r="APX1" s="556"/>
      <c r="APY1" s="556"/>
      <c r="APZ1" s="556"/>
      <c r="AQA1" s="556"/>
      <c r="AQB1" s="556"/>
      <c r="AQC1" s="556"/>
      <c r="AQD1" s="556"/>
      <c r="AQE1" s="556"/>
      <c r="AQF1" s="556"/>
      <c r="AQG1" s="556"/>
      <c r="AQH1" s="556"/>
      <c r="AQI1" s="556"/>
      <c r="AQJ1" s="556"/>
      <c r="AQK1" s="556"/>
      <c r="AQL1" s="556"/>
      <c r="AQM1" s="556"/>
      <c r="AQN1" s="556"/>
      <c r="AQO1" s="556"/>
      <c r="AQP1" s="556"/>
      <c r="AQQ1" s="556"/>
      <c r="AQR1" s="556"/>
      <c r="AQS1" s="556"/>
      <c r="AQT1" s="556"/>
      <c r="AQU1" s="556"/>
      <c r="AQV1" s="556"/>
      <c r="AQW1" s="556"/>
      <c r="AQX1" s="556"/>
      <c r="AQY1" s="556"/>
      <c r="AQZ1" s="556"/>
      <c r="ARA1" s="556"/>
      <c r="ARB1" s="556"/>
      <c r="ARC1" s="556"/>
      <c r="ARD1" s="556"/>
      <c r="ARE1" s="556"/>
      <c r="ARF1" s="556"/>
      <c r="ARG1" s="556"/>
      <c r="ARH1" s="556"/>
      <c r="ARI1" s="556"/>
      <c r="ARJ1" s="556"/>
      <c r="ARK1" s="556"/>
      <c r="ARL1" s="556"/>
      <c r="ARM1" s="556"/>
      <c r="ARN1" s="556"/>
      <c r="ARO1" s="556"/>
      <c r="ARP1" s="556"/>
      <c r="ARQ1" s="556"/>
      <c r="ARR1" s="556"/>
      <c r="ARS1" s="556"/>
      <c r="ART1" s="556"/>
      <c r="ARU1" s="556"/>
      <c r="ARV1" s="556"/>
      <c r="ARW1" s="556"/>
      <c r="ARX1" s="556"/>
      <c r="ARY1" s="556"/>
      <c r="ARZ1" s="556"/>
      <c r="ASA1" s="556"/>
      <c r="ASB1" s="556"/>
      <c r="ASC1" s="556"/>
      <c r="ASD1" s="556"/>
      <c r="ASE1" s="556"/>
      <c r="ASF1" s="556"/>
      <c r="ASG1" s="556"/>
      <c r="ASH1" s="556"/>
      <c r="ASI1" s="556"/>
      <c r="ASJ1" s="556"/>
      <c r="ASK1" s="556"/>
      <c r="ASL1" s="556"/>
      <c r="ASM1" s="556"/>
      <c r="ASN1" s="556"/>
      <c r="ASO1" s="556"/>
      <c r="ASP1" s="556"/>
      <c r="ASQ1" s="556"/>
      <c r="ASR1" s="556"/>
      <c r="ASS1" s="556"/>
      <c r="AST1" s="556"/>
      <c r="ASU1" s="556"/>
      <c r="ASV1" s="556"/>
      <c r="ASW1" s="556"/>
      <c r="ASX1" s="556"/>
      <c r="ASY1" s="556"/>
      <c r="ASZ1" s="556"/>
      <c r="ATA1" s="556"/>
      <c r="ATB1" s="556"/>
      <c r="ATC1" s="556"/>
      <c r="ATD1" s="556"/>
      <c r="ATE1" s="556"/>
      <c r="ATF1" s="556"/>
      <c r="ATG1" s="556"/>
      <c r="ATH1" s="556"/>
      <c r="ATI1" s="556"/>
      <c r="ATJ1" s="556"/>
      <c r="ATK1" s="556"/>
      <c r="ATL1" s="556"/>
      <c r="ATM1" s="556"/>
      <c r="ATN1" s="556"/>
      <c r="ATO1" s="556"/>
      <c r="ATP1" s="556"/>
      <c r="ATQ1" s="556"/>
      <c r="ATR1" s="556"/>
      <c r="ATS1" s="556"/>
      <c r="ATT1" s="556"/>
      <c r="ATU1" s="556"/>
      <c r="ATV1" s="556"/>
      <c r="ATW1" s="556"/>
      <c r="ATX1" s="556"/>
      <c r="ATY1" s="556"/>
      <c r="ATZ1" s="556"/>
      <c r="AUA1" s="556"/>
      <c r="AUB1" s="556"/>
      <c r="AUC1" s="556"/>
      <c r="AUD1" s="556"/>
      <c r="AUE1" s="556"/>
      <c r="AUF1" s="556"/>
      <c r="AUG1" s="556"/>
      <c r="AUH1" s="556"/>
      <c r="AUI1" s="556"/>
      <c r="AUJ1" s="556"/>
      <c r="AUK1" s="556"/>
      <c r="AUL1" s="556"/>
      <c r="AUM1" s="556"/>
      <c r="AUN1" s="556"/>
      <c r="AUO1" s="556"/>
      <c r="AUP1" s="556"/>
      <c r="AUQ1" s="556"/>
      <c r="AUR1" s="556"/>
      <c r="AUS1" s="556"/>
      <c r="AUT1" s="556"/>
      <c r="AUU1" s="556"/>
      <c r="AUV1" s="556"/>
      <c r="AUW1" s="556"/>
      <c r="AUX1" s="556"/>
      <c r="AUY1" s="556"/>
      <c r="AUZ1" s="556"/>
      <c r="AVA1" s="556"/>
      <c r="AVB1" s="556"/>
      <c r="AVC1" s="556"/>
      <c r="AVD1" s="556"/>
      <c r="AVE1" s="556"/>
      <c r="AVF1" s="556"/>
      <c r="AVG1" s="556"/>
      <c r="AVH1" s="556"/>
      <c r="AVI1" s="556"/>
      <c r="AVJ1" s="556"/>
      <c r="AVK1" s="556"/>
      <c r="AVL1" s="556"/>
      <c r="AVM1" s="556"/>
      <c r="AVN1" s="556"/>
      <c r="AVO1" s="556"/>
      <c r="AVP1" s="556"/>
      <c r="AVQ1" s="556"/>
      <c r="AVR1" s="556"/>
      <c r="AVS1" s="556"/>
      <c r="AVT1" s="556"/>
      <c r="AVU1" s="556"/>
      <c r="AVV1" s="556"/>
      <c r="AVW1" s="556"/>
      <c r="AVX1" s="556"/>
      <c r="AVY1" s="556"/>
      <c r="AVZ1" s="556"/>
      <c r="AWA1" s="556"/>
      <c r="AWB1" s="556"/>
      <c r="AWC1" s="556"/>
      <c r="AWD1" s="556"/>
      <c r="AWE1" s="556"/>
      <c r="AWF1" s="556"/>
      <c r="AWG1" s="556"/>
      <c r="AWH1" s="556"/>
      <c r="AWI1" s="556"/>
      <c r="AWJ1" s="556"/>
      <c r="AWK1" s="556"/>
      <c r="AWL1" s="556"/>
      <c r="AWM1" s="556"/>
      <c r="AWN1" s="556"/>
      <c r="AWO1" s="556"/>
      <c r="AWP1" s="556"/>
      <c r="AWQ1" s="556"/>
      <c r="AWR1" s="556"/>
      <c r="AWS1" s="556"/>
      <c r="AWT1" s="556"/>
      <c r="AWU1" s="556"/>
      <c r="AWV1" s="556"/>
      <c r="AWW1" s="556"/>
      <c r="AWX1" s="556"/>
      <c r="AWY1" s="556"/>
      <c r="AWZ1" s="556"/>
      <c r="AXA1" s="556"/>
      <c r="AXB1" s="556"/>
      <c r="AXC1" s="556"/>
      <c r="AXD1" s="556"/>
      <c r="AXE1" s="556"/>
      <c r="AXF1" s="556"/>
      <c r="AXG1" s="556"/>
      <c r="AXH1" s="556"/>
      <c r="AXI1" s="556"/>
      <c r="AXJ1" s="556"/>
      <c r="AXK1" s="556"/>
      <c r="AXL1" s="556"/>
      <c r="AXM1" s="556"/>
      <c r="AXN1" s="556"/>
      <c r="AXO1" s="556"/>
      <c r="AXP1" s="556"/>
      <c r="AXQ1" s="556"/>
      <c r="AXR1" s="556"/>
      <c r="AXS1" s="556"/>
      <c r="AXT1" s="556"/>
      <c r="AXU1" s="556"/>
      <c r="AXV1" s="556"/>
      <c r="AXW1" s="556"/>
      <c r="AXX1" s="556"/>
      <c r="AXY1" s="556"/>
      <c r="AXZ1" s="556"/>
      <c r="AYA1" s="556"/>
      <c r="AYB1" s="556"/>
      <c r="AYC1" s="556"/>
      <c r="AYD1" s="556"/>
      <c r="AYE1" s="556"/>
      <c r="AYF1" s="556"/>
      <c r="AYG1" s="556"/>
      <c r="AYH1" s="556"/>
      <c r="AYI1" s="556"/>
      <c r="AYJ1" s="556"/>
      <c r="AYK1" s="556"/>
      <c r="AYL1" s="556"/>
      <c r="AYM1" s="556"/>
      <c r="AYN1" s="556"/>
      <c r="AYO1" s="556"/>
      <c r="AYP1" s="556"/>
      <c r="AYQ1" s="556"/>
      <c r="AYR1" s="556"/>
      <c r="AYS1" s="556"/>
      <c r="AYT1" s="556"/>
      <c r="AYU1" s="556"/>
      <c r="AYV1" s="556"/>
      <c r="AYW1" s="556"/>
      <c r="AYX1" s="556"/>
      <c r="AYY1" s="556"/>
      <c r="AYZ1" s="556"/>
      <c r="AZA1" s="556"/>
      <c r="AZB1" s="556"/>
      <c r="AZC1" s="556"/>
      <c r="AZD1" s="556"/>
      <c r="AZE1" s="556"/>
      <c r="AZF1" s="556"/>
      <c r="AZG1" s="556"/>
      <c r="AZH1" s="556"/>
      <c r="AZI1" s="556"/>
      <c r="AZJ1" s="556"/>
      <c r="AZK1" s="556"/>
      <c r="AZL1" s="556"/>
      <c r="AZM1" s="556"/>
      <c r="AZN1" s="556"/>
      <c r="AZO1" s="556"/>
      <c r="AZP1" s="556"/>
      <c r="AZQ1" s="556"/>
      <c r="AZR1" s="556"/>
      <c r="AZS1" s="556"/>
      <c r="AZT1" s="556"/>
      <c r="AZU1" s="556"/>
      <c r="AZV1" s="556"/>
      <c r="AZW1" s="556"/>
      <c r="AZX1" s="556"/>
      <c r="AZY1" s="556"/>
      <c r="AZZ1" s="556"/>
      <c r="BAA1" s="556"/>
      <c r="BAB1" s="556"/>
      <c r="BAC1" s="556"/>
      <c r="BAD1" s="556"/>
      <c r="BAE1" s="556"/>
      <c r="BAF1" s="556"/>
      <c r="BAG1" s="556"/>
      <c r="BAH1" s="556"/>
      <c r="BAI1" s="556"/>
      <c r="BAJ1" s="556"/>
      <c r="BAK1" s="556"/>
      <c r="BAL1" s="556"/>
      <c r="BAM1" s="556"/>
      <c r="BAN1" s="556"/>
      <c r="BAO1" s="556"/>
      <c r="BAP1" s="556"/>
      <c r="BAQ1" s="556"/>
      <c r="BAR1" s="556"/>
      <c r="BAS1" s="556"/>
      <c r="BAT1" s="556"/>
      <c r="BAU1" s="556"/>
      <c r="BAV1" s="556"/>
      <c r="BAW1" s="556"/>
      <c r="BAX1" s="556"/>
      <c r="BAY1" s="556"/>
      <c r="BAZ1" s="556"/>
      <c r="BBA1" s="556"/>
      <c r="BBB1" s="556"/>
      <c r="BBC1" s="556"/>
      <c r="BBD1" s="556"/>
      <c r="BBE1" s="556"/>
      <c r="BBF1" s="556"/>
      <c r="BBG1" s="556"/>
      <c r="BBH1" s="556"/>
      <c r="BBI1" s="556"/>
      <c r="BBJ1" s="556"/>
      <c r="BBK1" s="556"/>
      <c r="BBL1" s="556"/>
      <c r="BBM1" s="556"/>
      <c r="BBN1" s="556"/>
      <c r="BBO1" s="556"/>
      <c r="BBP1" s="556"/>
      <c r="BBQ1" s="556"/>
      <c r="BBR1" s="556"/>
      <c r="BBS1" s="556"/>
      <c r="BBT1" s="556"/>
      <c r="BBU1" s="556"/>
      <c r="BBV1" s="556"/>
      <c r="BBW1" s="556"/>
      <c r="BBX1" s="556"/>
      <c r="BBY1" s="556"/>
      <c r="BBZ1" s="556"/>
      <c r="BCA1" s="556"/>
      <c r="BCB1" s="556"/>
      <c r="BCC1" s="556"/>
      <c r="BCD1" s="556"/>
      <c r="BCE1" s="556"/>
      <c r="BCF1" s="556"/>
      <c r="BCG1" s="556"/>
      <c r="BCH1" s="556"/>
      <c r="BCI1" s="556"/>
      <c r="BCJ1" s="556"/>
      <c r="BCK1" s="556"/>
      <c r="BCL1" s="556"/>
      <c r="BCM1" s="556"/>
      <c r="BCN1" s="556"/>
      <c r="BCO1" s="556"/>
      <c r="BCP1" s="556"/>
      <c r="BCQ1" s="556"/>
      <c r="BCR1" s="556"/>
      <c r="BCS1" s="556"/>
      <c r="BCT1" s="556"/>
      <c r="BCU1" s="556"/>
      <c r="BCV1" s="556"/>
      <c r="BCW1" s="556"/>
      <c r="BCX1" s="556"/>
      <c r="BCY1" s="556"/>
      <c r="BCZ1" s="556"/>
      <c r="BDA1" s="556"/>
      <c r="BDB1" s="556"/>
      <c r="BDC1" s="556"/>
      <c r="BDD1" s="556"/>
      <c r="BDE1" s="556"/>
      <c r="BDF1" s="556"/>
      <c r="BDG1" s="556"/>
      <c r="BDH1" s="556"/>
      <c r="BDI1" s="556"/>
      <c r="BDJ1" s="556"/>
      <c r="BDK1" s="556"/>
      <c r="BDL1" s="556"/>
      <c r="BDM1" s="556"/>
      <c r="BDN1" s="556"/>
      <c r="BDO1" s="556"/>
      <c r="BDP1" s="556"/>
      <c r="BDQ1" s="556"/>
      <c r="BDR1" s="556"/>
      <c r="BDS1" s="556"/>
      <c r="BDT1" s="556"/>
      <c r="BDU1" s="556"/>
      <c r="BDV1" s="556"/>
      <c r="BDW1" s="556"/>
      <c r="BDX1" s="556"/>
      <c r="BDY1" s="556"/>
      <c r="BDZ1" s="556"/>
      <c r="BEA1" s="556"/>
      <c r="BEB1" s="556"/>
      <c r="BEC1" s="556"/>
      <c r="BED1" s="556"/>
      <c r="BEE1" s="556"/>
      <c r="BEF1" s="556"/>
      <c r="BEG1" s="556"/>
      <c r="BEH1" s="556"/>
      <c r="BEI1" s="556"/>
      <c r="BEJ1" s="556"/>
      <c r="BEK1" s="556"/>
      <c r="BEL1" s="556"/>
      <c r="BEM1" s="556"/>
      <c r="BEN1" s="556"/>
      <c r="BEO1" s="556"/>
      <c r="BEP1" s="556"/>
      <c r="BEQ1" s="556"/>
      <c r="BER1" s="556"/>
      <c r="BES1" s="556"/>
      <c r="BET1" s="556"/>
      <c r="BEU1" s="556"/>
      <c r="BEV1" s="556"/>
      <c r="BEW1" s="556"/>
      <c r="BEX1" s="556"/>
      <c r="BEY1" s="556"/>
      <c r="BEZ1" s="556"/>
      <c r="BFA1" s="556"/>
      <c r="BFB1" s="556"/>
      <c r="BFC1" s="556"/>
      <c r="BFD1" s="556"/>
      <c r="BFE1" s="556"/>
      <c r="BFF1" s="556"/>
      <c r="BFG1" s="556"/>
      <c r="BFH1" s="556"/>
      <c r="BFI1" s="556"/>
      <c r="BFJ1" s="556"/>
      <c r="BFK1" s="556"/>
      <c r="BFL1" s="556"/>
      <c r="BFM1" s="556"/>
      <c r="BFN1" s="556"/>
      <c r="BFO1" s="556"/>
      <c r="BFP1" s="556"/>
      <c r="BFQ1" s="556"/>
      <c r="BFR1" s="556"/>
      <c r="BFS1" s="556"/>
      <c r="BFT1" s="556"/>
      <c r="BFU1" s="556"/>
      <c r="BFV1" s="556"/>
      <c r="BFW1" s="556"/>
      <c r="BFX1" s="556"/>
      <c r="BFY1" s="556"/>
      <c r="BFZ1" s="556"/>
      <c r="BGA1" s="556"/>
      <c r="BGB1" s="556"/>
      <c r="BGC1" s="556"/>
      <c r="BGD1" s="556"/>
      <c r="BGE1" s="556"/>
      <c r="BGF1" s="556"/>
      <c r="BGG1" s="556"/>
      <c r="BGH1" s="556"/>
      <c r="BGI1" s="556"/>
      <c r="BGJ1" s="556"/>
      <c r="BGK1" s="556"/>
      <c r="BGL1" s="556"/>
      <c r="BGM1" s="556"/>
      <c r="BGN1" s="556"/>
      <c r="BGO1" s="556"/>
      <c r="BGP1" s="556"/>
      <c r="BGQ1" s="556"/>
      <c r="BGR1" s="556"/>
      <c r="BGS1" s="556"/>
      <c r="BGT1" s="556"/>
      <c r="BGU1" s="556"/>
      <c r="BGV1" s="556"/>
      <c r="BGW1" s="556"/>
      <c r="BGX1" s="556"/>
      <c r="BGY1" s="556"/>
      <c r="BGZ1" s="556"/>
      <c r="BHA1" s="556"/>
      <c r="BHB1" s="556"/>
      <c r="BHC1" s="556"/>
      <c r="BHD1" s="556"/>
      <c r="BHE1" s="556"/>
      <c r="BHF1" s="556"/>
      <c r="BHG1" s="556"/>
      <c r="BHH1" s="556"/>
      <c r="BHI1" s="556"/>
      <c r="BHJ1" s="556"/>
      <c r="BHK1" s="556"/>
      <c r="BHL1" s="556"/>
      <c r="BHM1" s="556"/>
      <c r="BHN1" s="556"/>
      <c r="BHO1" s="556"/>
      <c r="BHP1" s="556"/>
      <c r="BHQ1" s="556"/>
      <c r="BHR1" s="556"/>
      <c r="BHS1" s="556"/>
      <c r="BHT1" s="556"/>
      <c r="BHU1" s="556"/>
      <c r="BHV1" s="556"/>
      <c r="BHW1" s="556"/>
      <c r="BHX1" s="556"/>
      <c r="BHY1" s="556"/>
      <c r="BHZ1" s="556"/>
      <c r="BIA1" s="556"/>
      <c r="BIB1" s="556"/>
      <c r="BIC1" s="556"/>
      <c r="BID1" s="556"/>
      <c r="BIE1" s="556"/>
      <c r="BIF1" s="556"/>
      <c r="BIG1" s="556"/>
      <c r="BIH1" s="556"/>
      <c r="BII1" s="556"/>
      <c r="BIJ1" s="556"/>
      <c r="BIK1" s="556"/>
      <c r="BIL1" s="556"/>
      <c r="BIM1" s="556"/>
      <c r="BIN1" s="556"/>
      <c r="BIO1" s="556"/>
      <c r="BIP1" s="556"/>
      <c r="BIQ1" s="556"/>
      <c r="BIR1" s="556"/>
      <c r="BIS1" s="556"/>
      <c r="BIT1" s="556"/>
      <c r="BIU1" s="556"/>
      <c r="BIV1" s="556"/>
      <c r="BIW1" s="556"/>
      <c r="BIX1" s="556"/>
      <c r="BIY1" s="556"/>
      <c r="BIZ1" s="556"/>
      <c r="BJA1" s="556"/>
      <c r="BJB1" s="556"/>
      <c r="BJC1" s="556"/>
      <c r="BJD1" s="556"/>
      <c r="BJE1" s="556"/>
      <c r="BJF1" s="556"/>
      <c r="BJG1" s="556"/>
      <c r="BJH1" s="556"/>
      <c r="BJI1" s="556"/>
      <c r="BJJ1" s="556"/>
      <c r="BJK1" s="556"/>
      <c r="BJL1" s="556"/>
      <c r="BJM1" s="556"/>
      <c r="BJN1" s="556"/>
      <c r="BJO1" s="556"/>
      <c r="BJP1" s="556"/>
      <c r="BJQ1" s="556"/>
      <c r="BJR1" s="556"/>
      <c r="BJS1" s="556"/>
      <c r="BJT1" s="556"/>
      <c r="BJU1" s="556"/>
      <c r="BJV1" s="556"/>
      <c r="BJW1" s="556"/>
      <c r="BJX1" s="556"/>
      <c r="BJY1" s="556"/>
      <c r="BJZ1" s="556"/>
      <c r="BKA1" s="556"/>
      <c r="BKB1" s="556"/>
      <c r="BKC1" s="556"/>
      <c r="BKD1" s="556"/>
      <c r="BKE1" s="556"/>
      <c r="BKF1" s="556"/>
      <c r="BKG1" s="556"/>
      <c r="BKH1" s="556"/>
      <c r="BKI1" s="556"/>
      <c r="BKJ1" s="556"/>
      <c r="BKK1" s="556"/>
      <c r="BKL1" s="556"/>
      <c r="BKM1" s="556"/>
      <c r="BKN1" s="556"/>
      <c r="BKO1" s="556"/>
      <c r="BKP1" s="556"/>
      <c r="BKQ1" s="556"/>
      <c r="BKR1" s="556"/>
      <c r="BKS1" s="556"/>
      <c r="BKT1" s="556"/>
      <c r="BKU1" s="556"/>
      <c r="BKV1" s="556"/>
      <c r="BKW1" s="556"/>
      <c r="BKX1" s="556"/>
      <c r="BKY1" s="556"/>
      <c r="BKZ1" s="556"/>
      <c r="BLA1" s="556"/>
      <c r="BLB1" s="556"/>
      <c r="BLC1" s="556"/>
      <c r="BLD1" s="556"/>
      <c r="BLE1" s="556"/>
      <c r="BLF1" s="556"/>
      <c r="BLG1" s="556"/>
      <c r="BLH1" s="556"/>
      <c r="BLI1" s="556"/>
      <c r="BLJ1" s="556"/>
      <c r="BLK1" s="556"/>
      <c r="BLL1" s="556"/>
      <c r="BLM1" s="556"/>
      <c r="BLN1" s="556"/>
      <c r="BLO1" s="556"/>
      <c r="BLP1" s="556"/>
      <c r="BLQ1" s="556"/>
      <c r="BLR1" s="556"/>
      <c r="BLS1" s="556"/>
      <c r="BLT1" s="556"/>
      <c r="BLU1" s="556"/>
      <c r="BLV1" s="556"/>
      <c r="BLW1" s="556"/>
      <c r="BLX1" s="556"/>
      <c r="BLY1" s="556"/>
      <c r="BLZ1" s="556"/>
      <c r="BMA1" s="556"/>
      <c r="BMB1" s="556"/>
      <c r="BMC1" s="556"/>
      <c r="BMD1" s="556"/>
      <c r="BME1" s="556"/>
      <c r="BMF1" s="556"/>
      <c r="BMG1" s="556"/>
      <c r="BMH1" s="556"/>
      <c r="BMI1" s="556"/>
      <c r="BMJ1" s="556"/>
      <c r="BMK1" s="556"/>
      <c r="BML1" s="556"/>
      <c r="BMM1" s="556"/>
      <c r="BMN1" s="556"/>
      <c r="BMO1" s="556"/>
      <c r="BMP1" s="556"/>
      <c r="BMQ1" s="556"/>
      <c r="BMR1" s="556"/>
      <c r="BMS1" s="556"/>
      <c r="BMT1" s="556"/>
      <c r="BMU1" s="556"/>
      <c r="BMV1" s="556"/>
      <c r="BMW1" s="556"/>
      <c r="BMX1" s="556"/>
      <c r="BMY1" s="556"/>
      <c r="BMZ1" s="556"/>
      <c r="BNA1" s="556"/>
      <c r="BNB1" s="556"/>
      <c r="BNC1" s="556"/>
      <c r="BND1" s="556"/>
      <c r="BNE1" s="556"/>
      <c r="BNF1" s="556"/>
      <c r="BNG1" s="556"/>
      <c r="BNH1" s="556"/>
      <c r="BNI1" s="556"/>
      <c r="BNJ1" s="556"/>
      <c r="BNK1" s="556"/>
      <c r="BNL1" s="556"/>
      <c r="BNM1" s="556"/>
      <c r="BNN1" s="556"/>
      <c r="BNO1" s="556"/>
      <c r="BNP1" s="556"/>
      <c r="BNQ1" s="556"/>
      <c r="BNR1" s="556"/>
      <c r="BNS1" s="556"/>
      <c r="BNT1" s="556"/>
      <c r="BNU1" s="556"/>
      <c r="BNV1" s="556"/>
      <c r="BNW1" s="556"/>
      <c r="BNX1" s="556"/>
      <c r="BNY1" s="556"/>
      <c r="BNZ1" s="556"/>
      <c r="BOA1" s="556"/>
      <c r="BOB1" s="556"/>
      <c r="BOC1" s="556"/>
      <c r="BOD1" s="556"/>
      <c r="BOE1" s="556"/>
      <c r="BOF1" s="556"/>
      <c r="BOG1" s="556"/>
      <c r="BOH1" s="556"/>
      <c r="BOI1" s="556"/>
      <c r="BOJ1" s="556"/>
      <c r="BOK1" s="556"/>
      <c r="BOL1" s="556"/>
      <c r="BOM1" s="556"/>
      <c r="BON1" s="556"/>
      <c r="BOO1" s="556"/>
      <c r="BOP1" s="556"/>
      <c r="BOQ1" s="556"/>
      <c r="BOR1" s="556"/>
      <c r="BOS1" s="556"/>
      <c r="BOT1" s="556"/>
      <c r="BOU1" s="556"/>
      <c r="BOV1" s="556"/>
      <c r="BOW1" s="556"/>
      <c r="BOX1" s="556"/>
      <c r="BOY1" s="556"/>
      <c r="BOZ1" s="556"/>
      <c r="BPA1" s="556"/>
      <c r="BPB1" s="556"/>
      <c r="BPC1" s="556"/>
      <c r="BPD1" s="556"/>
      <c r="BPE1" s="556"/>
      <c r="BPF1" s="556"/>
      <c r="BPG1" s="556"/>
      <c r="BPH1" s="556"/>
      <c r="BPI1" s="556"/>
      <c r="BPJ1" s="556"/>
      <c r="BPK1" s="556"/>
      <c r="BPL1" s="556"/>
      <c r="BPM1" s="556"/>
      <c r="BPN1" s="556"/>
      <c r="BPO1" s="556"/>
      <c r="BPP1" s="556"/>
      <c r="BPQ1" s="556"/>
      <c r="BPR1" s="556"/>
      <c r="BPS1" s="556"/>
      <c r="BPT1" s="556"/>
      <c r="BPU1" s="556"/>
      <c r="BPV1" s="556"/>
      <c r="BPW1" s="556"/>
      <c r="BPX1" s="556"/>
      <c r="BPY1" s="556"/>
      <c r="BPZ1" s="556"/>
      <c r="BQA1" s="556"/>
      <c r="BQB1" s="556"/>
      <c r="BQC1" s="556"/>
      <c r="BQD1" s="556"/>
      <c r="BQE1" s="556"/>
      <c r="BQF1" s="556"/>
      <c r="BQG1" s="556"/>
      <c r="BQH1" s="556"/>
      <c r="BQI1" s="556"/>
      <c r="BQJ1" s="556"/>
      <c r="BQK1" s="556"/>
      <c r="BQL1" s="556"/>
      <c r="BQM1" s="556"/>
      <c r="BQN1" s="556"/>
      <c r="BQO1" s="556"/>
      <c r="BQP1" s="556"/>
      <c r="BQQ1" s="556"/>
      <c r="BQR1" s="556"/>
      <c r="BQS1" s="556"/>
      <c r="BQT1" s="556"/>
      <c r="BQU1" s="556"/>
      <c r="BQV1" s="556"/>
      <c r="BQW1" s="556"/>
      <c r="BQX1" s="556"/>
      <c r="BQY1" s="556"/>
      <c r="BQZ1" s="556"/>
      <c r="BRA1" s="556"/>
      <c r="BRB1" s="556"/>
      <c r="BRC1" s="556"/>
      <c r="BRD1" s="556"/>
      <c r="BRE1" s="556"/>
      <c r="BRF1" s="556"/>
      <c r="BRG1" s="556"/>
      <c r="BRH1" s="556"/>
      <c r="BRI1" s="556"/>
      <c r="BRJ1" s="556"/>
      <c r="BRK1" s="556"/>
      <c r="BRL1" s="556"/>
      <c r="BRM1" s="556"/>
      <c r="BRN1" s="556"/>
      <c r="BRO1" s="556"/>
      <c r="BRP1" s="556"/>
      <c r="BRQ1" s="556"/>
      <c r="BRR1" s="556"/>
      <c r="BRS1" s="556"/>
      <c r="BRT1" s="556"/>
      <c r="BRU1" s="556"/>
      <c r="BRV1" s="556"/>
      <c r="BRW1" s="556"/>
      <c r="BRX1" s="556"/>
      <c r="BRY1" s="556"/>
      <c r="BRZ1" s="556"/>
      <c r="BSA1" s="556"/>
      <c r="BSB1" s="556"/>
      <c r="BSC1" s="556"/>
      <c r="BSD1" s="556"/>
      <c r="BSE1" s="556"/>
      <c r="BSF1" s="556"/>
      <c r="BSG1" s="556"/>
      <c r="BSH1" s="556"/>
      <c r="BSI1" s="556"/>
      <c r="BSJ1" s="556"/>
      <c r="BSK1" s="556"/>
      <c r="BSL1" s="556"/>
      <c r="BSM1" s="556"/>
      <c r="BSN1" s="556"/>
      <c r="BSO1" s="556"/>
      <c r="BSP1" s="556"/>
      <c r="BSQ1" s="556"/>
      <c r="BSR1" s="556"/>
      <c r="BSS1" s="556"/>
      <c r="BST1" s="556"/>
      <c r="BSU1" s="556"/>
      <c r="BSV1" s="556"/>
      <c r="BSW1" s="556"/>
      <c r="BSX1" s="556"/>
      <c r="BSY1" s="556"/>
      <c r="BSZ1" s="556"/>
      <c r="BTA1" s="556"/>
      <c r="BTB1" s="556"/>
      <c r="BTC1" s="556"/>
      <c r="BTD1" s="556"/>
      <c r="BTE1" s="556"/>
      <c r="BTF1" s="556"/>
      <c r="BTG1" s="556"/>
      <c r="BTH1" s="556"/>
      <c r="BTI1" s="556"/>
      <c r="BTJ1" s="556"/>
      <c r="BTK1" s="556"/>
      <c r="BTL1" s="556"/>
      <c r="BTM1" s="556"/>
      <c r="BTN1" s="556"/>
      <c r="BTO1" s="556"/>
      <c r="BTP1" s="556"/>
      <c r="BTQ1" s="556"/>
      <c r="BTR1" s="556"/>
      <c r="BTS1" s="556"/>
      <c r="BTT1" s="556"/>
      <c r="BTU1" s="556"/>
      <c r="BTV1" s="556"/>
      <c r="BTW1" s="556"/>
      <c r="BTX1" s="556"/>
      <c r="BTY1" s="556"/>
      <c r="BTZ1" s="556"/>
      <c r="BUA1" s="556"/>
      <c r="BUB1" s="556"/>
      <c r="BUC1" s="556"/>
      <c r="BUD1" s="556"/>
      <c r="BUE1" s="556"/>
      <c r="BUF1" s="556"/>
      <c r="BUG1" s="556"/>
      <c r="BUH1" s="556"/>
      <c r="BUI1" s="556"/>
      <c r="BUJ1" s="556"/>
      <c r="BUK1" s="556"/>
      <c r="BUL1" s="556"/>
      <c r="BUM1" s="556"/>
      <c r="BUN1" s="556"/>
      <c r="BUO1" s="556"/>
      <c r="BUP1" s="556"/>
      <c r="BUQ1" s="556"/>
      <c r="BUR1" s="556"/>
      <c r="BUS1" s="556"/>
      <c r="BUT1" s="556"/>
      <c r="BUU1" s="556"/>
      <c r="BUV1" s="556"/>
      <c r="BUW1" s="556"/>
      <c r="BUX1" s="556"/>
      <c r="BUY1" s="556"/>
      <c r="BUZ1" s="556"/>
      <c r="BVA1" s="556"/>
      <c r="BVB1" s="556"/>
      <c r="BVC1" s="556"/>
      <c r="BVD1" s="556"/>
      <c r="BVE1" s="556"/>
      <c r="BVF1" s="556"/>
      <c r="BVG1" s="556"/>
      <c r="BVH1" s="556"/>
      <c r="BVI1" s="556"/>
      <c r="BVJ1" s="556"/>
      <c r="BVK1" s="556"/>
      <c r="BVL1" s="556"/>
      <c r="BVM1" s="556"/>
      <c r="BVN1" s="556"/>
      <c r="BVO1" s="556"/>
      <c r="BVP1" s="556"/>
      <c r="BVQ1" s="556"/>
      <c r="BVR1" s="556"/>
      <c r="BVS1" s="556"/>
      <c r="BVT1" s="556"/>
      <c r="BVU1" s="556"/>
      <c r="BVV1" s="556"/>
      <c r="BVW1" s="556"/>
      <c r="BVX1" s="556"/>
      <c r="BVY1" s="556"/>
      <c r="BVZ1" s="556"/>
      <c r="BWA1" s="556"/>
      <c r="BWB1" s="556"/>
      <c r="BWC1" s="556"/>
      <c r="BWD1" s="556"/>
      <c r="BWE1" s="556"/>
      <c r="BWF1" s="556"/>
      <c r="BWG1" s="556"/>
      <c r="BWH1" s="556"/>
      <c r="BWI1" s="556"/>
      <c r="BWJ1" s="556"/>
      <c r="BWK1" s="556"/>
      <c r="BWL1" s="556"/>
      <c r="BWM1" s="556"/>
      <c r="BWN1" s="556"/>
      <c r="BWO1" s="556"/>
      <c r="BWP1" s="556"/>
      <c r="BWQ1" s="556"/>
      <c r="BWR1" s="556"/>
      <c r="BWS1" s="556"/>
      <c r="BWT1" s="556"/>
      <c r="BWU1" s="556"/>
      <c r="BWV1" s="556"/>
      <c r="BWW1" s="556"/>
      <c r="BWX1" s="556"/>
      <c r="BWY1" s="556"/>
      <c r="BWZ1" s="556"/>
      <c r="BXA1" s="556"/>
      <c r="BXB1" s="556"/>
      <c r="BXC1" s="556"/>
      <c r="BXD1" s="556"/>
      <c r="BXE1" s="556"/>
      <c r="BXF1" s="556"/>
      <c r="BXG1" s="556"/>
      <c r="BXH1" s="556"/>
      <c r="BXI1" s="556"/>
      <c r="BXJ1" s="556"/>
      <c r="BXK1" s="556"/>
      <c r="BXL1" s="556"/>
      <c r="BXM1" s="556"/>
      <c r="BXN1" s="556"/>
      <c r="BXO1" s="556"/>
      <c r="BXP1" s="556"/>
      <c r="BXQ1" s="556"/>
      <c r="BXR1" s="556"/>
      <c r="BXS1" s="556"/>
      <c r="BXT1" s="556"/>
      <c r="BXU1" s="556"/>
      <c r="BXV1" s="556"/>
      <c r="BXW1" s="556"/>
      <c r="BXX1" s="556"/>
      <c r="BXY1" s="556"/>
      <c r="BXZ1" s="556"/>
      <c r="BYA1" s="556"/>
      <c r="BYB1" s="556"/>
      <c r="BYC1" s="556"/>
      <c r="BYD1" s="556"/>
      <c r="BYE1" s="556"/>
      <c r="BYF1" s="556"/>
      <c r="BYG1" s="556"/>
      <c r="BYH1" s="556"/>
      <c r="BYI1" s="556"/>
      <c r="BYJ1" s="556"/>
      <c r="BYK1" s="556"/>
      <c r="BYL1" s="556"/>
      <c r="BYM1" s="556"/>
      <c r="BYN1" s="556"/>
      <c r="BYO1" s="556"/>
      <c r="BYP1" s="556"/>
      <c r="BYQ1" s="556"/>
      <c r="BYR1" s="556"/>
      <c r="BYS1" s="556"/>
      <c r="BYT1" s="556"/>
      <c r="BYU1" s="556"/>
      <c r="BYV1" s="556"/>
      <c r="BYW1" s="556"/>
      <c r="BYX1" s="556"/>
      <c r="BYY1" s="556"/>
      <c r="BYZ1" s="556"/>
      <c r="BZA1" s="556"/>
      <c r="BZB1" s="556"/>
      <c r="BZC1" s="556"/>
      <c r="BZD1" s="556"/>
      <c r="BZE1" s="556"/>
      <c r="BZF1" s="556"/>
      <c r="BZG1" s="556"/>
      <c r="BZH1" s="556"/>
      <c r="BZI1" s="556"/>
      <c r="BZJ1" s="556"/>
      <c r="BZK1" s="556"/>
      <c r="BZL1" s="556"/>
      <c r="BZM1" s="556"/>
      <c r="BZN1" s="556"/>
      <c r="BZO1" s="556"/>
      <c r="BZP1" s="556"/>
      <c r="BZQ1" s="556"/>
      <c r="BZR1" s="556"/>
      <c r="BZS1" s="556"/>
      <c r="BZT1" s="556"/>
      <c r="BZU1" s="556"/>
      <c r="BZV1" s="556"/>
      <c r="BZW1" s="556"/>
      <c r="BZX1" s="556"/>
      <c r="BZY1" s="556"/>
      <c r="BZZ1" s="556"/>
      <c r="CAA1" s="556"/>
      <c r="CAB1" s="556"/>
      <c r="CAC1" s="556"/>
      <c r="CAD1" s="556"/>
      <c r="CAE1" s="556"/>
      <c r="CAF1" s="556"/>
      <c r="CAG1" s="556"/>
      <c r="CAH1" s="556"/>
      <c r="CAI1" s="556"/>
      <c r="CAJ1" s="556"/>
      <c r="CAK1" s="556"/>
      <c r="CAL1" s="556"/>
      <c r="CAM1" s="556"/>
      <c r="CAN1" s="556"/>
      <c r="CAO1" s="556"/>
      <c r="CAP1" s="556"/>
      <c r="CAQ1" s="556"/>
      <c r="CAR1" s="556"/>
      <c r="CAS1" s="556"/>
      <c r="CAT1" s="556"/>
      <c r="CAU1" s="556"/>
      <c r="CAV1" s="556"/>
      <c r="CAW1" s="556"/>
      <c r="CAX1" s="556"/>
      <c r="CAY1" s="556"/>
      <c r="CAZ1" s="556"/>
      <c r="CBA1" s="556"/>
      <c r="CBB1" s="556"/>
      <c r="CBC1" s="556"/>
      <c r="CBD1" s="556"/>
      <c r="CBE1" s="556"/>
      <c r="CBF1" s="556"/>
      <c r="CBG1" s="556"/>
      <c r="CBH1" s="556"/>
      <c r="CBI1" s="556"/>
      <c r="CBJ1" s="556"/>
      <c r="CBK1" s="556"/>
      <c r="CBL1" s="556"/>
      <c r="CBM1" s="556"/>
      <c r="CBN1" s="556"/>
      <c r="CBO1" s="556"/>
      <c r="CBP1" s="556"/>
      <c r="CBQ1" s="556"/>
      <c r="CBR1" s="556"/>
      <c r="CBS1" s="556"/>
      <c r="CBT1" s="556"/>
      <c r="CBU1" s="556"/>
      <c r="CBV1" s="556"/>
      <c r="CBW1" s="556"/>
      <c r="CBX1" s="556"/>
      <c r="CBY1" s="556"/>
      <c r="CBZ1" s="556"/>
      <c r="CCA1" s="556"/>
      <c r="CCB1" s="556"/>
      <c r="CCC1" s="556"/>
      <c r="CCD1" s="556"/>
      <c r="CCE1" s="556"/>
      <c r="CCF1" s="556"/>
      <c r="CCG1" s="556"/>
      <c r="CCH1" s="556"/>
      <c r="CCI1" s="556"/>
      <c r="CCJ1" s="556"/>
      <c r="CCK1" s="556"/>
      <c r="CCL1" s="556"/>
      <c r="CCM1" s="556"/>
      <c r="CCN1" s="556"/>
      <c r="CCO1" s="556"/>
      <c r="CCP1" s="556"/>
      <c r="CCQ1" s="556"/>
      <c r="CCR1" s="556"/>
      <c r="CCS1" s="556"/>
      <c r="CCT1" s="556"/>
      <c r="CCU1" s="556"/>
      <c r="CCV1" s="556"/>
      <c r="CCW1" s="556"/>
      <c r="CCX1" s="556"/>
      <c r="CCY1" s="556"/>
      <c r="CCZ1" s="556"/>
      <c r="CDA1" s="556"/>
      <c r="CDB1" s="556"/>
      <c r="CDC1" s="556"/>
      <c r="CDD1" s="556"/>
      <c r="CDE1" s="556"/>
      <c r="CDF1" s="556"/>
      <c r="CDG1" s="556"/>
      <c r="CDH1" s="556"/>
      <c r="CDI1" s="556"/>
      <c r="CDJ1" s="556"/>
      <c r="CDK1" s="556"/>
      <c r="CDL1" s="556"/>
      <c r="CDM1" s="556"/>
      <c r="CDN1" s="556"/>
      <c r="CDO1" s="556"/>
      <c r="CDP1" s="556"/>
      <c r="CDQ1" s="556"/>
      <c r="CDR1" s="556"/>
      <c r="CDS1" s="556"/>
      <c r="CDT1" s="556"/>
      <c r="CDU1" s="556"/>
      <c r="CDV1" s="556"/>
      <c r="CDW1" s="556"/>
      <c r="CDX1" s="556"/>
      <c r="CDY1" s="556"/>
      <c r="CDZ1" s="556"/>
      <c r="CEA1" s="556"/>
      <c r="CEB1" s="556"/>
      <c r="CEC1" s="556"/>
      <c r="CED1" s="556"/>
      <c r="CEE1" s="556"/>
      <c r="CEF1" s="556"/>
      <c r="CEG1" s="556"/>
      <c r="CEH1" s="556"/>
      <c r="CEI1" s="556"/>
      <c r="CEJ1" s="556"/>
      <c r="CEK1" s="556"/>
      <c r="CEL1" s="556"/>
      <c r="CEM1" s="556"/>
      <c r="CEN1" s="556"/>
      <c r="CEO1" s="556"/>
      <c r="CEP1" s="556"/>
      <c r="CEQ1" s="556"/>
      <c r="CER1" s="556"/>
      <c r="CES1" s="556"/>
      <c r="CET1" s="556"/>
      <c r="CEU1" s="556"/>
      <c r="CEV1" s="556"/>
      <c r="CEW1" s="556"/>
      <c r="CEX1" s="556"/>
      <c r="CEY1" s="556"/>
      <c r="CEZ1" s="556"/>
      <c r="CFA1" s="556"/>
      <c r="CFB1" s="556"/>
      <c r="CFC1" s="556"/>
      <c r="CFD1" s="556"/>
      <c r="CFE1" s="556"/>
      <c r="CFF1" s="556"/>
      <c r="CFG1" s="556"/>
      <c r="CFH1" s="556"/>
      <c r="CFI1" s="556"/>
      <c r="CFJ1" s="556"/>
      <c r="CFK1" s="556"/>
      <c r="CFL1" s="556"/>
      <c r="CFM1" s="556"/>
      <c r="CFN1" s="556"/>
      <c r="CFO1" s="556"/>
      <c r="CFP1" s="556"/>
      <c r="CFQ1" s="556"/>
      <c r="CFR1" s="556"/>
      <c r="CFS1" s="556"/>
      <c r="CFT1" s="556"/>
      <c r="CFU1" s="556"/>
      <c r="CFV1" s="556"/>
      <c r="CFW1" s="556"/>
      <c r="CFX1" s="556"/>
      <c r="CFY1" s="556"/>
      <c r="CFZ1" s="556"/>
      <c r="CGA1" s="556"/>
      <c r="CGB1" s="556"/>
      <c r="CGC1" s="556"/>
      <c r="CGD1" s="556"/>
      <c r="CGE1" s="556"/>
      <c r="CGF1" s="556"/>
      <c r="CGG1" s="556"/>
      <c r="CGH1" s="556"/>
      <c r="CGI1" s="556"/>
      <c r="CGJ1" s="556"/>
      <c r="CGK1" s="556"/>
      <c r="CGL1" s="556"/>
      <c r="CGM1" s="556"/>
      <c r="CGN1" s="556"/>
      <c r="CGO1" s="556"/>
      <c r="CGP1" s="556"/>
      <c r="CGQ1" s="556"/>
      <c r="CGR1" s="556"/>
      <c r="CGS1" s="556"/>
      <c r="CGT1" s="556"/>
      <c r="CGU1" s="556"/>
      <c r="CGV1" s="556"/>
      <c r="CGW1" s="556"/>
      <c r="CGX1" s="556"/>
      <c r="CGY1" s="556"/>
      <c r="CGZ1" s="556"/>
      <c r="CHA1" s="556"/>
      <c r="CHB1" s="556"/>
      <c r="CHC1" s="556"/>
      <c r="CHD1" s="556"/>
      <c r="CHE1" s="556"/>
      <c r="CHF1" s="556"/>
      <c r="CHG1" s="556"/>
      <c r="CHH1" s="556"/>
      <c r="CHI1" s="556"/>
      <c r="CHJ1" s="556"/>
      <c r="CHK1" s="556"/>
      <c r="CHL1" s="556"/>
      <c r="CHM1" s="556"/>
      <c r="CHN1" s="556"/>
      <c r="CHO1" s="556"/>
      <c r="CHP1" s="556"/>
      <c r="CHQ1" s="556"/>
      <c r="CHR1" s="556"/>
      <c r="CHS1" s="556"/>
      <c r="CHT1" s="556"/>
      <c r="CHU1" s="556"/>
      <c r="CHV1" s="556"/>
      <c r="CHW1" s="556"/>
      <c r="CHX1" s="556"/>
      <c r="CHY1" s="556"/>
      <c r="CHZ1" s="556"/>
      <c r="CIA1" s="556"/>
      <c r="CIB1" s="556"/>
      <c r="CIC1" s="556"/>
      <c r="CID1" s="556"/>
      <c r="CIE1" s="556"/>
      <c r="CIF1" s="556"/>
      <c r="CIG1" s="556"/>
      <c r="CIH1" s="556"/>
      <c r="CII1" s="556"/>
      <c r="CIJ1" s="556"/>
      <c r="CIK1" s="556"/>
      <c r="CIL1" s="556"/>
      <c r="CIM1" s="556"/>
      <c r="CIN1" s="556"/>
      <c r="CIO1" s="556"/>
      <c r="CIP1" s="556"/>
      <c r="CIQ1" s="556"/>
      <c r="CIR1" s="556"/>
      <c r="CIS1" s="556"/>
      <c r="CIT1" s="556"/>
      <c r="CIU1" s="556"/>
      <c r="CIV1" s="556"/>
      <c r="CIW1" s="556"/>
      <c r="CIX1" s="556"/>
      <c r="CIY1" s="556"/>
      <c r="CIZ1" s="556"/>
      <c r="CJA1" s="556"/>
      <c r="CJB1" s="556"/>
      <c r="CJC1" s="556"/>
      <c r="CJD1" s="556"/>
      <c r="CJE1" s="556"/>
      <c r="CJF1" s="556"/>
      <c r="CJG1" s="556"/>
      <c r="CJH1" s="556"/>
      <c r="CJI1" s="556"/>
      <c r="CJJ1" s="556"/>
      <c r="CJK1" s="556"/>
      <c r="CJL1" s="556"/>
      <c r="CJM1" s="556"/>
      <c r="CJN1" s="556"/>
      <c r="CJO1" s="556"/>
      <c r="CJP1" s="556"/>
      <c r="CJQ1" s="556"/>
      <c r="CJR1" s="556"/>
      <c r="CJS1" s="556"/>
      <c r="CJT1" s="556"/>
      <c r="CJU1" s="556"/>
      <c r="CJV1" s="556"/>
      <c r="CJW1" s="556"/>
      <c r="CJX1" s="556"/>
      <c r="CJY1" s="556"/>
      <c r="CJZ1" s="556"/>
      <c r="CKA1" s="556"/>
      <c r="CKB1" s="556"/>
      <c r="CKC1" s="556"/>
      <c r="CKD1" s="556"/>
      <c r="CKE1" s="556"/>
      <c r="CKF1" s="556"/>
      <c r="CKG1" s="556"/>
      <c r="CKH1" s="556"/>
      <c r="CKI1" s="556"/>
      <c r="CKJ1" s="556"/>
      <c r="CKK1" s="556"/>
      <c r="CKL1" s="556"/>
      <c r="CKM1" s="556"/>
      <c r="CKN1" s="556"/>
      <c r="CKO1" s="556"/>
      <c r="CKP1" s="556"/>
      <c r="CKQ1" s="556"/>
      <c r="CKR1" s="556"/>
      <c r="CKS1" s="556"/>
      <c r="CKT1" s="556"/>
      <c r="CKU1" s="556"/>
      <c r="CKV1" s="556"/>
      <c r="CKW1" s="556"/>
      <c r="CKX1" s="556"/>
      <c r="CKY1" s="556"/>
      <c r="CKZ1" s="556"/>
      <c r="CLA1" s="556"/>
      <c r="CLB1" s="556"/>
      <c r="CLC1" s="556"/>
      <c r="CLD1" s="556"/>
      <c r="CLE1" s="556"/>
      <c r="CLF1" s="556"/>
      <c r="CLG1" s="556"/>
      <c r="CLH1" s="556"/>
      <c r="CLI1" s="556"/>
      <c r="CLJ1" s="556"/>
      <c r="CLK1" s="556"/>
      <c r="CLL1" s="556"/>
      <c r="CLM1" s="556"/>
      <c r="CLN1" s="556"/>
      <c r="CLO1" s="556"/>
      <c r="CLP1" s="556"/>
      <c r="CLQ1" s="556"/>
      <c r="CLR1" s="556"/>
      <c r="CLS1" s="556"/>
      <c r="CLT1" s="556"/>
      <c r="CLU1" s="556"/>
      <c r="CLV1" s="556"/>
      <c r="CLW1" s="556"/>
      <c r="CLX1" s="556"/>
      <c r="CLY1" s="556"/>
      <c r="CLZ1" s="556"/>
      <c r="CMA1" s="556"/>
      <c r="CMB1" s="556"/>
      <c r="CMC1" s="556"/>
      <c r="CMD1" s="556"/>
      <c r="CME1" s="556"/>
      <c r="CMF1" s="556"/>
      <c r="CMG1" s="556"/>
      <c r="CMH1" s="556"/>
      <c r="CMI1" s="556"/>
      <c r="CMJ1" s="556"/>
      <c r="CMK1" s="556"/>
      <c r="CML1" s="556"/>
      <c r="CMM1" s="556"/>
      <c r="CMN1" s="556"/>
      <c r="CMO1" s="556"/>
      <c r="CMP1" s="556"/>
      <c r="CMQ1" s="556"/>
      <c r="CMR1" s="556"/>
      <c r="CMS1" s="556"/>
      <c r="CMT1" s="556"/>
      <c r="CMU1" s="556"/>
      <c r="CMV1" s="556"/>
      <c r="CMW1" s="556"/>
      <c r="CMX1" s="556"/>
      <c r="CMY1" s="556"/>
      <c r="CMZ1" s="556"/>
      <c r="CNA1" s="556"/>
      <c r="CNB1" s="556"/>
      <c r="CNC1" s="556"/>
      <c r="CND1" s="556"/>
      <c r="CNE1" s="556"/>
      <c r="CNF1" s="556"/>
      <c r="CNG1" s="556"/>
      <c r="CNH1" s="556"/>
      <c r="CNI1" s="556"/>
      <c r="CNJ1" s="556"/>
      <c r="CNK1" s="556"/>
      <c r="CNL1" s="556"/>
      <c r="CNM1" s="556"/>
      <c r="CNN1" s="556"/>
      <c r="CNO1" s="556"/>
      <c r="CNP1" s="556"/>
      <c r="CNQ1" s="556"/>
      <c r="CNR1" s="556"/>
      <c r="CNS1" s="556"/>
      <c r="CNT1" s="556"/>
      <c r="CNU1" s="556"/>
      <c r="CNV1" s="556"/>
      <c r="CNW1" s="556"/>
      <c r="CNX1" s="556"/>
      <c r="CNY1" s="556"/>
      <c r="CNZ1" s="556"/>
      <c r="COA1" s="556"/>
      <c r="COB1" s="556"/>
      <c r="COC1" s="556"/>
      <c r="COD1" s="556"/>
      <c r="COE1" s="556"/>
      <c r="COF1" s="556"/>
      <c r="COG1" s="556"/>
      <c r="COH1" s="556"/>
      <c r="COI1" s="556"/>
      <c r="COJ1" s="556"/>
      <c r="COK1" s="556"/>
      <c r="COL1" s="556"/>
      <c r="COM1" s="556"/>
      <c r="CON1" s="556"/>
      <c r="COO1" s="556"/>
      <c r="COP1" s="556"/>
      <c r="COQ1" s="556"/>
      <c r="COR1" s="556"/>
      <c r="COS1" s="556"/>
      <c r="COT1" s="556"/>
      <c r="COU1" s="556"/>
      <c r="COV1" s="556"/>
      <c r="COW1" s="556"/>
      <c r="COX1" s="556"/>
      <c r="COY1" s="556"/>
      <c r="COZ1" s="556"/>
      <c r="CPA1" s="556"/>
      <c r="CPB1" s="556"/>
      <c r="CPC1" s="556"/>
      <c r="CPD1" s="556"/>
      <c r="CPE1" s="556"/>
      <c r="CPF1" s="556"/>
      <c r="CPG1" s="556"/>
      <c r="CPH1" s="556"/>
      <c r="CPI1" s="556"/>
      <c r="CPJ1" s="556"/>
      <c r="CPK1" s="556"/>
      <c r="CPL1" s="556"/>
      <c r="CPM1" s="556"/>
      <c r="CPN1" s="556"/>
      <c r="CPO1" s="556"/>
      <c r="CPP1" s="556"/>
      <c r="CPQ1" s="556"/>
      <c r="CPR1" s="556"/>
      <c r="CPS1" s="556"/>
      <c r="CPT1" s="556"/>
      <c r="CPU1" s="556"/>
      <c r="CPV1" s="556"/>
      <c r="CPW1" s="556"/>
      <c r="CPX1" s="556"/>
      <c r="CPY1" s="556"/>
      <c r="CPZ1" s="556"/>
      <c r="CQA1" s="556"/>
      <c r="CQB1" s="556"/>
      <c r="CQC1" s="556"/>
      <c r="CQD1" s="556"/>
      <c r="CQE1" s="556"/>
      <c r="CQF1" s="556"/>
      <c r="CQG1" s="556"/>
      <c r="CQH1" s="556"/>
      <c r="CQI1" s="556"/>
      <c r="CQJ1" s="556"/>
      <c r="CQK1" s="556"/>
      <c r="CQL1" s="556"/>
      <c r="CQM1" s="556"/>
      <c r="CQN1" s="556"/>
      <c r="CQO1" s="556"/>
      <c r="CQP1" s="556"/>
      <c r="CQQ1" s="556"/>
      <c r="CQR1" s="556"/>
      <c r="CQS1" s="556"/>
      <c r="CQT1" s="556"/>
      <c r="CQU1" s="556"/>
      <c r="CQV1" s="556"/>
      <c r="CQW1" s="556"/>
      <c r="CQX1" s="556"/>
      <c r="CQY1" s="556"/>
      <c r="CQZ1" s="556"/>
      <c r="CRA1" s="556"/>
      <c r="CRB1" s="556"/>
      <c r="CRC1" s="556"/>
      <c r="CRD1" s="556"/>
      <c r="CRE1" s="556"/>
      <c r="CRF1" s="556"/>
      <c r="CRG1" s="556"/>
      <c r="CRH1" s="556"/>
      <c r="CRI1" s="556"/>
      <c r="CRJ1" s="556"/>
      <c r="CRK1" s="556"/>
      <c r="CRL1" s="556"/>
      <c r="CRM1" s="556"/>
      <c r="CRN1" s="556"/>
      <c r="CRO1" s="556"/>
      <c r="CRP1" s="556"/>
      <c r="CRQ1" s="556"/>
      <c r="CRR1" s="556"/>
      <c r="CRS1" s="556"/>
      <c r="CRT1" s="556"/>
      <c r="CRU1" s="556"/>
      <c r="CRV1" s="556"/>
      <c r="CRW1" s="556"/>
      <c r="CRX1" s="556"/>
      <c r="CRY1" s="556"/>
      <c r="CRZ1" s="556"/>
      <c r="CSA1" s="556"/>
      <c r="CSB1" s="556"/>
      <c r="CSC1" s="556"/>
      <c r="CSD1" s="556"/>
      <c r="CSE1" s="556"/>
      <c r="CSF1" s="556"/>
      <c r="CSG1" s="556"/>
      <c r="CSH1" s="556"/>
      <c r="CSI1" s="556"/>
      <c r="CSJ1" s="556"/>
      <c r="CSK1" s="556"/>
      <c r="CSL1" s="556"/>
      <c r="CSM1" s="556"/>
      <c r="CSN1" s="556"/>
      <c r="CSO1" s="556"/>
      <c r="CSP1" s="556"/>
      <c r="CSQ1" s="556"/>
      <c r="CSR1" s="556"/>
      <c r="CSS1" s="556"/>
      <c r="CST1" s="556"/>
      <c r="CSU1" s="556"/>
      <c r="CSV1" s="556"/>
      <c r="CSW1" s="556"/>
      <c r="CSX1" s="556"/>
      <c r="CSY1" s="556"/>
      <c r="CSZ1" s="556"/>
      <c r="CTA1" s="556"/>
      <c r="CTB1" s="556"/>
      <c r="CTC1" s="556"/>
      <c r="CTD1" s="556"/>
      <c r="CTE1" s="556"/>
      <c r="CTF1" s="556"/>
      <c r="CTG1" s="556"/>
      <c r="CTH1" s="556"/>
      <c r="CTI1" s="556"/>
      <c r="CTJ1" s="556"/>
      <c r="CTK1" s="556"/>
      <c r="CTL1" s="556"/>
      <c r="CTM1" s="556"/>
      <c r="CTN1" s="556"/>
      <c r="CTO1" s="556"/>
      <c r="CTP1" s="556"/>
      <c r="CTQ1" s="556"/>
      <c r="CTR1" s="556"/>
      <c r="CTS1" s="556"/>
      <c r="CTT1" s="556"/>
      <c r="CTU1" s="556"/>
      <c r="CTV1" s="556"/>
      <c r="CTW1" s="556"/>
      <c r="CTX1" s="556"/>
      <c r="CTY1" s="556"/>
      <c r="CTZ1" s="556"/>
      <c r="CUA1" s="556"/>
      <c r="CUB1" s="556"/>
      <c r="CUC1" s="556"/>
      <c r="CUD1" s="556"/>
      <c r="CUE1" s="556"/>
      <c r="CUF1" s="556"/>
      <c r="CUG1" s="556"/>
      <c r="CUH1" s="556"/>
      <c r="CUI1" s="556"/>
      <c r="CUJ1" s="556"/>
      <c r="CUK1" s="556"/>
      <c r="CUL1" s="556"/>
      <c r="CUM1" s="556"/>
      <c r="CUN1" s="556"/>
      <c r="CUO1" s="556"/>
      <c r="CUP1" s="556"/>
      <c r="CUQ1" s="556"/>
      <c r="CUR1" s="556"/>
      <c r="CUS1" s="556"/>
      <c r="CUT1" s="556"/>
      <c r="CUU1" s="556"/>
      <c r="CUV1" s="556"/>
      <c r="CUW1" s="556"/>
      <c r="CUX1" s="556"/>
      <c r="CUY1" s="556"/>
      <c r="CUZ1" s="556"/>
      <c r="CVA1" s="556"/>
      <c r="CVB1" s="556"/>
      <c r="CVC1" s="556"/>
      <c r="CVD1" s="556"/>
      <c r="CVE1" s="556"/>
      <c r="CVF1" s="556"/>
      <c r="CVG1" s="556"/>
      <c r="CVH1" s="556"/>
      <c r="CVI1" s="556"/>
      <c r="CVJ1" s="556"/>
      <c r="CVK1" s="556"/>
      <c r="CVL1" s="556"/>
      <c r="CVM1" s="556"/>
      <c r="CVN1" s="556"/>
      <c r="CVO1" s="556"/>
      <c r="CVP1" s="556"/>
      <c r="CVQ1" s="556"/>
      <c r="CVR1" s="556"/>
      <c r="CVS1" s="556"/>
      <c r="CVT1" s="556"/>
      <c r="CVU1" s="556"/>
      <c r="CVV1" s="556"/>
      <c r="CVW1" s="556"/>
      <c r="CVX1" s="556"/>
      <c r="CVY1" s="556"/>
      <c r="CVZ1" s="556"/>
      <c r="CWA1" s="556"/>
      <c r="CWB1" s="556"/>
      <c r="CWC1" s="556"/>
      <c r="CWD1" s="556"/>
      <c r="CWE1" s="556"/>
      <c r="CWF1" s="556"/>
      <c r="CWG1" s="556"/>
      <c r="CWH1" s="556"/>
      <c r="CWI1" s="556"/>
      <c r="CWJ1" s="556"/>
      <c r="CWK1" s="556"/>
      <c r="CWL1" s="556"/>
      <c r="CWM1" s="556"/>
      <c r="CWN1" s="556"/>
      <c r="CWO1" s="556"/>
      <c r="CWP1" s="556"/>
      <c r="CWQ1" s="556"/>
      <c r="CWR1" s="556"/>
      <c r="CWS1" s="556"/>
      <c r="CWT1" s="556"/>
      <c r="CWU1" s="556"/>
      <c r="CWV1" s="556"/>
      <c r="CWW1" s="556"/>
      <c r="CWX1" s="556"/>
      <c r="CWY1" s="556"/>
      <c r="CWZ1" s="556"/>
      <c r="CXA1" s="556"/>
      <c r="CXB1" s="556"/>
      <c r="CXC1" s="556"/>
      <c r="CXD1" s="556"/>
      <c r="CXE1" s="556"/>
      <c r="CXF1" s="556"/>
      <c r="CXG1" s="556"/>
      <c r="CXH1" s="556"/>
      <c r="CXI1" s="556"/>
      <c r="CXJ1" s="556"/>
      <c r="CXK1" s="556"/>
      <c r="CXL1" s="556"/>
      <c r="CXM1" s="556"/>
      <c r="CXN1" s="556"/>
      <c r="CXO1" s="556"/>
      <c r="CXP1" s="556"/>
      <c r="CXQ1" s="556"/>
      <c r="CXR1" s="556"/>
      <c r="CXS1" s="556"/>
      <c r="CXT1" s="556"/>
      <c r="CXU1" s="556"/>
      <c r="CXV1" s="556"/>
      <c r="CXW1" s="556"/>
      <c r="CXX1" s="556"/>
      <c r="CXY1" s="556"/>
      <c r="CXZ1" s="556"/>
      <c r="CYA1" s="556"/>
      <c r="CYB1" s="556"/>
      <c r="CYC1" s="556"/>
      <c r="CYD1" s="556"/>
      <c r="CYE1" s="556"/>
      <c r="CYF1" s="556"/>
      <c r="CYG1" s="556"/>
      <c r="CYH1" s="556"/>
      <c r="CYI1" s="556"/>
      <c r="CYJ1" s="556"/>
      <c r="CYK1" s="556"/>
      <c r="CYL1" s="556"/>
      <c r="CYM1" s="556"/>
      <c r="CYN1" s="556"/>
      <c r="CYO1" s="556"/>
      <c r="CYP1" s="556"/>
      <c r="CYQ1" s="556"/>
      <c r="CYR1" s="556"/>
      <c r="CYS1" s="556"/>
      <c r="CYT1" s="556"/>
      <c r="CYU1" s="556"/>
      <c r="CYV1" s="556"/>
      <c r="CYW1" s="556"/>
      <c r="CYX1" s="556"/>
      <c r="CYY1" s="556"/>
      <c r="CYZ1" s="556"/>
      <c r="CZA1" s="556"/>
      <c r="CZB1" s="556"/>
      <c r="CZC1" s="556"/>
      <c r="CZD1" s="556"/>
      <c r="CZE1" s="556"/>
      <c r="CZF1" s="556"/>
      <c r="CZG1" s="556"/>
      <c r="CZH1" s="556"/>
      <c r="CZI1" s="556"/>
      <c r="CZJ1" s="556"/>
      <c r="CZK1" s="556"/>
      <c r="CZL1" s="556"/>
      <c r="CZM1" s="556"/>
      <c r="CZN1" s="556"/>
      <c r="CZO1" s="556"/>
      <c r="CZP1" s="556"/>
      <c r="CZQ1" s="556"/>
      <c r="CZR1" s="556"/>
      <c r="CZS1" s="556"/>
      <c r="CZT1" s="556"/>
      <c r="CZU1" s="556"/>
      <c r="CZV1" s="556"/>
      <c r="CZW1" s="556"/>
      <c r="CZX1" s="556"/>
      <c r="CZY1" s="556"/>
      <c r="CZZ1" s="556"/>
      <c r="DAA1" s="556"/>
      <c r="DAB1" s="556"/>
      <c r="DAC1" s="556"/>
      <c r="DAD1" s="556"/>
      <c r="DAE1" s="556"/>
      <c r="DAF1" s="556"/>
      <c r="DAG1" s="556"/>
      <c r="DAH1" s="556"/>
      <c r="DAI1" s="556"/>
      <c r="DAJ1" s="556"/>
      <c r="DAK1" s="556"/>
      <c r="DAL1" s="556"/>
      <c r="DAM1" s="556"/>
      <c r="DAN1" s="556"/>
      <c r="DAO1" s="556"/>
      <c r="DAP1" s="556"/>
      <c r="DAQ1" s="556"/>
      <c r="DAR1" s="556"/>
      <c r="DAS1" s="556"/>
      <c r="DAT1" s="556"/>
      <c r="DAU1" s="556"/>
      <c r="DAV1" s="556"/>
      <c r="DAW1" s="556"/>
      <c r="DAX1" s="556"/>
      <c r="DAY1" s="556"/>
      <c r="DAZ1" s="556"/>
      <c r="DBA1" s="556"/>
      <c r="DBB1" s="556"/>
      <c r="DBC1" s="556"/>
      <c r="DBD1" s="556"/>
      <c r="DBE1" s="556"/>
      <c r="DBF1" s="556"/>
      <c r="DBG1" s="556"/>
      <c r="DBH1" s="556"/>
      <c r="DBI1" s="556"/>
      <c r="DBJ1" s="556"/>
      <c r="DBK1" s="556"/>
      <c r="DBL1" s="556"/>
      <c r="DBM1" s="556"/>
      <c r="DBN1" s="556"/>
      <c r="DBO1" s="556"/>
      <c r="DBP1" s="556"/>
      <c r="DBQ1" s="556"/>
      <c r="DBR1" s="556"/>
      <c r="DBS1" s="556"/>
      <c r="DBT1" s="556"/>
      <c r="DBU1" s="556"/>
      <c r="DBV1" s="556"/>
      <c r="DBW1" s="556"/>
      <c r="DBX1" s="556"/>
      <c r="DBY1" s="556"/>
      <c r="DBZ1" s="556"/>
      <c r="DCA1" s="556"/>
      <c r="DCB1" s="556"/>
      <c r="DCC1" s="556"/>
      <c r="DCD1" s="556"/>
      <c r="DCE1" s="556"/>
      <c r="DCF1" s="556"/>
      <c r="DCG1" s="556"/>
      <c r="DCH1" s="556"/>
      <c r="DCI1" s="556"/>
      <c r="DCJ1" s="556"/>
      <c r="DCK1" s="556"/>
      <c r="DCL1" s="556"/>
      <c r="DCM1" s="556"/>
      <c r="DCN1" s="556"/>
      <c r="DCO1" s="556"/>
      <c r="DCP1" s="556"/>
      <c r="DCQ1" s="556"/>
      <c r="DCR1" s="556"/>
      <c r="DCS1" s="556"/>
      <c r="DCT1" s="556"/>
      <c r="DCU1" s="556"/>
      <c r="DCV1" s="556"/>
      <c r="DCW1" s="556"/>
      <c r="DCX1" s="556"/>
      <c r="DCY1" s="556"/>
      <c r="DCZ1" s="556"/>
      <c r="DDA1" s="556"/>
      <c r="DDB1" s="556"/>
      <c r="DDC1" s="556"/>
      <c r="DDD1" s="556"/>
      <c r="DDE1" s="556"/>
      <c r="DDF1" s="556"/>
      <c r="DDG1" s="556"/>
      <c r="DDH1" s="556"/>
      <c r="DDI1" s="556"/>
      <c r="DDJ1" s="556"/>
      <c r="DDK1" s="556"/>
      <c r="DDL1" s="556"/>
      <c r="DDM1" s="556"/>
      <c r="DDN1" s="556"/>
      <c r="DDO1" s="556"/>
      <c r="DDP1" s="556"/>
      <c r="DDQ1" s="556"/>
      <c r="DDR1" s="556"/>
      <c r="DDS1" s="556"/>
      <c r="DDT1" s="556"/>
      <c r="DDU1" s="556"/>
      <c r="DDV1" s="556"/>
      <c r="DDW1" s="556"/>
      <c r="DDX1" s="556"/>
      <c r="DDY1" s="556"/>
      <c r="DDZ1" s="556"/>
      <c r="DEA1" s="556"/>
      <c r="DEB1" s="556"/>
      <c r="DEC1" s="556"/>
      <c r="DED1" s="556"/>
      <c r="DEE1" s="556"/>
      <c r="DEF1" s="556"/>
      <c r="DEG1" s="556"/>
      <c r="DEH1" s="556"/>
      <c r="DEI1" s="556"/>
      <c r="DEJ1" s="556"/>
      <c r="DEK1" s="556"/>
      <c r="DEL1" s="556"/>
      <c r="DEM1" s="556"/>
      <c r="DEN1" s="556"/>
      <c r="DEO1" s="556"/>
      <c r="DEP1" s="556"/>
      <c r="DEQ1" s="556"/>
      <c r="DER1" s="556"/>
      <c r="DES1" s="556"/>
      <c r="DET1" s="556"/>
      <c r="DEU1" s="556"/>
      <c r="DEV1" s="556"/>
      <c r="DEW1" s="556"/>
      <c r="DEX1" s="556"/>
      <c r="DEY1" s="556"/>
      <c r="DEZ1" s="556"/>
      <c r="DFA1" s="556"/>
      <c r="DFB1" s="556"/>
      <c r="DFC1" s="556"/>
      <c r="DFD1" s="556"/>
      <c r="DFE1" s="556"/>
      <c r="DFF1" s="556"/>
      <c r="DFG1" s="556"/>
      <c r="DFH1" s="556"/>
      <c r="DFI1" s="556"/>
      <c r="DFJ1" s="556"/>
      <c r="DFK1" s="556"/>
      <c r="DFL1" s="556"/>
      <c r="DFM1" s="556"/>
      <c r="DFN1" s="556"/>
      <c r="DFO1" s="556"/>
      <c r="DFP1" s="556"/>
      <c r="DFQ1" s="556"/>
      <c r="DFR1" s="556"/>
      <c r="DFS1" s="556"/>
      <c r="DFT1" s="556"/>
      <c r="DFU1" s="556"/>
      <c r="DFV1" s="556"/>
      <c r="DFW1" s="556"/>
      <c r="DFX1" s="556"/>
      <c r="DFY1" s="556"/>
      <c r="DFZ1" s="556"/>
      <c r="DGA1" s="556"/>
      <c r="DGB1" s="556"/>
      <c r="DGC1" s="556"/>
      <c r="DGD1" s="556"/>
      <c r="DGE1" s="556"/>
      <c r="DGF1" s="556"/>
      <c r="DGG1" s="556"/>
      <c r="DGH1" s="556"/>
      <c r="DGI1" s="556"/>
      <c r="DGJ1" s="556"/>
      <c r="DGK1" s="556"/>
      <c r="DGL1" s="556"/>
      <c r="DGM1" s="556"/>
      <c r="DGN1" s="556"/>
      <c r="DGO1" s="556"/>
      <c r="DGP1" s="556"/>
      <c r="DGQ1" s="556"/>
      <c r="DGR1" s="556"/>
      <c r="DGS1" s="556"/>
      <c r="DGT1" s="556"/>
      <c r="DGU1" s="556"/>
      <c r="DGV1" s="556"/>
      <c r="DGW1" s="556"/>
      <c r="DGX1" s="556"/>
      <c r="DGY1" s="556"/>
      <c r="DGZ1" s="556"/>
      <c r="DHA1" s="556"/>
      <c r="DHB1" s="556"/>
      <c r="DHC1" s="556"/>
      <c r="DHD1" s="556"/>
      <c r="DHE1" s="556"/>
      <c r="DHF1" s="556"/>
      <c r="DHG1" s="556"/>
      <c r="DHH1" s="556"/>
      <c r="DHI1" s="556"/>
      <c r="DHJ1" s="556"/>
      <c r="DHK1" s="556"/>
      <c r="DHL1" s="556"/>
      <c r="DHM1" s="556"/>
      <c r="DHN1" s="556"/>
      <c r="DHO1" s="556"/>
      <c r="DHP1" s="556"/>
      <c r="DHQ1" s="556"/>
      <c r="DHR1" s="556"/>
      <c r="DHS1" s="556"/>
      <c r="DHT1" s="556"/>
      <c r="DHU1" s="556"/>
      <c r="DHV1" s="556"/>
      <c r="DHW1" s="556"/>
      <c r="DHX1" s="556"/>
      <c r="DHY1" s="556"/>
      <c r="DHZ1" s="556"/>
      <c r="DIA1" s="556"/>
      <c r="DIB1" s="556"/>
      <c r="DIC1" s="556"/>
      <c r="DID1" s="556"/>
      <c r="DIE1" s="556"/>
      <c r="DIF1" s="556"/>
      <c r="DIG1" s="556"/>
      <c r="DIH1" s="556"/>
      <c r="DII1" s="556"/>
      <c r="DIJ1" s="556"/>
      <c r="DIK1" s="556"/>
      <c r="DIL1" s="556"/>
      <c r="DIM1" s="556"/>
      <c r="DIN1" s="556"/>
      <c r="DIO1" s="556"/>
      <c r="DIP1" s="556"/>
      <c r="DIQ1" s="556"/>
      <c r="DIR1" s="556"/>
      <c r="DIS1" s="556"/>
      <c r="DIT1" s="556"/>
      <c r="DIU1" s="556"/>
      <c r="DIV1" s="556"/>
      <c r="DIW1" s="556"/>
      <c r="DIX1" s="556"/>
      <c r="DIY1" s="556"/>
      <c r="DIZ1" s="556"/>
      <c r="DJA1" s="556"/>
      <c r="DJB1" s="556"/>
      <c r="DJC1" s="556"/>
      <c r="DJD1" s="556"/>
      <c r="DJE1" s="556"/>
      <c r="DJF1" s="556"/>
      <c r="DJG1" s="556"/>
      <c r="DJH1" s="556"/>
      <c r="DJI1" s="556"/>
      <c r="DJJ1" s="556"/>
      <c r="DJK1" s="556"/>
      <c r="DJL1" s="556"/>
      <c r="DJM1" s="556"/>
      <c r="DJN1" s="556"/>
      <c r="DJO1" s="556"/>
      <c r="DJP1" s="556"/>
      <c r="DJQ1" s="556"/>
      <c r="DJR1" s="556"/>
      <c r="DJS1" s="556"/>
      <c r="DJT1" s="556"/>
      <c r="DJU1" s="556"/>
      <c r="DJV1" s="556"/>
      <c r="DJW1" s="556"/>
      <c r="DJX1" s="556"/>
      <c r="DJY1" s="556"/>
      <c r="DJZ1" s="556"/>
      <c r="DKA1" s="556"/>
      <c r="DKB1" s="556"/>
      <c r="DKC1" s="556"/>
      <c r="DKD1" s="556"/>
      <c r="DKE1" s="556"/>
      <c r="DKF1" s="556"/>
      <c r="DKG1" s="556"/>
      <c r="DKH1" s="556"/>
      <c r="DKI1" s="556"/>
      <c r="DKJ1" s="556"/>
      <c r="DKK1" s="556"/>
      <c r="DKL1" s="556"/>
      <c r="DKM1" s="556"/>
      <c r="DKN1" s="556"/>
      <c r="DKO1" s="556"/>
      <c r="DKP1" s="556"/>
      <c r="DKQ1" s="556"/>
      <c r="DKR1" s="556"/>
      <c r="DKS1" s="556"/>
      <c r="DKT1" s="556"/>
      <c r="DKU1" s="556"/>
      <c r="DKV1" s="556"/>
      <c r="DKW1" s="556"/>
      <c r="DKX1" s="556"/>
      <c r="DKY1" s="556"/>
      <c r="DKZ1" s="556"/>
      <c r="DLA1" s="556"/>
      <c r="DLB1" s="556"/>
      <c r="DLC1" s="556"/>
      <c r="DLD1" s="556"/>
      <c r="DLE1" s="556"/>
      <c r="DLF1" s="556"/>
      <c r="DLG1" s="556"/>
      <c r="DLH1" s="556"/>
      <c r="DLI1" s="556"/>
      <c r="DLJ1" s="556"/>
      <c r="DLK1" s="556"/>
      <c r="DLL1" s="556"/>
      <c r="DLM1" s="556"/>
      <c r="DLN1" s="556"/>
      <c r="DLO1" s="556"/>
      <c r="DLP1" s="556"/>
      <c r="DLQ1" s="556"/>
      <c r="DLR1" s="556"/>
      <c r="DLS1" s="556"/>
      <c r="DLT1" s="556"/>
      <c r="DLU1" s="556"/>
      <c r="DLV1" s="556"/>
      <c r="DLW1" s="556"/>
      <c r="DLX1" s="556"/>
      <c r="DLY1" s="556"/>
      <c r="DLZ1" s="556"/>
      <c r="DMA1" s="556"/>
      <c r="DMB1" s="556"/>
      <c r="DMC1" s="556"/>
      <c r="DMD1" s="556"/>
      <c r="DME1" s="556"/>
      <c r="DMF1" s="556"/>
      <c r="DMG1" s="556"/>
      <c r="DMH1" s="556"/>
      <c r="DMI1" s="556"/>
      <c r="DMJ1" s="556"/>
      <c r="DMK1" s="556"/>
      <c r="DML1" s="556"/>
      <c r="DMM1" s="556"/>
      <c r="DMN1" s="556"/>
      <c r="DMO1" s="556"/>
      <c r="DMP1" s="556"/>
      <c r="DMQ1" s="556"/>
      <c r="DMR1" s="556"/>
      <c r="DMS1" s="556"/>
      <c r="DMT1" s="556"/>
      <c r="DMU1" s="556"/>
      <c r="DMV1" s="556"/>
      <c r="DMW1" s="556"/>
      <c r="DMX1" s="556"/>
      <c r="DMY1" s="556"/>
      <c r="DMZ1" s="556"/>
      <c r="DNA1" s="556"/>
      <c r="DNB1" s="556"/>
      <c r="DNC1" s="556"/>
      <c r="DND1" s="556"/>
      <c r="DNE1" s="556"/>
      <c r="DNF1" s="556"/>
      <c r="DNG1" s="556"/>
      <c r="DNH1" s="556"/>
      <c r="DNI1" s="556"/>
      <c r="DNJ1" s="556"/>
      <c r="DNK1" s="556"/>
      <c r="DNL1" s="556"/>
      <c r="DNM1" s="556"/>
      <c r="DNN1" s="556"/>
      <c r="DNO1" s="556"/>
      <c r="DNP1" s="556"/>
      <c r="DNQ1" s="556"/>
      <c r="DNR1" s="556"/>
      <c r="DNS1" s="556"/>
      <c r="DNT1" s="556"/>
      <c r="DNU1" s="556"/>
      <c r="DNV1" s="556"/>
      <c r="DNW1" s="556"/>
      <c r="DNX1" s="556"/>
      <c r="DNY1" s="556"/>
      <c r="DNZ1" s="556"/>
      <c r="DOA1" s="556"/>
      <c r="DOB1" s="556"/>
      <c r="DOC1" s="556"/>
      <c r="DOD1" s="556"/>
      <c r="DOE1" s="556"/>
      <c r="DOF1" s="556"/>
      <c r="DOG1" s="556"/>
      <c r="DOH1" s="556"/>
      <c r="DOI1" s="556"/>
      <c r="DOJ1" s="556"/>
      <c r="DOK1" s="556"/>
      <c r="DOL1" s="556"/>
      <c r="DOM1" s="556"/>
      <c r="DON1" s="556"/>
      <c r="DOO1" s="556"/>
      <c r="DOP1" s="556"/>
      <c r="DOQ1" s="556"/>
      <c r="DOR1" s="556"/>
      <c r="DOS1" s="556"/>
      <c r="DOT1" s="556"/>
      <c r="DOU1" s="556"/>
      <c r="DOV1" s="556"/>
      <c r="DOW1" s="556"/>
      <c r="DOX1" s="556"/>
      <c r="DOY1" s="556"/>
      <c r="DOZ1" s="556"/>
      <c r="DPA1" s="556"/>
      <c r="DPB1" s="556"/>
      <c r="DPC1" s="556"/>
      <c r="DPD1" s="556"/>
      <c r="DPE1" s="556"/>
      <c r="DPF1" s="556"/>
      <c r="DPG1" s="556"/>
      <c r="DPH1" s="556"/>
      <c r="DPI1" s="556"/>
      <c r="DPJ1" s="556"/>
      <c r="DPK1" s="556"/>
      <c r="DPL1" s="556"/>
      <c r="DPM1" s="556"/>
      <c r="DPN1" s="556"/>
      <c r="DPO1" s="556"/>
      <c r="DPP1" s="556"/>
      <c r="DPQ1" s="556"/>
      <c r="DPR1" s="556"/>
      <c r="DPS1" s="556"/>
      <c r="DPT1" s="556"/>
      <c r="DPU1" s="556"/>
      <c r="DPV1" s="556"/>
      <c r="DPW1" s="556"/>
      <c r="DPX1" s="556"/>
      <c r="DPY1" s="556"/>
      <c r="DPZ1" s="556"/>
      <c r="DQA1" s="556"/>
      <c r="DQB1" s="556"/>
      <c r="DQC1" s="556"/>
      <c r="DQD1" s="556"/>
      <c r="DQE1" s="556"/>
      <c r="DQF1" s="556"/>
      <c r="DQG1" s="556"/>
      <c r="DQH1" s="556"/>
      <c r="DQI1" s="556"/>
      <c r="DQJ1" s="556"/>
      <c r="DQK1" s="556"/>
      <c r="DQL1" s="556"/>
      <c r="DQM1" s="556"/>
      <c r="DQN1" s="556"/>
      <c r="DQO1" s="556"/>
      <c r="DQP1" s="556"/>
      <c r="DQQ1" s="556"/>
      <c r="DQR1" s="556"/>
      <c r="DQS1" s="556"/>
      <c r="DQT1" s="556"/>
      <c r="DQU1" s="556"/>
      <c r="DQV1" s="556"/>
      <c r="DQW1" s="556"/>
      <c r="DQX1" s="556"/>
      <c r="DQY1" s="556"/>
      <c r="DQZ1" s="556"/>
      <c r="DRA1" s="556"/>
      <c r="DRB1" s="556"/>
      <c r="DRC1" s="556"/>
      <c r="DRD1" s="556"/>
      <c r="DRE1" s="556"/>
      <c r="DRF1" s="556"/>
      <c r="DRG1" s="556"/>
      <c r="DRH1" s="556"/>
      <c r="DRI1" s="556"/>
      <c r="DRJ1" s="556"/>
      <c r="DRK1" s="556"/>
      <c r="DRL1" s="556"/>
      <c r="DRM1" s="556"/>
      <c r="DRN1" s="556"/>
      <c r="DRO1" s="556"/>
      <c r="DRP1" s="556"/>
      <c r="DRQ1" s="556"/>
      <c r="DRR1" s="556"/>
      <c r="DRS1" s="556"/>
      <c r="DRT1" s="556"/>
      <c r="DRU1" s="556"/>
      <c r="DRV1" s="556"/>
      <c r="DRW1" s="556"/>
      <c r="DRX1" s="556"/>
      <c r="DRY1" s="556"/>
      <c r="DRZ1" s="556"/>
      <c r="DSA1" s="556"/>
      <c r="DSB1" s="556"/>
      <c r="DSC1" s="556"/>
      <c r="DSD1" s="556"/>
      <c r="DSE1" s="556"/>
      <c r="DSF1" s="556"/>
      <c r="DSG1" s="556"/>
      <c r="DSH1" s="556"/>
      <c r="DSI1" s="556"/>
      <c r="DSJ1" s="556"/>
      <c r="DSK1" s="556"/>
      <c r="DSL1" s="556"/>
      <c r="DSM1" s="556"/>
      <c r="DSN1" s="556"/>
      <c r="DSO1" s="556"/>
      <c r="DSP1" s="556"/>
      <c r="DSQ1" s="556"/>
      <c r="DSR1" s="556"/>
      <c r="DSS1" s="556"/>
      <c r="DST1" s="556"/>
      <c r="DSU1" s="556"/>
      <c r="DSV1" s="556"/>
      <c r="DSW1" s="556"/>
      <c r="DSX1" s="556"/>
      <c r="DSY1" s="556"/>
      <c r="DSZ1" s="556"/>
      <c r="DTA1" s="556"/>
      <c r="DTB1" s="556"/>
      <c r="DTC1" s="556"/>
      <c r="DTD1" s="556"/>
      <c r="DTE1" s="556"/>
      <c r="DTF1" s="556"/>
      <c r="DTG1" s="556"/>
      <c r="DTH1" s="556"/>
      <c r="DTI1" s="556"/>
      <c r="DTJ1" s="556"/>
      <c r="DTK1" s="556"/>
      <c r="DTL1" s="556"/>
      <c r="DTM1" s="556"/>
      <c r="DTN1" s="556"/>
      <c r="DTO1" s="556"/>
      <c r="DTP1" s="556"/>
      <c r="DTQ1" s="556"/>
      <c r="DTR1" s="556"/>
      <c r="DTS1" s="556"/>
      <c r="DTT1" s="556"/>
      <c r="DTU1" s="556"/>
      <c r="DTV1" s="556"/>
      <c r="DTW1" s="556"/>
      <c r="DTX1" s="556"/>
      <c r="DTY1" s="556"/>
      <c r="DTZ1" s="556"/>
      <c r="DUA1" s="556"/>
      <c r="DUB1" s="556"/>
      <c r="DUC1" s="556"/>
      <c r="DUD1" s="556"/>
      <c r="DUE1" s="556"/>
      <c r="DUF1" s="556"/>
      <c r="DUG1" s="556"/>
      <c r="DUH1" s="556"/>
      <c r="DUI1" s="556"/>
      <c r="DUJ1" s="556"/>
      <c r="DUK1" s="556"/>
      <c r="DUL1" s="556"/>
      <c r="DUM1" s="556"/>
      <c r="DUN1" s="556"/>
      <c r="DUO1" s="556"/>
      <c r="DUP1" s="556"/>
      <c r="DUQ1" s="556"/>
      <c r="DUR1" s="556"/>
      <c r="DUS1" s="556"/>
      <c r="DUT1" s="556"/>
      <c r="DUU1" s="556"/>
      <c r="DUV1" s="556"/>
      <c r="DUW1" s="556"/>
      <c r="DUX1" s="556"/>
      <c r="DUY1" s="556"/>
      <c r="DUZ1" s="556"/>
      <c r="DVA1" s="556"/>
      <c r="DVB1" s="556"/>
      <c r="DVC1" s="556"/>
      <c r="DVD1" s="556"/>
      <c r="DVE1" s="556"/>
      <c r="DVF1" s="556"/>
      <c r="DVG1" s="556"/>
      <c r="DVH1" s="556"/>
      <c r="DVI1" s="556"/>
      <c r="DVJ1" s="556"/>
      <c r="DVK1" s="556"/>
      <c r="DVL1" s="556"/>
      <c r="DVM1" s="556"/>
      <c r="DVN1" s="556"/>
      <c r="DVO1" s="556"/>
      <c r="DVP1" s="556"/>
      <c r="DVQ1" s="556"/>
      <c r="DVR1" s="556"/>
      <c r="DVS1" s="556"/>
      <c r="DVT1" s="556"/>
      <c r="DVU1" s="556"/>
      <c r="DVV1" s="556"/>
      <c r="DVW1" s="556"/>
      <c r="DVX1" s="556"/>
      <c r="DVY1" s="556"/>
      <c r="DVZ1" s="556"/>
      <c r="DWA1" s="556"/>
      <c r="DWB1" s="556"/>
      <c r="DWC1" s="556"/>
      <c r="DWD1" s="556"/>
      <c r="DWE1" s="556"/>
      <c r="DWF1" s="556"/>
      <c r="DWG1" s="556"/>
      <c r="DWH1" s="556"/>
      <c r="DWI1" s="556"/>
      <c r="DWJ1" s="556"/>
      <c r="DWK1" s="556"/>
      <c r="DWL1" s="556"/>
      <c r="DWM1" s="556"/>
      <c r="DWN1" s="556"/>
      <c r="DWO1" s="556"/>
      <c r="DWP1" s="556"/>
      <c r="DWQ1" s="556"/>
      <c r="DWR1" s="556"/>
      <c r="DWS1" s="556"/>
      <c r="DWT1" s="556"/>
      <c r="DWU1" s="556"/>
      <c r="DWV1" s="556"/>
      <c r="DWW1" s="556"/>
      <c r="DWX1" s="556"/>
      <c r="DWY1" s="556"/>
      <c r="DWZ1" s="556"/>
      <c r="DXA1" s="556"/>
      <c r="DXB1" s="556"/>
      <c r="DXC1" s="556"/>
      <c r="DXD1" s="556"/>
      <c r="DXE1" s="556"/>
      <c r="DXF1" s="556"/>
      <c r="DXG1" s="556"/>
      <c r="DXH1" s="556"/>
      <c r="DXI1" s="556"/>
      <c r="DXJ1" s="556"/>
      <c r="DXK1" s="556"/>
      <c r="DXL1" s="556"/>
      <c r="DXM1" s="556"/>
      <c r="DXN1" s="556"/>
      <c r="DXO1" s="556"/>
      <c r="DXP1" s="556"/>
      <c r="DXQ1" s="556"/>
      <c r="DXR1" s="556"/>
      <c r="DXS1" s="556"/>
      <c r="DXT1" s="556"/>
      <c r="DXU1" s="556"/>
      <c r="DXV1" s="556"/>
      <c r="DXW1" s="556"/>
      <c r="DXX1" s="556"/>
      <c r="DXY1" s="556"/>
      <c r="DXZ1" s="556"/>
      <c r="DYA1" s="556"/>
      <c r="DYB1" s="556"/>
      <c r="DYC1" s="556"/>
      <c r="DYD1" s="556"/>
      <c r="DYE1" s="556"/>
      <c r="DYF1" s="556"/>
      <c r="DYG1" s="556"/>
      <c r="DYH1" s="556"/>
      <c r="DYI1" s="556"/>
      <c r="DYJ1" s="556"/>
      <c r="DYK1" s="556"/>
      <c r="DYL1" s="556"/>
      <c r="DYM1" s="556"/>
      <c r="DYN1" s="556"/>
      <c r="DYO1" s="556"/>
      <c r="DYP1" s="556"/>
      <c r="DYQ1" s="556"/>
      <c r="DYR1" s="556"/>
      <c r="DYS1" s="556"/>
      <c r="DYT1" s="556"/>
      <c r="DYU1" s="556"/>
      <c r="DYV1" s="556"/>
      <c r="DYW1" s="556"/>
      <c r="DYX1" s="556"/>
      <c r="DYY1" s="556"/>
      <c r="DYZ1" s="556"/>
      <c r="DZA1" s="556"/>
      <c r="DZB1" s="556"/>
      <c r="DZC1" s="556"/>
      <c r="DZD1" s="556"/>
      <c r="DZE1" s="556"/>
      <c r="DZF1" s="556"/>
      <c r="DZG1" s="556"/>
      <c r="DZH1" s="556"/>
      <c r="DZI1" s="556"/>
      <c r="DZJ1" s="556"/>
      <c r="DZK1" s="556"/>
      <c r="DZL1" s="556"/>
      <c r="DZM1" s="556"/>
      <c r="DZN1" s="556"/>
      <c r="DZO1" s="556"/>
      <c r="DZP1" s="556"/>
      <c r="DZQ1" s="556"/>
      <c r="DZR1" s="556"/>
      <c r="DZS1" s="556"/>
      <c r="DZT1" s="556"/>
      <c r="DZU1" s="556"/>
      <c r="DZV1" s="556"/>
      <c r="DZW1" s="556"/>
      <c r="DZX1" s="556"/>
      <c r="DZY1" s="556"/>
      <c r="DZZ1" s="556"/>
      <c r="EAA1" s="556"/>
      <c r="EAB1" s="556"/>
      <c r="EAC1" s="556"/>
      <c r="EAD1" s="556"/>
      <c r="EAE1" s="556"/>
      <c r="EAF1" s="556"/>
      <c r="EAG1" s="556"/>
      <c r="EAH1" s="556"/>
      <c r="EAI1" s="556"/>
      <c r="EAJ1" s="556"/>
      <c r="EAK1" s="556"/>
      <c r="EAL1" s="556"/>
      <c r="EAM1" s="556"/>
      <c r="EAN1" s="556"/>
      <c r="EAO1" s="556"/>
      <c r="EAP1" s="556"/>
      <c r="EAQ1" s="556"/>
      <c r="EAR1" s="556"/>
      <c r="EAS1" s="556"/>
      <c r="EAT1" s="556"/>
      <c r="EAU1" s="556"/>
      <c r="EAV1" s="556"/>
      <c r="EAW1" s="556"/>
      <c r="EAX1" s="556"/>
      <c r="EAY1" s="556"/>
      <c r="EAZ1" s="556"/>
      <c r="EBA1" s="556"/>
      <c r="EBB1" s="556"/>
      <c r="EBC1" s="556"/>
      <c r="EBD1" s="556"/>
      <c r="EBE1" s="556"/>
      <c r="EBF1" s="556"/>
      <c r="EBG1" s="556"/>
      <c r="EBH1" s="556"/>
      <c r="EBI1" s="556"/>
      <c r="EBJ1" s="556"/>
      <c r="EBK1" s="556"/>
      <c r="EBL1" s="556"/>
      <c r="EBM1" s="556"/>
      <c r="EBN1" s="556"/>
      <c r="EBO1" s="556"/>
      <c r="EBP1" s="556"/>
      <c r="EBQ1" s="556"/>
      <c r="EBR1" s="556"/>
      <c r="EBS1" s="556"/>
      <c r="EBT1" s="556"/>
      <c r="EBU1" s="556"/>
      <c r="EBV1" s="556"/>
      <c r="EBW1" s="556"/>
      <c r="EBX1" s="556"/>
      <c r="EBY1" s="556"/>
      <c r="EBZ1" s="556"/>
      <c r="ECA1" s="556"/>
      <c r="ECB1" s="556"/>
      <c r="ECC1" s="556"/>
      <c r="ECD1" s="556"/>
      <c r="ECE1" s="556"/>
      <c r="ECF1" s="556"/>
      <c r="ECG1" s="556"/>
      <c r="ECH1" s="556"/>
      <c r="ECI1" s="556"/>
      <c r="ECJ1" s="556"/>
      <c r="ECK1" s="556"/>
      <c r="ECL1" s="556"/>
      <c r="ECM1" s="556"/>
      <c r="ECN1" s="556"/>
      <c r="ECO1" s="556"/>
      <c r="ECP1" s="556"/>
      <c r="ECQ1" s="556"/>
      <c r="ECR1" s="556"/>
      <c r="ECS1" s="556"/>
      <c r="ECT1" s="556"/>
      <c r="ECU1" s="556"/>
      <c r="ECV1" s="556"/>
      <c r="ECW1" s="556"/>
      <c r="ECX1" s="556"/>
      <c r="ECY1" s="556"/>
      <c r="ECZ1" s="556"/>
      <c r="EDA1" s="556"/>
      <c r="EDB1" s="556"/>
      <c r="EDC1" s="556"/>
      <c r="EDD1" s="556"/>
      <c r="EDE1" s="556"/>
      <c r="EDF1" s="556"/>
      <c r="EDG1" s="556"/>
      <c r="EDH1" s="556"/>
      <c r="EDI1" s="556"/>
      <c r="EDJ1" s="556"/>
      <c r="EDK1" s="556"/>
      <c r="EDL1" s="556"/>
      <c r="EDM1" s="556"/>
      <c r="EDN1" s="556"/>
      <c r="EDO1" s="556"/>
      <c r="EDP1" s="556"/>
      <c r="EDQ1" s="556"/>
      <c r="EDR1" s="556"/>
      <c r="EDS1" s="556"/>
      <c r="EDT1" s="556"/>
      <c r="EDU1" s="556"/>
      <c r="EDV1" s="556"/>
      <c r="EDW1" s="556"/>
      <c r="EDX1" s="556"/>
      <c r="EDY1" s="556"/>
      <c r="EDZ1" s="556"/>
      <c r="EEA1" s="556"/>
      <c r="EEB1" s="556"/>
      <c r="EEC1" s="556"/>
      <c r="EED1" s="556"/>
      <c r="EEE1" s="556"/>
      <c r="EEF1" s="556"/>
      <c r="EEG1" s="556"/>
      <c r="EEH1" s="556"/>
      <c r="EEI1" s="556"/>
      <c r="EEJ1" s="556"/>
      <c r="EEK1" s="556"/>
      <c r="EEL1" s="556"/>
      <c r="EEM1" s="556"/>
      <c r="EEN1" s="556"/>
      <c r="EEO1" s="556"/>
      <c r="EEP1" s="556"/>
      <c r="EEQ1" s="556"/>
      <c r="EER1" s="556"/>
      <c r="EES1" s="556"/>
      <c r="EET1" s="556"/>
      <c r="EEU1" s="556"/>
      <c r="EEV1" s="556"/>
      <c r="EEW1" s="556"/>
      <c r="EEX1" s="556"/>
      <c r="EEY1" s="556"/>
      <c r="EEZ1" s="556"/>
      <c r="EFA1" s="556"/>
      <c r="EFB1" s="556"/>
      <c r="EFC1" s="556"/>
      <c r="EFD1" s="556"/>
      <c r="EFE1" s="556"/>
      <c r="EFF1" s="556"/>
      <c r="EFG1" s="556"/>
      <c r="EFH1" s="556"/>
      <c r="EFI1" s="556"/>
      <c r="EFJ1" s="556"/>
      <c r="EFK1" s="556"/>
      <c r="EFL1" s="556"/>
      <c r="EFM1" s="556"/>
      <c r="EFN1" s="556"/>
      <c r="EFO1" s="556"/>
      <c r="EFP1" s="556"/>
      <c r="EFQ1" s="556"/>
      <c r="EFR1" s="556"/>
      <c r="EFS1" s="556"/>
      <c r="EFT1" s="556"/>
      <c r="EFU1" s="556"/>
      <c r="EFV1" s="556"/>
      <c r="EFW1" s="556"/>
      <c r="EFX1" s="556"/>
      <c r="EFY1" s="556"/>
      <c r="EFZ1" s="556"/>
      <c r="EGA1" s="556"/>
      <c r="EGB1" s="556"/>
      <c r="EGC1" s="556"/>
      <c r="EGD1" s="556"/>
      <c r="EGE1" s="556"/>
      <c r="EGF1" s="556"/>
      <c r="EGG1" s="556"/>
      <c r="EGH1" s="556"/>
      <c r="EGI1" s="556"/>
      <c r="EGJ1" s="556"/>
      <c r="EGK1" s="556"/>
      <c r="EGL1" s="556"/>
      <c r="EGM1" s="556"/>
      <c r="EGN1" s="556"/>
      <c r="EGO1" s="556"/>
      <c r="EGP1" s="556"/>
      <c r="EGQ1" s="556"/>
      <c r="EGR1" s="556"/>
      <c r="EGS1" s="556"/>
      <c r="EGT1" s="556"/>
      <c r="EGU1" s="556"/>
      <c r="EGV1" s="556"/>
      <c r="EGW1" s="556"/>
      <c r="EGX1" s="556"/>
      <c r="EGY1" s="556"/>
      <c r="EGZ1" s="556"/>
      <c r="EHA1" s="556"/>
      <c r="EHB1" s="556"/>
      <c r="EHC1" s="556"/>
      <c r="EHD1" s="556"/>
      <c r="EHE1" s="556"/>
      <c r="EHF1" s="556"/>
      <c r="EHG1" s="556"/>
      <c r="EHH1" s="556"/>
      <c r="EHI1" s="556"/>
      <c r="EHJ1" s="556"/>
      <c r="EHK1" s="556"/>
      <c r="EHL1" s="556"/>
      <c r="EHM1" s="556"/>
      <c r="EHN1" s="556"/>
      <c r="EHO1" s="556"/>
      <c r="EHP1" s="556"/>
      <c r="EHQ1" s="556"/>
      <c r="EHR1" s="556"/>
      <c r="EHS1" s="556"/>
      <c r="EHT1" s="556"/>
      <c r="EHU1" s="556"/>
      <c r="EHV1" s="556"/>
      <c r="EHW1" s="556"/>
      <c r="EHX1" s="556"/>
      <c r="EHY1" s="556"/>
      <c r="EHZ1" s="556"/>
      <c r="EIA1" s="556"/>
      <c r="EIB1" s="556"/>
      <c r="EIC1" s="556"/>
      <c r="EID1" s="556"/>
      <c r="EIE1" s="556"/>
      <c r="EIF1" s="556"/>
      <c r="EIG1" s="556"/>
      <c r="EIH1" s="556"/>
      <c r="EII1" s="556"/>
      <c r="EIJ1" s="556"/>
      <c r="EIK1" s="556"/>
      <c r="EIL1" s="556"/>
      <c r="EIM1" s="556"/>
      <c r="EIN1" s="556"/>
      <c r="EIO1" s="556"/>
      <c r="EIP1" s="556"/>
      <c r="EIQ1" s="556"/>
      <c r="EIR1" s="556"/>
      <c r="EIS1" s="556"/>
      <c r="EIT1" s="556"/>
      <c r="EIU1" s="556"/>
      <c r="EIV1" s="556"/>
      <c r="EIW1" s="556"/>
      <c r="EIX1" s="556"/>
      <c r="EIY1" s="556"/>
      <c r="EIZ1" s="556"/>
      <c r="EJA1" s="556"/>
      <c r="EJB1" s="556"/>
      <c r="EJC1" s="556"/>
      <c r="EJD1" s="556"/>
      <c r="EJE1" s="556"/>
      <c r="EJF1" s="556"/>
      <c r="EJG1" s="556"/>
      <c r="EJH1" s="556"/>
      <c r="EJI1" s="556"/>
      <c r="EJJ1" s="556"/>
      <c r="EJK1" s="556"/>
      <c r="EJL1" s="556"/>
      <c r="EJM1" s="556"/>
      <c r="EJN1" s="556"/>
      <c r="EJO1" s="556"/>
      <c r="EJP1" s="556"/>
      <c r="EJQ1" s="556"/>
      <c r="EJR1" s="556"/>
      <c r="EJS1" s="556"/>
      <c r="EJT1" s="556"/>
      <c r="EJU1" s="556"/>
      <c r="EJV1" s="556"/>
      <c r="EJW1" s="556"/>
      <c r="EJX1" s="556"/>
      <c r="EJY1" s="556"/>
      <c r="EJZ1" s="556"/>
      <c r="EKA1" s="556"/>
      <c r="EKB1" s="556"/>
      <c r="EKC1" s="556"/>
      <c r="EKD1" s="556"/>
      <c r="EKE1" s="556"/>
      <c r="EKF1" s="556"/>
      <c r="EKG1" s="556"/>
      <c r="EKH1" s="556"/>
      <c r="EKI1" s="556"/>
      <c r="EKJ1" s="556"/>
      <c r="EKK1" s="556"/>
      <c r="EKL1" s="556"/>
      <c r="EKM1" s="556"/>
      <c r="EKN1" s="556"/>
      <c r="EKO1" s="556"/>
      <c r="EKP1" s="556"/>
      <c r="EKQ1" s="556"/>
      <c r="EKR1" s="556"/>
      <c r="EKS1" s="556"/>
      <c r="EKT1" s="556"/>
      <c r="EKU1" s="556"/>
      <c r="EKV1" s="556"/>
      <c r="EKW1" s="556"/>
      <c r="EKX1" s="556"/>
      <c r="EKY1" s="556"/>
      <c r="EKZ1" s="556"/>
      <c r="ELA1" s="556"/>
      <c r="ELB1" s="556"/>
      <c r="ELC1" s="556"/>
      <c r="ELD1" s="556"/>
      <c r="ELE1" s="556"/>
      <c r="ELF1" s="556"/>
      <c r="ELG1" s="556"/>
      <c r="ELH1" s="556"/>
      <c r="ELI1" s="556"/>
      <c r="ELJ1" s="556"/>
      <c r="ELK1" s="556"/>
      <c r="ELL1" s="556"/>
      <c r="ELM1" s="556"/>
      <c r="ELN1" s="556"/>
      <c r="ELO1" s="556"/>
      <c r="ELP1" s="556"/>
      <c r="ELQ1" s="556"/>
      <c r="ELR1" s="556"/>
      <c r="ELS1" s="556"/>
      <c r="ELT1" s="556"/>
      <c r="ELU1" s="556"/>
      <c r="ELV1" s="556"/>
      <c r="ELW1" s="556"/>
      <c r="ELX1" s="556"/>
      <c r="ELY1" s="556"/>
      <c r="ELZ1" s="556"/>
      <c r="EMA1" s="556"/>
      <c r="EMB1" s="556"/>
      <c r="EMC1" s="556"/>
      <c r="EMD1" s="556"/>
      <c r="EME1" s="556"/>
      <c r="EMF1" s="556"/>
      <c r="EMG1" s="556"/>
      <c r="EMH1" s="556"/>
      <c r="EMI1" s="556"/>
      <c r="EMJ1" s="556"/>
      <c r="EMK1" s="556"/>
      <c r="EML1" s="556"/>
      <c r="EMM1" s="556"/>
      <c r="EMN1" s="556"/>
      <c r="EMO1" s="556"/>
      <c r="EMP1" s="556"/>
      <c r="EMQ1" s="556"/>
      <c r="EMR1" s="556"/>
      <c r="EMS1" s="556"/>
      <c r="EMT1" s="556"/>
      <c r="EMU1" s="556"/>
      <c r="EMV1" s="556"/>
      <c r="EMW1" s="556"/>
      <c r="EMX1" s="556"/>
      <c r="EMY1" s="556"/>
      <c r="EMZ1" s="556"/>
      <c r="ENA1" s="556"/>
      <c r="ENB1" s="556"/>
      <c r="ENC1" s="556"/>
      <c r="END1" s="556"/>
      <c r="ENE1" s="556"/>
      <c r="ENF1" s="556"/>
      <c r="ENG1" s="556"/>
      <c r="ENH1" s="556"/>
      <c r="ENI1" s="556"/>
      <c r="ENJ1" s="556"/>
      <c r="ENK1" s="556"/>
      <c r="ENL1" s="556"/>
      <c r="ENM1" s="556"/>
      <c r="ENN1" s="556"/>
      <c r="ENO1" s="556"/>
      <c r="ENP1" s="556"/>
      <c r="ENQ1" s="556"/>
      <c r="ENR1" s="556"/>
      <c r="ENS1" s="556"/>
      <c r="ENT1" s="556"/>
      <c r="ENU1" s="556"/>
      <c r="ENV1" s="556"/>
      <c r="ENW1" s="556"/>
      <c r="ENX1" s="556"/>
      <c r="ENY1" s="556"/>
      <c r="ENZ1" s="556"/>
      <c r="EOA1" s="556"/>
      <c r="EOB1" s="556"/>
      <c r="EOC1" s="556"/>
      <c r="EOD1" s="556"/>
      <c r="EOE1" s="556"/>
      <c r="EOF1" s="556"/>
      <c r="EOG1" s="556"/>
      <c r="EOH1" s="556"/>
      <c r="EOI1" s="556"/>
      <c r="EOJ1" s="556"/>
      <c r="EOK1" s="556"/>
      <c r="EOL1" s="556"/>
      <c r="EOM1" s="556"/>
      <c r="EON1" s="556"/>
      <c r="EOO1" s="556"/>
      <c r="EOP1" s="556"/>
      <c r="EOQ1" s="556"/>
      <c r="EOR1" s="556"/>
      <c r="EOS1" s="556"/>
      <c r="EOT1" s="556"/>
      <c r="EOU1" s="556"/>
      <c r="EOV1" s="556"/>
      <c r="EOW1" s="556"/>
      <c r="EOX1" s="556"/>
      <c r="EOY1" s="556"/>
      <c r="EOZ1" s="556"/>
      <c r="EPA1" s="556"/>
      <c r="EPB1" s="556"/>
      <c r="EPC1" s="556"/>
      <c r="EPD1" s="556"/>
      <c r="EPE1" s="556"/>
      <c r="EPF1" s="556"/>
      <c r="EPG1" s="556"/>
      <c r="EPH1" s="556"/>
      <c r="EPI1" s="556"/>
      <c r="EPJ1" s="556"/>
      <c r="EPK1" s="556"/>
      <c r="EPL1" s="556"/>
      <c r="EPM1" s="556"/>
      <c r="EPN1" s="556"/>
      <c r="EPO1" s="556"/>
      <c r="EPP1" s="556"/>
      <c r="EPQ1" s="556"/>
      <c r="EPR1" s="556"/>
      <c r="EPS1" s="556"/>
      <c r="EPT1" s="556"/>
      <c r="EPU1" s="556"/>
      <c r="EPV1" s="556"/>
      <c r="EPW1" s="556"/>
      <c r="EPX1" s="556"/>
      <c r="EPY1" s="556"/>
      <c r="EPZ1" s="556"/>
      <c r="EQA1" s="556"/>
      <c r="EQB1" s="556"/>
      <c r="EQC1" s="556"/>
      <c r="EQD1" s="556"/>
      <c r="EQE1" s="556"/>
      <c r="EQF1" s="556"/>
      <c r="EQG1" s="556"/>
      <c r="EQH1" s="556"/>
      <c r="EQI1" s="556"/>
      <c r="EQJ1" s="556"/>
      <c r="EQK1" s="556"/>
      <c r="EQL1" s="556"/>
      <c r="EQM1" s="556"/>
      <c r="EQN1" s="556"/>
      <c r="EQO1" s="556"/>
      <c r="EQP1" s="556"/>
      <c r="EQQ1" s="556"/>
      <c r="EQR1" s="556"/>
      <c r="EQS1" s="556"/>
      <c r="EQT1" s="556"/>
      <c r="EQU1" s="556"/>
      <c r="EQV1" s="556"/>
      <c r="EQW1" s="556"/>
      <c r="EQX1" s="556"/>
      <c r="EQY1" s="556"/>
      <c r="EQZ1" s="556"/>
      <c r="ERA1" s="556"/>
      <c r="ERB1" s="556"/>
      <c r="ERC1" s="556"/>
      <c r="ERD1" s="556"/>
      <c r="ERE1" s="556"/>
      <c r="ERF1" s="556"/>
      <c r="ERG1" s="556"/>
      <c r="ERH1" s="556"/>
      <c r="ERI1" s="556"/>
      <c r="ERJ1" s="556"/>
      <c r="ERK1" s="556"/>
      <c r="ERL1" s="556"/>
      <c r="ERM1" s="556"/>
      <c r="ERN1" s="556"/>
      <c r="ERO1" s="556"/>
      <c r="ERP1" s="556"/>
      <c r="ERQ1" s="556"/>
      <c r="ERR1" s="556"/>
      <c r="ERS1" s="556"/>
      <c r="ERT1" s="556"/>
      <c r="ERU1" s="556"/>
      <c r="ERV1" s="556"/>
      <c r="ERW1" s="556"/>
      <c r="ERX1" s="556"/>
      <c r="ERY1" s="556"/>
      <c r="ERZ1" s="556"/>
      <c r="ESA1" s="556"/>
      <c r="ESB1" s="556"/>
      <c r="ESC1" s="556"/>
      <c r="ESD1" s="556"/>
      <c r="ESE1" s="556"/>
      <c r="ESF1" s="556"/>
      <c r="ESG1" s="556"/>
      <c r="ESH1" s="556"/>
      <c r="ESI1" s="556"/>
      <c r="ESJ1" s="556"/>
      <c r="ESK1" s="556"/>
      <c r="ESL1" s="556"/>
      <c r="ESM1" s="556"/>
      <c r="ESN1" s="556"/>
      <c r="ESO1" s="556"/>
      <c r="ESP1" s="556"/>
      <c r="ESQ1" s="556"/>
      <c r="ESR1" s="556"/>
      <c r="ESS1" s="556"/>
      <c r="EST1" s="556"/>
      <c r="ESU1" s="556"/>
      <c r="ESV1" s="556"/>
      <c r="ESW1" s="556"/>
      <c r="ESX1" s="556"/>
      <c r="ESY1" s="556"/>
      <c r="ESZ1" s="556"/>
      <c r="ETA1" s="556"/>
      <c r="ETB1" s="556"/>
      <c r="ETC1" s="556"/>
      <c r="ETD1" s="556"/>
      <c r="ETE1" s="556"/>
      <c r="ETF1" s="556"/>
      <c r="ETG1" s="556"/>
      <c r="ETH1" s="556"/>
      <c r="ETI1" s="556"/>
      <c r="ETJ1" s="556"/>
      <c r="ETK1" s="556"/>
      <c r="ETL1" s="556"/>
      <c r="ETM1" s="556"/>
      <c r="ETN1" s="556"/>
      <c r="ETO1" s="556"/>
      <c r="ETP1" s="556"/>
      <c r="ETQ1" s="556"/>
      <c r="ETR1" s="556"/>
      <c r="ETS1" s="556"/>
      <c r="ETT1" s="556"/>
      <c r="ETU1" s="556"/>
      <c r="ETV1" s="556"/>
      <c r="ETW1" s="556"/>
      <c r="ETX1" s="556"/>
      <c r="ETY1" s="556"/>
      <c r="ETZ1" s="556"/>
      <c r="EUA1" s="556"/>
      <c r="EUB1" s="556"/>
      <c r="EUC1" s="556"/>
      <c r="EUD1" s="556"/>
      <c r="EUE1" s="556"/>
      <c r="EUF1" s="556"/>
      <c r="EUG1" s="556"/>
      <c r="EUH1" s="556"/>
      <c r="EUI1" s="556"/>
      <c r="EUJ1" s="556"/>
      <c r="EUK1" s="556"/>
      <c r="EUL1" s="556"/>
      <c r="EUM1" s="556"/>
      <c r="EUN1" s="556"/>
      <c r="EUO1" s="556"/>
      <c r="EUP1" s="556"/>
      <c r="EUQ1" s="556"/>
      <c r="EUR1" s="556"/>
      <c r="EUS1" s="556"/>
      <c r="EUT1" s="556"/>
      <c r="EUU1" s="556"/>
      <c r="EUV1" s="556"/>
      <c r="EUW1" s="556"/>
      <c r="EUX1" s="556"/>
      <c r="EUY1" s="556"/>
      <c r="EUZ1" s="556"/>
      <c r="EVA1" s="556"/>
      <c r="EVB1" s="556"/>
      <c r="EVC1" s="556"/>
      <c r="EVD1" s="556"/>
      <c r="EVE1" s="556"/>
      <c r="EVF1" s="556"/>
      <c r="EVG1" s="556"/>
      <c r="EVH1" s="556"/>
      <c r="EVI1" s="556"/>
      <c r="EVJ1" s="556"/>
      <c r="EVK1" s="556"/>
      <c r="EVL1" s="556"/>
      <c r="EVM1" s="556"/>
      <c r="EVN1" s="556"/>
      <c r="EVO1" s="556"/>
      <c r="EVP1" s="556"/>
      <c r="EVQ1" s="556"/>
      <c r="EVR1" s="556"/>
      <c r="EVS1" s="556"/>
      <c r="EVT1" s="556"/>
      <c r="EVU1" s="556"/>
      <c r="EVV1" s="556"/>
      <c r="EVW1" s="556"/>
      <c r="EVX1" s="556"/>
      <c r="EVY1" s="556"/>
      <c r="EVZ1" s="556"/>
      <c r="EWA1" s="556"/>
      <c r="EWB1" s="556"/>
      <c r="EWC1" s="556"/>
      <c r="EWD1" s="556"/>
      <c r="EWE1" s="556"/>
      <c r="EWF1" s="556"/>
      <c r="EWG1" s="556"/>
      <c r="EWH1" s="556"/>
      <c r="EWI1" s="556"/>
      <c r="EWJ1" s="556"/>
      <c r="EWK1" s="556"/>
      <c r="EWL1" s="556"/>
      <c r="EWM1" s="556"/>
      <c r="EWN1" s="556"/>
      <c r="EWO1" s="556"/>
      <c r="EWP1" s="556"/>
      <c r="EWQ1" s="556"/>
      <c r="EWR1" s="556"/>
      <c r="EWS1" s="556"/>
      <c r="EWT1" s="556"/>
      <c r="EWU1" s="556"/>
      <c r="EWV1" s="556"/>
      <c r="EWW1" s="556"/>
      <c r="EWX1" s="556"/>
      <c r="EWY1" s="556"/>
      <c r="EWZ1" s="556"/>
      <c r="EXA1" s="556"/>
      <c r="EXB1" s="556"/>
      <c r="EXC1" s="556"/>
      <c r="EXD1" s="556"/>
      <c r="EXE1" s="556"/>
      <c r="EXF1" s="556"/>
      <c r="EXG1" s="556"/>
      <c r="EXH1" s="556"/>
      <c r="EXI1" s="556"/>
      <c r="EXJ1" s="556"/>
      <c r="EXK1" s="556"/>
      <c r="EXL1" s="556"/>
      <c r="EXM1" s="556"/>
      <c r="EXN1" s="556"/>
      <c r="EXO1" s="556"/>
      <c r="EXP1" s="556"/>
      <c r="EXQ1" s="556"/>
      <c r="EXR1" s="556"/>
      <c r="EXS1" s="556"/>
      <c r="EXT1" s="556"/>
      <c r="EXU1" s="556"/>
      <c r="EXV1" s="556"/>
      <c r="EXW1" s="556"/>
      <c r="EXX1" s="556"/>
      <c r="EXY1" s="556"/>
      <c r="EXZ1" s="556"/>
      <c r="EYA1" s="556"/>
      <c r="EYB1" s="556"/>
      <c r="EYC1" s="556"/>
      <c r="EYD1" s="556"/>
      <c r="EYE1" s="556"/>
      <c r="EYF1" s="556"/>
      <c r="EYG1" s="556"/>
      <c r="EYH1" s="556"/>
      <c r="EYI1" s="556"/>
      <c r="EYJ1" s="556"/>
      <c r="EYK1" s="556"/>
      <c r="EYL1" s="556"/>
      <c r="EYM1" s="556"/>
      <c r="EYN1" s="556"/>
      <c r="EYO1" s="556"/>
      <c r="EYP1" s="556"/>
      <c r="EYQ1" s="556"/>
      <c r="EYR1" s="556"/>
      <c r="EYS1" s="556"/>
      <c r="EYT1" s="556"/>
      <c r="EYU1" s="556"/>
      <c r="EYV1" s="556"/>
      <c r="EYW1" s="556"/>
      <c r="EYX1" s="556"/>
      <c r="EYY1" s="556"/>
      <c r="EYZ1" s="556"/>
      <c r="EZA1" s="556"/>
      <c r="EZB1" s="556"/>
      <c r="EZC1" s="556"/>
      <c r="EZD1" s="556"/>
      <c r="EZE1" s="556"/>
      <c r="EZF1" s="556"/>
      <c r="EZG1" s="556"/>
      <c r="EZH1" s="556"/>
      <c r="EZI1" s="556"/>
      <c r="EZJ1" s="556"/>
      <c r="EZK1" s="556"/>
      <c r="EZL1" s="556"/>
      <c r="EZM1" s="556"/>
      <c r="EZN1" s="556"/>
      <c r="EZO1" s="556"/>
      <c r="EZP1" s="556"/>
      <c r="EZQ1" s="556"/>
      <c r="EZR1" s="556"/>
      <c r="EZS1" s="556"/>
      <c r="EZT1" s="556"/>
      <c r="EZU1" s="556"/>
      <c r="EZV1" s="556"/>
      <c r="EZW1" s="556"/>
      <c r="EZX1" s="556"/>
      <c r="EZY1" s="556"/>
      <c r="EZZ1" s="556"/>
      <c r="FAA1" s="556"/>
      <c r="FAB1" s="556"/>
      <c r="FAC1" s="556"/>
      <c r="FAD1" s="556"/>
      <c r="FAE1" s="556"/>
      <c r="FAF1" s="556"/>
      <c r="FAG1" s="556"/>
      <c r="FAH1" s="556"/>
      <c r="FAI1" s="556"/>
      <c r="FAJ1" s="556"/>
      <c r="FAK1" s="556"/>
      <c r="FAL1" s="556"/>
      <c r="FAM1" s="556"/>
      <c r="FAN1" s="556"/>
      <c r="FAO1" s="556"/>
      <c r="FAP1" s="556"/>
      <c r="FAQ1" s="556"/>
      <c r="FAR1" s="556"/>
      <c r="FAS1" s="556"/>
      <c r="FAT1" s="556"/>
      <c r="FAU1" s="556"/>
      <c r="FAV1" s="556"/>
      <c r="FAW1" s="556"/>
      <c r="FAX1" s="556"/>
      <c r="FAY1" s="556"/>
      <c r="FAZ1" s="556"/>
      <c r="FBA1" s="556"/>
      <c r="FBB1" s="556"/>
      <c r="FBC1" s="556"/>
      <c r="FBD1" s="556"/>
      <c r="FBE1" s="556"/>
      <c r="FBF1" s="556"/>
      <c r="FBG1" s="556"/>
      <c r="FBH1" s="556"/>
      <c r="FBI1" s="556"/>
      <c r="FBJ1" s="556"/>
      <c r="FBK1" s="556"/>
      <c r="FBL1" s="556"/>
      <c r="FBM1" s="556"/>
      <c r="FBN1" s="556"/>
      <c r="FBO1" s="556"/>
      <c r="FBP1" s="556"/>
      <c r="FBQ1" s="556"/>
      <c r="FBR1" s="556"/>
      <c r="FBS1" s="556"/>
      <c r="FBT1" s="556"/>
      <c r="FBU1" s="556"/>
      <c r="FBV1" s="556"/>
      <c r="FBW1" s="556"/>
      <c r="FBX1" s="556"/>
      <c r="FBY1" s="556"/>
      <c r="FBZ1" s="556"/>
      <c r="FCA1" s="556"/>
      <c r="FCB1" s="556"/>
      <c r="FCC1" s="556"/>
      <c r="FCD1" s="556"/>
      <c r="FCE1" s="556"/>
      <c r="FCF1" s="556"/>
      <c r="FCG1" s="556"/>
      <c r="FCH1" s="556"/>
      <c r="FCI1" s="556"/>
      <c r="FCJ1" s="556"/>
      <c r="FCK1" s="556"/>
      <c r="FCL1" s="556"/>
      <c r="FCM1" s="556"/>
      <c r="FCN1" s="556"/>
      <c r="FCO1" s="556"/>
      <c r="FCP1" s="556"/>
      <c r="FCQ1" s="556"/>
      <c r="FCR1" s="556"/>
      <c r="FCS1" s="556"/>
      <c r="FCT1" s="556"/>
      <c r="FCU1" s="556"/>
      <c r="FCV1" s="556"/>
      <c r="FCW1" s="556"/>
      <c r="FCX1" s="556"/>
      <c r="FCY1" s="556"/>
      <c r="FCZ1" s="556"/>
      <c r="FDA1" s="556"/>
      <c r="FDB1" s="556"/>
      <c r="FDC1" s="556"/>
      <c r="FDD1" s="556"/>
      <c r="FDE1" s="556"/>
      <c r="FDF1" s="556"/>
      <c r="FDG1" s="556"/>
      <c r="FDH1" s="556"/>
      <c r="FDI1" s="556"/>
      <c r="FDJ1" s="556"/>
      <c r="FDK1" s="556"/>
      <c r="FDL1" s="556"/>
      <c r="FDM1" s="556"/>
      <c r="FDN1" s="556"/>
      <c r="FDO1" s="556"/>
      <c r="FDP1" s="556"/>
      <c r="FDQ1" s="556"/>
      <c r="FDR1" s="556"/>
      <c r="FDS1" s="556"/>
      <c r="FDT1" s="556"/>
      <c r="FDU1" s="556"/>
      <c r="FDV1" s="556"/>
      <c r="FDW1" s="556"/>
      <c r="FDX1" s="556"/>
      <c r="FDY1" s="556"/>
      <c r="FDZ1" s="556"/>
      <c r="FEA1" s="556"/>
      <c r="FEB1" s="556"/>
      <c r="FEC1" s="556"/>
      <c r="FED1" s="556"/>
      <c r="FEE1" s="556"/>
      <c r="FEF1" s="556"/>
      <c r="FEG1" s="556"/>
      <c r="FEH1" s="556"/>
      <c r="FEI1" s="556"/>
      <c r="FEJ1" s="556"/>
      <c r="FEK1" s="556"/>
      <c r="FEL1" s="556"/>
      <c r="FEM1" s="556"/>
      <c r="FEN1" s="556"/>
      <c r="FEO1" s="556"/>
      <c r="FEP1" s="556"/>
      <c r="FEQ1" s="556"/>
      <c r="FER1" s="556"/>
      <c r="FES1" s="556"/>
      <c r="FET1" s="556"/>
      <c r="FEU1" s="556"/>
      <c r="FEV1" s="556"/>
      <c r="FEW1" s="556"/>
      <c r="FEX1" s="556"/>
      <c r="FEY1" s="556"/>
      <c r="FEZ1" s="556"/>
      <c r="FFA1" s="556"/>
      <c r="FFB1" s="556"/>
      <c r="FFC1" s="556"/>
      <c r="FFD1" s="556"/>
      <c r="FFE1" s="556"/>
      <c r="FFF1" s="556"/>
      <c r="FFG1" s="556"/>
      <c r="FFH1" s="556"/>
      <c r="FFI1" s="556"/>
      <c r="FFJ1" s="556"/>
      <c r="FFK1" s="556"/>
      <c r="FFL1" s="556"/>
      <c r="FFM1" s="556"/>
      <c r="FFN1" s="556"/>
      <c r="FFO1" s="556"/>
      <c r="FFP1" s="556"/>
      <c r="FFQ1" s="556"/>
      <c r="FFR1" s="556"/>
      <c r="FFS1" s="556"/>
      <c r="FFT1" s="556"/>
      <c r="FFU1" s="556"/>
      <c r="FFV1" s="556"/>
      <c r="FFW1" s="556"/>
      <c r="FFX1" s="556"/>
      <c r="FFY1" s="556"/>
      <c r="FFZ1" s="556"/>
      <c r="FGA1" s="556"/>
      <c r="FGB1" s="556"/>
      <c r="FGC1" s="556"/>
      <c r="FGD1" s="556"/>
      <c r="FGE1" s="556"/>
      <c r="FGF1" s="556"/>
      <c r="FGG1" s="556"/>
      <c r="FGH1" s="556"/>
      <c r="FGI1" s="556"/>
      <c r="FGJ1" s="556"/>
      <c r="FGK1" s="556"/>
      <c r="FGL1" s="556"/>
      <c r="FGM1" s="556"/>
      <c r="FGN1" s="556"/>
      <c r="FGO1" s="556"/>
      <c r="FGP1" s="556"/>
      <c r="FGQ1" s="556"/>
      <c r="FGR1" s="556"/>
      <c r="FGS1" s="556"/>
      <c r="FGT1" s="556"/>
      <c r="FGU1" s="556"/>
      <c r="FGV1" s="556"/>
      <c r="FGW1" s="556"/>
      <c r="FGX1" s="556"/>
      <c r="FGY1" s="556"/>
      <c r="FGZ1" s="556"/>
      <c r="FHA1" s="556"/>
      <c r="FHB1" s="556"/>
      <c r="FHC1" s="556"/>
      <c r="FHD1" s="556"/>
      <c r="FHE1" s="556"/>
      <c r="FHF1" s="556"/>
      <c r="FHG1" s="556"/>
      <c r="FHH1" s="556"/>
      <c r="FHI1" s="556"/>
      <c r="FHJ1" s="556"/>
      <c r="FHK1" s="556"/>
      <c r="FHL1" s="556"/>
      <c r="FHM1" s="556"/>
      <c r="FHN1" s="556"/>
      <c r="FHO1" s="556"/>
      <c r="FHP1" s="556"/>
      <c r="FHQ1" s="556"/>
      <c r="FHR1" s="556"/>
      <c r="FHS1" s="556"/>
      <c r="FHT1" s="556"/>
      <c r="FHU1" s="556"/>
      <c r="FHV1" s="556"/>
      <c r="FHW1" s="556"/>
      <c r="FHX1" s="556"/>
      <c r="FHY1" s="556"/>
      <c r="FHZ1" s="556"/>
      <c r="FIA1" s="556"/>
      <c r="FIB1" s="556"/>
      <c r="FIC1" s="556"/>
      <c r="FID1" s="556"/>
      <c r="FIE1" s="556"/>
      <c r="FIF1" s="556"/>
      <c r="FIG1" s="556"/>
      <c r="FIH1" s="556"/>
      <c r="FII1" s="556"/>
      <c r="FIJ1" s="556"/>
      <c r="FIK1" s="556"/>
      <c r="FIL1" s="556"/>
      <c r="FIM1" s="556"/>
      <c r="FIN1" s="556"/>
      <c r="FIO1" s="556"/>
      <c r="FIP1" s="556"/>
      <c r="FIQ1" s="556"/>
      <c r="FIR1" s="556"/>
      <c r="FIS1" s="556"/>
      <c r="FIT1" s="556"/>
      <c r="FIU1" s="556"/>
      <c r="FIV1" s="556"/>
      <c r="FIW1" s="556"/>
      <c r="FIX1" s="556"/>
      <c r="FIY1" s="556"/>
      <c r="FIZ1" s="556"/>
      <c r="FJA1" s="556"/>
      <c r="FJB1" s="556"/>
      <c r="FJC1" s="556"/>
      <c r="FJD1" s="556"/>
      <c r="FJE1" s="556"/>
      <c r="FJF1" s="556"/>
      <c r="FJG1" s="556"/>
      <c r="FJH1" s="556"/>
      <c r="FJI1" s="556"/>
      <c r="FJJ1" s="556"/>
      <c r="FJK1" s="556"/>
      <c r="FJL1" s="556"/>
      <c r="FJM1" s="556"/>
      <c r="FJN1" s="556"/>
      <c r="FJO1" s="556"/>
      <c r="FJP1" s="556"/>
      <c r="FJQ1" s="556"/>
      <c r="FJR1" s="556"/>
      <c r="FJS1" s="556"/>
      <c r="FJT1" s="556"/>
      <c r="FJU1" s="556"/>
      <c r="FJV1" s="556"/>
      <c r="FJW1" s="556"/>
      <c r="FJX1" s="556"/>
      <c r="FJY1" s="556"/>
      <c r="FJZ1" s="556"/>
      <c r="FKA1" s="556"/>
      <c r="FKB1" s="556"/>
      <c r="FKC1" s="556"/>
      <c r="FKD1" s="556"/>
      <c r="FKE1" s="556"/>
      <c r="FKF1" s="556"/>
      <c r="FKG1" s="556"/>
      <c r="FKH1" s="556"/>
      <c r="FKI1" s="556"/>
      <c r="FKJ1" s="556"/>
      <c r="FKK1" s="556"/>
      <c r="FKL1" s="556"/>
      <c r="FKM1" s="556"/>
      <c r="FKN1" s="556"/>
      <c r="FKO1" s="556"/>
      <c r="FKP1" s="556"/>
      <c r="FKQ1" s="556"/>
      <c r="FKR1" s="556"/>
      <c r="FKS1" s="556"/>
      <c r="FKT1" s="556"/>
      <c r="FKU1" s="556"/>
      <c r="FKV1" s="556"/>
      <c r="FKW1" s="556"/>
      <c r="FKX1" s="556"/>
      <c r="FKY1" s="556"/>
      <c r="FKZ1" s="556"/>
      <c r="FLA1" s="556"/>
      <c r="FLB1" s="556"/>
      <c r="FLC1" s="556"/>
      <c r="FLD1" s="556"/>
      <c r="FLE1" s="556"/>
      <c r="FLF1" s="556"/>
      <c r="FLG1" s="556"/>
      <c r="FLH1" s="556"/>
      <c r="FLI1" s="556"/>
      <c r="FLJ1" s="556"/>
      <c r="FLK1" s="556"/>
      <c r="FLL1" s="556"/>
      <c r="FLM1" s="556"/>
      <c r="FLN1" s="556"/>
      <c r="FLO1" s="556"/>
      <c r="FLP1" s="556"/>
      <c r="FLQ1" s="556"/>
      <c r="FLR1" s="556"/>
      <c r="FLS1" s="556"/>
      <c r="FLT1" s="556"/>
      <c r="FLU1" s="556"/>
      <c r="FLV1" s="556"/>
      <c r="FLW1" s="556"/>
      <c r="FLX1" s="556"/>
      <c r="FLY1" s="556"/>
      <c r="FLZ1" s="556"/>
      <c r="FMA1" s="556"/>
      <c r="FMB1" s="556"/>
      <c r="FMC1" s="556"/>
      <c r="FMD1" s="556"/>
      <c r="FME1" s="556"/>
      <c r="FMF1" s="556"/>
      <c r="FMG1" s="556"/>
      <c r="FMH1" s="556"/>
      <c r="FMI1" s="556"/>
      <c r="FMJ1" s="556"/>
      <c r="FMK1" s="556"/>
      <c r="FML1" s="556"/>
      <c r="FMM1" s="556"/>
      <c r="FMN1" s="556"/>
      <c r="FMO1" s="556"/>
      <c r="FMP1" s="556"/>
      <c r="FMQ1" s="556"/>
      <c r="FMR1" s="556"/>
      <c r="FMS1" s="556"/>
      <c r="FMT1" s="556"/>
      <c r="FMU1" s="556"/>
      <c r="FMV1" s="556"/>
      <c r="FMW1" s="556"/>
      <c r="FMX1" s="556"/>
      <c r="FMY1" s="556"/>
      <c r="FMZ1" s="556"/>
      <c r="FNA1" s="556"/>
      <c r="FNB1" s="556"/>
      <c r="FNC1" s="556"/>
      <c r="FND1" s="556"/>
      <c r="FNE1" s="556"/>
      <c r="FNF1" s="556"/>
      <c r="FNG1" s="556"/>
      <c r="FNH1" s="556"/>
      <c r="FNI1" s="556"/>
      <c r="FNJ1" s="556"/>
      <c r="FNK1" s="556"/>
      <c r="FNL1" s="556"/>
      <c r="FNM1" s="556"/>
      <c r="FNN1" s="556"/>
      <c r="FNO1" s="556"/>
      <c r="FNP1" s="556"/>
      <c r="FNQ1" s="556"/>
      <c r="FNR1" s="556"/>
      <c r="FNS1" s="556"/>
      <c r="FNT1" s="556"/>
      <c r="FNU1" s="556"/>
      <c r="FNV1" s="556"/>
      <c r="FNW1" s="556"/>
      <c r="FNX1" s="556"/>
      <c r="FNY1" s="556"/>
      <c r="FNZ1" s="556"/>
      <c r="FOA1" s="556"/>
      <c r="FOB1" s="556"/>
      <c r="FOC1" s="556"/>
      <c r="FOD1" s="556"/>
      <c r="FOE1" s="556"/>
      <c r="FOF1" s="556"/>
      <c r="FOG1" s="556"/>
      <c r="FOH1" s="556"/>
      <c r="FOI1" s="556"/>
      <c r="FOJ1" s="556"/>
      <c r="FOK1" s="556"/>
      <c r="FOL1" s="556"/>
      <c r="FOM1" s="556"/>
      <c r="FON1" s="556"/>
      <c r="FOO1" s="556"/>
      <c r="FOP1" s="556"/>
      <c r="FOQ1" s="556"/>
      <c r="FOR1" s="556"/>
      <c r="FOS1" s="556"/>
      <c r="FOT1" s="556"/>
      <c r="FOU1" s="556"/>
      <c r="FOV1" s="556"/>
      <c r="FOW1" s="556"/>
      <c r="FOX1" s="556"/>
      <c r="FOY1" s="556"/>
      <c r="FOZ1" s="556"/>
      <c r="FPA1" s="556"/>
      <c r="FPB1" s="556"/>
      <c r="FPC1" s="556"/>
      <c r="FPD1" s="556"/>
      <c r="FPE1" s="556"/>
      <c r="FPF1" s="556"/>
      <c r="FPG1" s="556"/>
      <c r="FPH1" s="556"/>
      <c r="FPI1" s="556"/>
      <c r="FPJ1" s="556"/>
      <c r="FPK1" s="556"/>
      <c r="FPL1" s="556"/>
      <c r="FPM1" s="556"/>
      <c r="FPN1" s="556"/>
      <c r="FPO1" s="556"/>
      <c r="FPP1" s="556"/>
      <c r="FPQ1" s="556"/>
      <c r="FPR1" s="556"/>
      <c r="FPS1" s="556"/>
      <c r="FPT1" s="556"/>
      <c r="FPU1" s="556"/>
      <c r="FPV1" s="556"/>
      <c r="FPW1" s="556"/>
      <c r="FPX1" s="556"/>
      <c r="FPY1" s="556"/>
      <c r="FPZ1" s="556"/>
      <c r="FQA1" s="556"/>
      <c r="FQB1" s="556"/>
      <c r="FQC1" s="556"/>
      <c r="FQD1" s="556"/>
      <c r="FQE1" s="556"/>
      <c r="FQF1" s="556"/>
      <c r="FQG1" s="556"/>
      <c r="FQH1" s="556"/>
      <c r="FQI1" s="556"/>
      <c r="FQJ1" s="556"/>
      <c r="FQK1" s="556"/>
      <c r="FQL1" s="556"/>
      <c r="FQM1" s="556"/>
      <c r="FQN1" s="556"/>
      <c r="FQO1" s="556"/>
      <c r="FQP1" s="556"/>
      <c r="FQQ1" s="556"/>
      <c r="FQR1" s="556"/>
      <c r="FQS1" s="556"/>
      <c r="FQT1" s="556"/>
      <c r="FQU1" s="556"/>
      <c r="FQV1" s="556"/>
      <c r="FQW1" s="556"/>
      <c r="FQX1" s="556"/>
      <c r="FQY1" s="556"/>
      <c r="FQZ1" s="556"/>
      <c r="FRA1" s="556"/>
      <c r="FRB1" s="556"/>
      <c r="FRC1" s="556"/>
      <c r="FRD1" s="556"/>
      <c r="FRE1" s="556"/>
      <c r="FRF1" s="556"/>
      <c r="FRG1" s="556"/>
      <c r="FRH1" s="556"/>
      <c r="FRI1" s="556"/>
      <c r="FRJ1" s="556"/>
      <c r="FRK1" s="556"/>
      <c r="FRL1" s="556"/>
      <c r="FRM1" s="556"/>
      <c r="FRN1" s="556"/>
      <c r="FRO1" s="556"/>
      <c r="FRP1" s="556"/>
      <c r="FRQ1" s="556"/>
      <c r="FRR1" s="556"/>
      <c r="FRS1" s="556"/>
      <c r="FRT1" s="556"/>
      <c r="FRU1" s="556"/>
      <c r="FRV1" s="556"/>
      <c r="FRW1" s="556"/>
      <c r="FRX1" s="556"/>
      <c r="FRY1" s="556"/>
      <c r="FRZ1" s="556"/>
      <c r="FSA1" s="556"/>
      <c r="FSB1" s="556"/>
      <c r="FSC1" s="556"/>
      <c r="FSD1" s="556"/>
      <c r="FSE1" s="556"/>
      <c r="FSF1" s="556"/>
      <c r="FSG1" s="556"/>
      <c r="FSH1" s="556"/>
      <c r="FSI1" s="556"/>
      <c r="FSJ1" s="556"/>
      <c r="FSK1" s="556"/>
      <c r="FSL1" s="556"/>
      <c r="FSM1" s="556"/>
      <c r="FSN1" s="556"/>
      <c r="FSO1" s="556"/>
      <c r="FSP1" s="556"/>
      <c r="FSQ1" s="556"/>
      <c r="FSR1" s="556"/>
      <c r="FSS1" s="556"/>
      <c r="FST1" s="556"/>
      <c r="FSU1" s="556"/>
      <c r="FSV1" s="556"/>
      <c r="FSW1" s="556"/>
      <c r="FSX1" s="556"/>
      <c r="FSY1" s="556"/>
      <c r="FSZ1" s="556"/>
      <c r="FTA1" s="556"/>
      <c r="FTB1" s="556"/>
      <c r="FTC1" s="556"/>
      <c r="FTD1" s="556"/>
      <c r="FTE1" s="556"/>
      <c r="FTF1" s="556"/>
      <c r="FTG1" s="556"/>
      <c r="FTH1" s="556"/>
      <c r="FTI1" s="556"/>
      <c r="FTJ1" s="556"/>
      <c r="FTK1" s="556"/>
      <c r="FTL1" s="556"/>
      <c r="FTM1" s="556"/>
      <c r="FTN1" s="556"/>
      <c r="FTO1" s="556"/>
      <c r="FTP1" s="556"/>
      <c r="FTQ1" s="556"/>
      <c r="FTR1" s="556"/>
      <c r="FTS1" s="556"/>
      <c r="FTT1" s="556"/>
      <c r="FTU1" s="556"/>
      <c r="FTV1" s="556"/>
      <c r="FTW1" s="556"/>
      <c r="FTX1" s="556"/>
      <c r="FTY1" s="556"/>
      <c r="FTZ1" s="556"/>
      <c r="FUA1" s="556"/>
      <c r="FUB1" s="556"/>
      <c r="FUC1" s="556"/>
      <c r="FUD1" s="556"/>
      <c r="FUE1" s="556"/>
      <c r="FUF1" s="556"/>
      <c r="FUG1" s="556"/>
      <c r="FUH1" s="556"/>
      <c r="FUI1" s="556"/>
      <c r="FUJ1" s="556"/>
      <c r="FUK1" s="556"/>
      <c r="FUL1" s="556"/>
      <c r="FUM1" s="556"/>
      <c r="FUN1" s="556"/>
      <c r="FUO1" s="556"/>
      <c r="FUP1" s="556"/>
      <c r="FUQ1" s="556"/>
      <c r="FUR1" s="556"/>
      <c r="FUS1" s="556"/>
      <c r="FUT1" s="556"/>
      <c r="FUU1" s="556"/>
      <c r="FUV1" s="556"/>
      <c r="FUW1" s="556"/>
      <c r="FUX1" s="556"/>
      <c r="FUY1" s="556"/>
      <c r="FUZ1" s="556"/>
      <c r="FVA1" s="556"/>
      <c r="FVB1" s="556"/>
      <c r="FVC1" s="556"/>
      <c r="FVD1" s="556"/>
      <c r="FVE1" s="556"/>
      <c r="FVF1" s="556"/>
      <c r="FVG1" s="556"/>
      <c r="FVH1" s="556"/>
      <c r="FVI1" s="556"/>
      <c r="FVJ1" s="556"/>
      <c r="FVK1" s="556"/>
      <c r="FVL1" s="556"/>
      <c r="FVM1" s="556"/>
      <c r="FVN1" s="556"/>
      <c r="FVO1" s="556"/>
      <c r="FVP1" s="556"/>
      <c r="FVQ1" s="556"/>
      <c r="FVR1" s="556"/>
      <c r="FVS1" s="556"/>
      <c r="FVT1" s="556"/>
      <c r="FVU1" s="556"/>
      <c r="FVV1" s="556"/>
      <c r="FVW1" s="556"/>
      <c r="FVX1" s="556"/>
      <c r="FVY1" s="556"/>
      <c r="FVZ1" s="556"/>
      <c r="FWA1" s="556"/>
      <c r="FWB1" s="556"/>
      <c r="FWC1" s="556"/>
      <c r="FWD1" s="556"/>
      <c r="FWE1" s="556"/>
      <c r="FWF1" s="556"/>
      <c r="FWG1" s="556"/>
      <c r="FWH1" s="556"/>
      <c r="FWI1" s="556"/>
      <c r="FWJ1" s="556"/>
      <c r="FWK1" s="556"/>
      <c r="FWL1" s="556"/>
      <c r="FWM1" s="556"/>
      <c r="FWN1" s="556"/>
      <c r="FWO1" s="556"/>
      <c r="FWP1" s="556"/>
      <c r="FWQ1" s="556"/>
      <c r="FWR1" s="556"/>
      <c r="FWS1" s="556"/>
      <c r="FWT1" s="556"/>
      <c r="FWU1" s="556"/>
      <c r="FWV1" s="556"/>
      <c r="FWW1" s="556"/>
      <c r="FWX1" s="556"/>
      <c r="FWY1" s="556"/>
      <c r="FWZ1" s="556"/>
      <c r="FXA1" s="556"/>
      <c r="FXB1" s="556"/>
      <c r="FXC1" s="556"/>
      <c r="FXD1" s="556"/>
      <c r="FXE1" s="556"/>
      <c r="FXF1" s="556"/>
      <c r="FXG1" s="556"/>
      <c r="FXH1" s="556"/>
      <c r="FXI1" s="556"/>
      <c r="FXJ1" s="556"/>
      <c r="FXK1" s="556"/>
      <c r="FXL1" s="556"/>
      <c r="FXM1" s="556"/>
      <c r="FXN1" s="556"/>
      <c r="FXO1" s="556"/>
      <c r="FXP1" s="556"/>
      <c r="FXQ1" s="556"/>
      <c r="FXR1" s="556"/>
      <c r="FXS1" s="556"/>
      <c r="FXT1" s="556"/>
      <c r="FXU1" s="556"/>
      <c r="FXV1" s="556"/>
      <c r="FXW1" s="556"/>
      <c r="FXX1" s="556"/>
      <c r="FXY1" s="556"/>
      <c r="FXZ1" s="556"/>
      <c r="FYA1" s="556"/>
      <c r="FYB1" s="556"/>
      <c r="FYC1" s="556"/>
      <c r="FYD1" s="556"/>
      <c r="FYE1" s="556"/>
      <c r="FYF1" s="556"/>
      <c r="FYG1" s="556"/>
      <c r="FYH1" s="556"/>
      <c r="FYI1" s="556"/>
      <c r="FYJ1" s="556"/>
      <c r="FYK1" s="556"/>
      <c r="FYL1" s="556"/>
      <c r="FYM1" s="556"/>
      <c r="FYN1" s="556"/>
      <c r="FYO1" s="556"/>
      <c r="FYP1" s="556"/>
      <c r="FYQ1" s="556"/>
      <c r="FYR1" s="556"/>
      <c r="FYS1" s="556"/>
      <c r="FYT1" s="556"/>
      <c r="FYU1" s="556"/>
      <c r="FYV1" s="556"/>
      <c r="FYW1" s="556"/>
      <c r="FYX1" s="556"/>
      <c r="FYY1" s="556"/>
      <c r="FYZ1" s="556"/>
      <c r="FZA1" s="556"/>
      <c r="FZB1" s="556"/>
      <c r="FZC1" s="556"/>
      <c r="FZD1" s="556"/>
      <c r="FZE1" s="556"/>
      <c r="FZF1" s="556"/>
      <c r="FZG1" s="556"/>
      <c r="FZH1" s="556"/>
      <c r="FZI1" s="556"/>
      <c r="FZJ1" s="556"/>
      <c r="FZK1" s="556"/>
      <c r="FZL1" s="556"/>
      <c r="FZM1" s="556"/>
      <c r="FZN1" s="556"/>
      <c r="FZO1" s="556"/>
      <c r="FZP1" s="556"/>
      <c r="FZQ1" s="556"/>
      <c r="FZR1" s="556"/>
      <c r="FZS1" s="556"/>
      <c r="FZT1" s="556"/>
      <c r="FZU1" s="556"/>
      <c r="FZV1" s="556"/>
      <c r="FZW1" s="556"/>
      <c r="FZX1" s="556"/>
      <c r="FZY1" s="556"/>
      <c r="FZZ1" s="556"/>
      <c r="GAA1" s="556"/>
      <c r="GAB1" s="556"/>
      <c r="GAC1" s="556"/>
      <c r="GAD1" s="556"/>
      <c r="GAE1" s="556"/>
      <c r="GAF1" s="556"/>
      <c r="GAG1" s="556"/>
      <c r="GAH1" s="556"/>
      <c r="GAI1" s="556"/>
      <c r="GAJ1" s="556"/>
      <c r="GAK1" s="556"/>
      <c r="GAL1" s="556"/>
      <c r="GAM1" s="556"/>
      <c r="GAN1" s="556"/>
      <c r="GAO1" s="556"/>
      <c r="GAP1" s="556"/>
      <c r="GAQ1" s="556"/>
      <c r="GAR1" s="556"/>
      <c r="GAS1" s="556"/>
      <c r="GAT1" s="556"/>
      <c r="GAU1" s="556"/>
      <c r="GAV1" s="556"/>
      <c r="GAW1" s="556"/>
      <c r="GAX1" s="556"/>
      <c r="GAY1" s="556"/>
      <c r="GAZ1" s="556"/>
      <c r="GBA1" s="556"/>
      <c r="GBB1" s="556"/>
      <c r="GBC1" s="556"/>
      <c r="GBD1" s="556"/>
      <c r="GBE1" s="556"/>
      <c r="GBF1" s="556"/>
      <c r="GBG1" s="556"/>
      <c r="GBH1" s="556"/>
      <c r="GBI1" s="556"/>
      <c r="GBJ1" s="556"/>
      <c r="GBK1" s="556"/>
      <c r="GBL1" s="556"/>
      <c r="GBM1" s="556"/>
      <c r="GBN1" s="556"/>
      <c r="GBO1" s="556"/>
      <c r="GBP1" s="556"/>
      <c r="GBQ1" s="556"/>
      <c r="GBR1" s="556"/>
      <c r="GBS1" s="556"/>
      <c r="GBT1" s="556"/>
      <c r="GBU1" s="556"/>
      <c r="GBV1" s="556"/>
      <c r="GBW1" s="556"/>
      <c r="GBX1" s="556"/>
      <c r="GBY1" s="556"/>
      <c r="GBZ1" s="556"/>
      <c r="GCA1" s="556"/>
      <c r="GCB1" s="556"/>
      <c r="GCC1" s="556"/>
      <c r="GCD1" s="556"/>
      <c r="GCE1" s="556"/>
      <c r="GCF1" s="556"/>
      <c r="GCG1" s="556"/>
      <c r="GCH1" s="556"/>
      <c r="GCI1" s="556"/>
      <c r="GCJ1" s="556"/>
      <c r="GCK1" s="556"/>
      <c r="GCL1" s="556"/>
      <c r="GCM1" s="556"/>
      <c r="GCN1" s="556"/>
      <c r="GCO1" s="556"/>
      <c r="GCP1" s="556"/>
      <c r="GCQ1" s="556"/>
      <c r="GCR1" s="556"/>
      <c r="GCS1" s="556"/>
      <c r="GCT1" s="556"/>
      <c r="GCU1" s="556"/>
      <c r="GCV1" s="556"/>
      <c r="GCW1" s="556"/>
      <c r="GCX1" s="556"/>
      <c r="GCY1" s="556"/>
      <c r="GCZ1" s="556"/>
      <c r="GDA1" s="556"/>
      <c r="GDB1" s="556"/>
      <c r="GDC1" s="556"/>
      <c r="GDD1" s="556"/>
      <c r="GDE1" s="556"/>
      <c r="GDF1" s="556"/>
      <c r="GDG1" s="556"/>
      <c r="GDH1" s="556"/>
      <c r="GDI1" s="556"/>
      <c r="GDJ1" s="556"/>
      <c r="GDK1" s="556"/>
      <c r="GDL1" s="556"/>
      <c r="GDM1" s="556"/>
      <c r="GDN1" s="556"/>
      <c r="GDO1" s="556"/>
      <c r="GDP1" s="556"/>
      <c r="GDQ1" s="556"/>
      <c r="GDR1" s="556"/>
      <c r="GDS1" s="556"/>
      <c r="GDT1" s="556"/>
      <c r="GDU1" s="556"/>
      <c r="GDV1" s="556"/>
      <c r="GDW1" s="556"/>
      <c r="GDX1" s="556"/>
      <c r="GDY1" s="556"/>
      <c r="GDZ1" s="556"/>
      <c r="GEA1" s="556"/>
      <c r="GEB1" s="556"/>
      <c r="GEC1" s="556"/>
      <c r="GED1" s="556"/>
      <c r="GEE1" s="556"/>
      <c r="GEF1" s="556"/>
      <c r="GEG1" s="556"/>
      <c r="GEH1" s="556"/>
      <c r="GEI1" s="556"/>
      <c r="GEJ1" s="556"/>
      <c r="GEK1" s="556"/>
      <c r="GEL1" s="556"/>
      <c r="GEM1" s="556"/>
      <c r="GEN1" s="556"/>
      <c r="GEO1" s="556"/>
      <c r="GEP1" s="556"/>
      <c r="GEQ1" s="556"/>
      <c r="GER1" s="556"/>
      <c r="GES1" s="556"/>
      <c r="GET1" s="556"/>
      <c r="GEU1" s="556"/>
      <c r="GEV1" s="556"/>
      <c r="GEW1" s="556"/>
      <c r="GEX1" s="556"/>
      <c r="GEY1" s="556"/>
      <c r="GEZ1" s="556"/>
      <c r="GFA1" s="556"/>
      <c r="GFB1" s="556"/>
      <c r="GFC1" s="556"/>
      <c r="GFD1" s="556"/>
      <c r="GFE1" s="556"/>
      <c r="GFF1" s="556"/>
      <c r="GFG1" s="556"/>
      <c r="GFH1" s="556"/>
      <c r="GFI1" s="556"/>
      <c r="GFJ1" s="556"/>
      <c r="GFK1" s="556"/>
      <c r="GFL1" s="556"/>
      <c r="GFM1" s="556"/>
      <c r="GFN1" s="556"/>
      <c r="GFO1" s="556"/>
      <c r="GFP1" s="556"/>
      <c r="GFQ1" s="556"/>
      <c r="GFR1" s="556"/>
      <c r="GFS1" s="556"/>
      <c r="GFT1" s="556"/>
      <c r="GFU1" s="556"/>
      <c r="GFV1" s="556"/>
      <c r="GFW1" s="556"/>
      <c r="GFX1" s="556"/>
      <c r="GFY1" s="556"/>
      <c r="GFZ1" s="556"/>
      <c r="GGA1" s="556"/>
      <c r="GGB1" s="556"/>
      <c r="GGC1" s="556"/>
      <c r="GGD1" s="556"/>
      <c r="GGE1" s="556"/>
      <c r="GGF1" s="556"/>
      <c r="GGG1" s="556"/>
      <c r="GGH1" s="556"/>
      <c r="GGI1" s="556"/>
      <c r="GGJ1" s="556"/>
      <c r="GGK1" s="556"/>
      <c r="GGL1" s="556"/>
      <c r="GGM1" s="556"/>
      <c r="GGN1" s="556"/>
      <c r="GGO1" s="556"/>
      <c r="GGP1" s="556"/>
      <c r="GGQ1" s="556"/>
      <c r="GGR1" s="556"/>
      <c r="GGS1" s="556"/>
      <c r="GGT1" s="556"/>
      <c r="GGU1" s="556"/>
      <c r="GGV1" s="556"/>
      <c r="GGW1" s="556"/>
      <c r="GGX1" s="556"/>
      <c r="GGY1" s="556"/>
      <c r="GGZ1" s="556"/>
      <c r="GHA1" s="556"/>
      <c r="GHB1" s="556"/>
      <c r="GHC1" s="556"/>
      <c r="GHD1" s="556"/>
      <c r="GHE1" s="556"/>
      <c r="GHF1" s="556"/>
      <c r="GHG1" s="556"/>
      <c r="GHH1" s="556"/>
      <c r="GHI1" s="556"/>
      <c r="GHJ1" s="556"/>
      <c r="GHK1" s="556"/>
      <c r="GHL1" s="556"/>
      <c r="GHM1" s="556"/>
      <c r="GHN1" s="556"/>
      <c r="GHO1" s="556"/>
      <c r="GHP1" s="556"/>
      <c r="GHQ1" s="556"/>
      <c r="GHR1" s="556"/>
      <c r="GHS1" s="556"/>
      <c r="GHT1" s="556"/>
      <c r="GHU1" s="556"/>
      <c r="GHV1" s="556"/>
      <c r="GHW1" s="556"/>
      <c r="GHX1" s="556"/>
      <c r="GHY1" s="556"/>
      <c r="GHZ1" s="556"/>
      <c r="GIA1" s="556"/>
      <c r="GIB1" s="556"/>
      <c r="GIC1" s="556"/>
      <c r="GID1" s="556"/>
      <c r="GIE1" s="556"/>
      <c r="GIF1" s="556"/>
      <c r="GIG1" s="556"/>
      <c r="GIH1" s="556"/>
      <c r="GII1" s="556"/>
      <c r="GIJ1" s="556"/>
      <c r="GIK1" s="556"/>
      <c r="GIL1" s="556"/>
      <c r="GIM1" s="556"/>
      <c r="GIN1" s="556"/>
      <c r="GIO1" s="556"/>
      <c r="GIP1" s="556"/>
      <c r="GIQ1" s="556"/>
      <c r="GIR1" s="556"/>
      <c r="GIS1" s="556"/>
      <c r="GIT1" s="556"/>
      <c r="GIU1" s="556"/>
      <c r="GIV1" s="556"/>
      <c r="GIW1" s="556"/>
      <c r="GIX1" s="556"/>
      <c r="GIY1" s="556"/>
      <c r="GIZ1" s="556"/>
      <c r="GJA1" s="556"/>
      <c r="GJB1" s="556"/>
      <c r="GJC1" s="556"/>
      <c r="GJD1" s="556"/>
      <c r="GJE1" s="556"/>
      <c r="GJF1" s="556"/>
      <c r="GJG1" s="556"/>
      <c r="GJH1" s="556"/>
      <c r="GJI1" s="556"/>
      <c r="GJJ1" s="556"/>
      <c r="GJK1" s="556"/>
      <c r="GJL1" s="556"/>
      <c r="GJM1" s="556"/>
      <c r="GJN1" s="556"/>
      <c r="GJO1" s="556"/>
      <c r="GJP1" s="556"/>
      <c r="GJQ1" s="556"/>
      <c r="GJR1" s="556"/>
      <c r="GJS1" s="556"/>
      <c r="GJT1" s="556"/>
      <c r="GJU1" s="556"/>
      <c r="GJV1" s="556"/>
      <c r="GJW1" s="556"/>
      <c r="GJX1" s="556"/>
      <c r="GJY1" s="556"/>
      <c r="GJZ1" s="556"/>
      <c r="GKA1" s="556"/>
      <c r="GKB1" s="556"/>
      <c r="GKC1" s="556"/>
      <c r="GKD1" s="556"/>
      <c r="GKE1" s="556"/>
      <c r="GKF1" s="556"/>
      <c r="GKG1" s="556"/>
      <c r="GKH1" s="556"/>
      <c r="GKI1" s="556"/>
      <c r="GKJ1" s="556"/>
      <c r="GKK1" s="556"/>
      <c r="GKL1" s="556"/>
      <c r="GKM1" s="556"/>
      <c r="GKN1" s="556"/>
      <c r="GKO1" s="556"/>
      <c r="GKP1" s="556"/>
      <c r="GKQ1" s="556"/>
      <c r="GKR1" s="556"/>
      <c r="GKS1" s="556"/>
      <c r="GKT1" s="556"/>
      <c r="GKU1" s="556"/>
      <c r="GKV1" s="556"/>
      <c r="GKW1" s="556"/>
      <c r="GKX1" s="556"/>
      <c r="GKY1" s="556"/>
      <c r="GKZ1" s="556"/>
      <c r="GLA1" s="556"/>
      <c r="GLB1" s="556"/>
      <c r="GLC1" s="556"/>
      <c r="GLD1" s="556"/>
      <c r="GLE1" s="556"/>
      <c r="GLF1" s="556"/>
      <c r="GLG1" s="556"/>
      <c r="GLH1" s="556"/>
      <c r="GLI1" s="556"/>
      <c r="GLJ1" s="556"/>
      <c r="GLK1" s="556"/>
      <c r="GLL1" s="556"/>
      <c r="GLM1" s="556"/>
      <c r="GLN1" s="556"/>
      <c r="GLO1" s="556"/>
      <c r="GLP1" s="556"/>
      <c r="GLQ1" s="556"/>
      <c r="GLR1" s="556"/>
      <c r="GLS1" s="556"/>
      <c r="GLT1" s="556"/>
      <c r="GLU1" s="556"/>
      <c r="GLV1" s="556"/>
      <c r="GLW1" s="556"/>
      <c r="GLX1" s="556"/>
      <c r="GLY1" s="556"/>
      <c r="GLZ1" s="556"/>
      <c r="GMA1" s="556"/>
      <c r="GMB1" s="556"/>
      <c r="GMC1" s="556"/>
      <c r="GMD1" s="556"/>
      <c r="GME1" s="556"/>
      <c r="GMF1" s="556"/>
      <c r="GMG1" s="556"/>
      <c r="GMH1" s="556"/>
      <c r="GMI1" s="556"/>
      <c r="GMJ1" s="556"/>
      <c r="GMK1" s="556"/>
      <c r="GML1" s="556"/>
      <c r="GMM1" s="556"/>
      <c r="GMN1" s="556"/>
      <c r="GMO1" s="556"/>
      <c r="GMP1" s="556"/>
      <c r="GMQ1" s="556"/>
      <c r="GMR1" s="556"/>
      <c r="GMS1" s="556"/>
      <c r="GMT1" s="556"/>
      <c r="GMU1" s="556"/>
      <c r="GMV1" s="556"/>
      <c r="GMW1" s="556"/>
      <c r="GMX1" s="556"/>
      <c r="GMY1" s="556"/>
      <c r="GMZ1" s="556"/>
      <c r="GNA1" s="556"/>
      <c r="GNB1" s="556"/>
      <c r="GNC1" s="556"/>
      <c r="GND1" s="556"/>
      <c r="GNE1" s="556"/>
      <c r="GNF1" s="556"/>
      <c r="GNG1" s="556"/>
      <c r="GNH1" s="556"/>
      <c r="GNI1" s="556"/>
      <c r="GNJ1" s="556"/>
      <c r="GNK1" s="556"/>
      <c r="GNL1" s="556"/>
      <c r="GNM1" s="556"/>
      <c r="GNN1" s="556"/>
      <c r="GNO1" s="556"/>
      <c r="GNP1" s="556"/>
      <c r="GNQ1" s="556"/>
      <c r="GNR1" s="556"/>
      <c r="GNS1" s="556"/>
      <c r="GNT1" s="556"/>
      <c r="GNU1" s="556"/>
      <c r="GNV1" s="556"/>
      <c r="GNW1" s="556"/>
      <c r="GNX1" s="556"/>
      <c r="GNY1" s="556"/>
      <c r="GNZ1" s="556"/>
      <c r="GOA1" s="556"/>
      <c r="GOB1" s="556"/>
      <c r="GOC1" s="556"/>
      <c r="GOD1" s="556"/>
      <c r="GOE1" s="556"/>
      <c r="GOF1" s="556"/>
      <c r="GOG1" s="556"/>
      <c r="GOH1" s="556"/>
      <c r="GOI1" s="556"/>
      <c r="GOJ1" s="556"/>
      <c r="GOK1" s="556"/>
      <c r="GOL1" s="556"/>
      <c r="GOM1" s="556"/>
      <c r="GON1" s="556"/>
      <c r="GOO1" s="556"/>
      <c r="GOP1" s="556"/>
      <c r="GOQ1" s="556"/>
      <c r="GOR1" s="556"/>
      <c r="GOS1" s="556"/>
      <c r="GOT1" s="556"/>
      <c r="GOU1" s="556"/>
      <c r="GOV1" s="556"/>
      <c r="GOW1" s="556"/>
      <c r="GOX1" s="556"/>
      <c r="GOY1" s="556"/>
      <c r="GOZ1" s="556"/>
      <c r="GPA1" s="556"/>
      <c r="GPB1" s="556"/>
      <c r="GPC1" s="556"/>
      <c r="GPD1" s="556"/>
      <c r="GPE1" s="556"/>
      <c r="GPF1" s="556"/>
      <c r="GPG1" s="556"/>
      <c r="GPH1" s="556"/>
      <c r="GPI1" s="556"/>
      <c r="GPJ1" s="556"/>
      <c r="GPK1" s="556"/>
      <c r="GPL1" s="556"/>
      <c r="GPM1" s="556"/>
      <c r="GPN1" s="556"/>
      <c r="GPO1" s="556"/>
      <c r="GPP1" s="556"/>
      <c r="GPQ1" s="556"/>
      <c r="GPR1" s="556"/>
      <c r="GPS1" s="556"/>
      <c r="GPT1" s="556"/>
      <c r="GPU1" s="556"/>
      <c r="GPV1" s="556"/>
      <c r="GPW1" s="556"/>
      <c r="GPX1" s="556"/>
      <c r="GPY1" s="556"/>
      <c r="GPZ1" s="556"/>
      <c r="GQA1" s="556"/>
      <c r="GQB1" s="556"/>
      <c r="GQC1" s="556"/>
      <c r="GQD1" s="556"/>
      <c r="GQE1" s="556"/>
      <c r="GQF1" s="556"/>
      <c r="GQG1" s="556"/>
      <c r="GQH1" s="556"/>
      <c r="GQI1" s="556"/>
      <c r="GQJ1" s="556"/>
      <c r="GQK1" s="556"/>
      <c r="GQL1" s="556"/>
      <c r="GQM1" s="556"/>
      <c r="GQN1" s="556"/>
      <c r="GQO1" s="556"/>
      <c r="GQP1" s="556"/>
      <c r="GQQ1" s="556"/>
      <c r="GQR1" s="556"/>
      <c r="GQS1" s="556"/>
      <c r="GQT1" s="556"/>
      <c r="GQU1" s="556"/>
      <c r="GQV1" s="556"/>
      <c r="GQW1" s="556"/>
      <c r="GQX1" s="556"/>
      <c r="GQY1" s="556"/>
      <c r="GQZ1" s="556"/>
      <c r="GRA1" s="556"/>
      <c r="GRB1" s="556"/>
      <c r="GRC1" s="556"/>
      <c r="GRD1" s="556"/>
      <c r="GRE1" s="556"/>
      <c r="GRF1" s="556"/>
      <c r="GRG1" s="556"/>
      <c r="GRH1" s="556"/>
      <c r="GRI1" s="556"/>
      <c r="GRJ1" s="556"/>
      <c r="GRK1" s="556"/>
      <c r="GRL1" s="556"/>
      <c r="GRM1" s="556"/>
      <c r="GRN1" s="556"/>
      <c r="GRO1" s="556"/>
      <c r="GRP1" s="556"/>
      <c r="GRQ1" s="556"/>
      <c r="GRR1" s="556"/>
      <c r="GRS1" s="556"/>
      <c r="GRT1" s="556"/>
      <c r="GRU1" s="556"/>
      <c r="GRV1" s="556"/>
      <c r="GRW1" s="556"/>
      <c r="GRX1" s="556"/>
      <c r="GRY1" s="556"/>
      <c r="GRZ1" s="556"/>
      <c r="GSA1" s="556"/>
      <c r="GSB1" s="556"/>
      <c r="GSC1" s="556"/>
      <c r="GSD1" s="556"/>
      <c r="GSE1" s="556"/>
      <c r="GSF1" s="556"/>
      <c r="GSG1" s="556"/>
      <c r="GSH1" s="556"/>
      <c r="GSI1" s="556"/>
      <c r="GSJ1" s="556"/>
      <c r="GSK1" s="556"/>
      <c r="GSL1" s="556"/>
      <c r="GSM1" s="556"/>
      <c r="GSN1" s="556"/>
      <c r="GSO1" s="556"/>
      <c r="GSP1" s="556"/>
      <c r="GSQ1" s="556"/>
      <c r="GSR1" s="556"/>
      <c r="GSS1" s="556"/>
      <c r="GST1" s="556"/>
      <c r="GSU1" s="556"/>
      <c r="GSV1" s="556"/>
      <c r="GSW1" s="556"/>
      <c r="GSX1" s="556"/>
      <c r="GSY1" s="556"/>
      <c r="GSZ1" s="556"/>
      <c r="GTA1" s="556"/>
      <c r="GTB1" s="556"/>
      <c r="GTC1" s="556"/>
      <c r="GTD1" s="556"/>
      <c r="GTE1" s="556"/>
      <c r="GTF1" s="556"/>
      <c r="GTG1" s="556"/>
      <c r="GTH1" s="556"/>
      <c r="GTI1" s="556"/>
      <c r="GTJ1" s="556"/>
      <c r="GTK1" s="556"/>
      <c r="GTL1" s="556"/>
      <c r="GTM1" s="556"/>
      <c r="GTN1" s="556"/>
      <c r="GTO1" s="556"/>
      <c r="GTP1" s="556"/>
      <c r="GTQ1" s="556"/>
      <c r="GTR1" s="556"/>
      <c r="GTS1" s="556"/>
      <c r="GTT1" s="556"/>
      <c r="GTU1" s="556"/>
      <c r="GTV1" s="556"/>
      <c r="GTW1" s="556"/>
      <c r="GTX1" s="556"/>
      <c r="GTY1" s="556"/>
      <c r="GTZ1" s="556"/>
      <c r="GUA1" s="556"/>
      <c r="GUB1" s="556"/>
      <c r="GUC1" s="556"/>
      <c r="GUD1" s="556"/>
      <c r="GUE1" s="556"/>
      <c r="GUF1" s="556"/>
      <c r="GUG1" s="556"/>
      <c r="GUH1" s="556"/>
      <c r="GUI1" s="556"/>
      <c r="GUJ1" s="556"/>
      <c r="GUK1" s="556"/>
      <c r="GUL1" s="556"/>
      <c r="GUM1" s="556"/>
      <c r="GUN1" s="556"/>
      <c r="GUO1" s="556"/>
      <c r="GUP1" s="556"/>
      <c r="GUQ1" s="556"/>
      <c r="GUR1" s="556"/>
      <c r="GUS1" s="556"/>
      <c r="GUT1" s="556"/>
      <c r="GUU1" s="556"/>
      <c r="GUV1" s="556"/>
      <c r="GUW1" s="556"/>
      <c r="GUX1" s="556"/>
      <c r="GUY1" s="556"/>
      <c r="GUZ1" s="556"/>
      <c r="GVA1" s="556"/>
      <c r="GVB1" s="556"/>
      <c r="GVC1" s="556"/>
      <c r="GVD1" s="556"/>
      <c r="GVE1" s="556"/>
      <c r="GVF1" s="556"/>
      <c r="GVG1" s="556"/>
      <c r="GVH1" s="556"/>
      <c r="GVI1" s="556"/>
      <c r="GVJ1" s="556"/>
      <c r="GVK1" s="556"/>
      <c r="GVL1" s="556"/>
      <c r="GVM1" s="556"/>
      <c r="GVN1" s="556"/>
      <c r="GVO1" s="556"/>
      <c r="GVP1" s="556"/>
      <c r="GVQ1" s="556"/>
      <c r="GVR1" s="556"/>
      <c r="GVS1" s="556"/>
      <c r="GVT1" s="556"/>
      <c r="GVU1" s="556"/>
      <c r="GVV1" s="556"/>
      <c r="GVW1" s="556"/>
      <c r="GVX1" s="556"/>
      <c r="GVY1" s="556"/>
      <c r="GVZ1" s="556"/>
      <c r="GWA1" s="556"/>
      <c r="GWB1" s="556"/>
      <c r="GWC1" s="556"/>
      <c r="GWD1" s="556"/>
      <c r="GWE1" s="556"/>
      <c r="GWF1" s="556"/>
      <c r="GWG1" s="556"/>
      <c r="GWH1" s="556"/>
      <c r="GWI1" s="556"/>
      <c r="GWJ1" s="556"/>
      <c r="GWK1" s="556"/>
      <c r="GWL1" s="556"/>
      <c r="GWM1" s="556"/>
      <c r="GWN1" s="556"/>
      <c r="GWO1" s="556"/>
      <c r="GWP1" s="556"/>
      <c r="GWQ1" s="556"/>
      <c r="GWR1" s="556"/>
      <c r="GWS1" s="556"/>
      <c r="GWT1" s="556"/>
      <c r="GWU1" s="556"/>
      <c r="GWV1" s="556"/>
      <c r="GWW1" s="556"/>
      <c r="GWX1" s="556"/>
      <c r="GWY1" s="556"/>
      <c r="GWZ1" s="556"/>
      <c r="GXA1" s="556"/>
      <c r="GXB1" s="556"/>
      <c r="GXC1" s="556"/>
      <c r="GXD1" s="556"/>
      <c r="GXE1" s="556"/>
      <c r="GXF1" s="556"/>
      <c r="GXG1" s="556"/>
      <c r="GXH1" s="556"/>
      <c r="GXI1" s="556"/>
      <c r="GXJ1" s="556"/>
      <c r="GXK1" s="556"/>
      <c r="GXL1" s="556"/>
      <c r="GXM1" s="556"/>
      <c r="GXN1" s="556"/>
      <c r="GXO1" s="556"/>
      <c r="GXP1" s="556"/>
      <c r="GXQ1" s="556"/>
      <c r="GXR1" s="556"/>
      <c r="GXS1" s="556"/>
      <c r="GXT1" s="556"/>
      <c r="GXU1" s="556"/>
      <c r="GXV1" s="556"/>
      <c r="GXW1" s="556"/>
      <c r="GXX1" s="556"/>
      <c r="GXY1" s="556"/>
      <c r="GXZ1" s="556"/>
      <c r="GYA1" s="556"/>
      <c r="GYB1" s="556"/>
      <c r="GYC1" s="556"/>
      <c r="GYD1" s="556"/>
      <c r="GYE1" s="556"/>
      <c r="GYF1" s="556"/>
      <c r="GYG1" s="556"/>
      <c r="GYH1" s="556"/>
      <c r="GYI1" s="556"/>
      <c r="GYJ1" s="556"/>
      <c r="GYK1" s="556"/>
      <c r="GYL1" s="556"/>
      <c r="GYM1" s="556"/>
      <c r="GYN1" s="556"/>
      <c r="GYO1" s="556"/>
      <c r="GYP1" s="556"/>
      <c r="GYQ1" s="556"/>
      <c r="GYR1" s="556"/>
      <c r="GYS1" s="556"/>
      <c r="GYT1" s="556"/>
      <c r="GYU1" s="556"/>
      <c r="GYV1" s="556"/>
      <c r="GYW1" s="556"/>
      <c r="GYX1" s="556"/>
      <c r="GYY1" s="556"/>
      <c r="GYZ1" s="556"/>
      <c r="GZA1" s="556"/>
      <c r="GZB1" s="556"/>
      <c r="GZC1" s="556"/>
      <c r="GZD1" s="556"/>
      <c r="GZE1" s="556"/>
      <c r="GZF1" s="556"/>
      <c r="GZG1" s="556"/>
      <c r="GZH1" s="556"/>
      <c r="GZI1" s="556"/>
      <c r="GZJ1" s="556"/>
      <c r="GZK1" s="556"/>
      <c r="GZL1" s="556"/>
      <c r="GZM1" s="556"/>
      <c r="GZN1" s="556"/>
      <c r="GZO1" s="556"/>
      <c r="GZP1" s="556"/>
      <c r="GZQ1" s="556"/>
      <c r="GZR1" s="556"/>
      <c r="GZS1" s="556"/>
      <c r="GZT1" s="556"/>
      <c r="GZU1" s="556"/>
      <c r="GZV1" s="556"/>
      <c r="GZW1" s="556"/>
      <c r="GZX1" s="556"/>
      <c r="GZY1" s="556"/>
      <c r="GZZ1" s="556"/>
      <c r="HAA1" s="556"/>
      <c r="HAB1" s="556"/>
      <c r="HAC1" s="556"/>
      <c r="HAD1" s="556"/>
      <c r="HAE1" s="556"/>
      <c r="HAF1" s="556"/>
      <c r="HAG1" s="556"/>
      <c r="HAH1" s="556"/>
      <c r="HAI1" s="556"/>
      <c r="HAJ1" s="556"/>
      <c r="HAK1" s="556"/>
      <c r="HAL1" s="556"/>
      <c r="HAM1" s="556"/>
      <c r="HAN1" s="556"/>
      <c r="HAO1" s="556"/>
      <c r="HAP1" s="556"/>
      <c r="HAQ1" s="556"/>
      <c r="HAR1" s="556"/>
      <c r="HAS1" s="556"/>
      <c r="HAT1" s="556"/>
      <c r="HAU1" s="556"/>
      <c r="HAV1" s="556"/>
      <c r="HAW1" s="556"/>
      <c r="HAX1" s="556"/>
      <c r="HAY1" s="556"/>
      <c r="HAZ1" s="556"/>
      <c r="HBA1" s="556"/>
      <c r="HBB1" s="556"/>
      <c r="HBC1" s="556"/>
      <c r="HBD1" s="556"/>
      <c r="HBE1" s="556"/>
      <c r="HBF1" s="556"/>
      <c r="HBG1" s="556"/>
      <c r="HBH1" s="556"/>
      <c r="HBI1" s="556"/>
      <c r="HBJ1" s="556"/>
      <c r="HBK1" s="556"/>
      <c r="HBL1" s="556"/>
      <c r="HBM1" s="556"/>
      <c r="HBN1" s="556"/>
      <c r="HBO1" s="556"/>
      <c r="HBP1" s="556"/>
      <c r="HBQ1" s="556"/>
      <c r="HBR1" s="556"/>
      <c r="HBS1" s="556"/>
      <c r="HBT1" s="556"/>
      <c r="HBU1" s="556"/>
      <c r="HBV1" s="556"/>
      <c r="HBW1" s="556"/>
      <c r="HBX1" s="556"/>
      <c r="HBY1" s="556"/>
      <c r="HBZ1" s="556"/>
      <c r="HCA1" s="556"/>
      <c r="HCB1" s="556"/>
      <c r="HCC1" s="556"/>
      <c r="HCD1" s="556"/>
      <c r="HCE1" s="556"/>
      <c r="HCF1" s="556"/>
      <c r="HCG1" s="556"/>
      <c r="HCH1" s="556"/>
      <c r="HCI1" s="556"/>
      <c r="HCJ1" s="556"/>
      <c r="HCK1" s="556"/>
      <c r="HCL1" s="556"/>
      <c r="HCM1" s="556"/>
      <c r="HCN1" s="556"/>
      <c r="HCO1" s="556"/>
      <c r="HCP1" s="556"/>
      <c r="HCQ1" s="556"/>
      <c r="HCR1" s="556"/>
      <c r="HCS1" s="556"/>
      <c r="HCT1" s="556"/>
      <c r="HCU1" s="556"/>
      <c r="HCV1" s="556"/>
      <c r="HCW1" s="556"/>
      <c r="HCX1" s="556"/>
      <c r="HCY1" s="556"/>
      <c r="HCZ1" s="556"/>
      <c r="HDA1" s="556"/>
      <c r="HDB1" s="556"/>
      <c r="HDC1" s="556"/>
      <c r="HDD1" s="556"/>
      <c r="HDE1" s="556"/>
      <c r="HDF1" s="556"/>
      <c r="HDG1" s="556"/>
      <c r="HDH1" s="556"/>
      <c r="HDI1" s="556"/>
      <c r="HDJ1" s="556"/>
      <c r="HDK1" s="556"/>
      <c r="HDL1" s="556"/>
      <c r="HDM1" s="556"/>
      <c r="HDN1" s="556"/>
      <c r="HDO1" s="556"/>
      <c r="HDP1" s="556"/>
      <c r="HDQ1" s="556"/>
      <c r="HDR1" s="556"/>
      <c r="HDS1" s="556"/>
      <c r="HDT1" s="556"/>
      <c r="HDU1" s="556"/>
      <c r="HDV1" s="556"/>
      <c r="HDW1" s="556"/>
      <c r="HDX1" s="556"/>
      <c r="HDY1" s="556"/>
      <c r="HDZ1" s="556"/>
      <c r="HEA1" s="556"/>
      <c r="HEB1" s="556"/>
      <c r="HEC1" s="556"/>
      <c r="HED1" s="556"/>
      <c r="HEE1" s="556"/>
      <c r="HEF1" s="556"/>
      <c r="HEG1" s="556"/>
      <c r="HEH1" s="556"/>
      <c r="HEI1" s="556"/>
      <c r="HEJ1" s="556"/>
      <c r="HEK1" s="556"/>
      <c r="HEL1" s="556"/>
      <c r="HEM1" s="556"/>
      <c r="HEN1" s="556"/>
      <c r="HEO1" s="556"/>
      <c r="HEP1" s="556"/>
      <c r="HEQ1" s="556"/>
      <c r="HER1" s="556"/>
      <c r="HES1" s="556"/>
      <c r="HET1" s="556"/>
      <c r="HEU1" s="556"/>
      <c r="HEV1" s="556"/>
      <c r="HEW1" s="556"/>
      <c r="HEX1" s="556"/>
      <c r="HEY1" s="556"/>
      <c r="HEZ1" s="556"/>
      <c r="HFA1" s="556"/>
      <c r="HFB1" s="556"/>
      <c r="HFC1" s="556"/>
      <c r="HFD1" s="556"/>
      <c r="HFE1" s="556"/>
      <c r="HFF1" s="556"/>
      <c r="HFG1" s="556"/>
      <c r="HFH1" s="556"/>
      <c r="HFI1" s="556"/>
      <c r="HFJ1" s="556"/>
      <c r="HFK1" s="556"/>
      <c r="HFL1" s="556"/>
      <c r="HFM1" s="556"/>
      <c r="HFN1" s="556"/>
      <c r="HFO1" s="556"/>
      <c r="HFP1" s="556"/>
      <c r="HFQ1" s="556"/>
      <c r="HFR1" s="556"/>
      <c r="HFS1" s="556"/>
      <c r="HFT1" s="556"/>
      <c r="HFU1" s="556"/>
      <c r="HFV1" s="556"/>
      <c r="HFW1" s="556"/>
      <c r="HFX1" s="556"/>
      <c r="HFY1" s="556"/>
      <c r="HFZ1" s="556"/>
      <c r="HGA1" s="556"/>
      <c r="HGB1" s="556"/>
      <c r="HGC1" s="556"/>
      <c r="HGD1" s="556"/>
      <c r="HGE1" s="556"/>
      <c r="HGF1" s="556"/>
      <c r="HGG1" s="556"/>
      <c r="HGH1" s="556"/>
      <c r="HGI1" s="556"/>
      <c r="HGJ1" s="556"/>
      <c r="HGK1" s="556"/>
      <c r="HGL1" s="556"/>
      <c r="HGM1" s="556"/>
      <c r="HGN1" s="556"/>
      <c r="HGO1" s="556"/>
      <c r="HGP1" s="556"/>
      <c r="HGQ1" s="556"/>
      <c r="HGR1" s="556"/>
      <c r="HGS1" s="556"/>
      <c r="HGT1" s="556"/>
      <c r="HGU1" s="556"/>
      <c r="HGV1" s="556"/>
      <c r="HGW1" s="556"/>
      <c r="HGX1" s="556"/>
      <c r="HGY1" s="556"/>
      <c r="HGZ1" s="556"/>
      <c r="HHA1" s="556"/>
      <c r="HHB1" s="556"/>
      <c r="HHC1" s="556"/>
      <c r="HHD1" s="556"/>
      <c r="HHE1" s="556"/>
      <c r="HHF1" s="556"/>
      <c r="HHG1" s="556"/>
      <c r="HHH1" s="556"/>
      <c r="HHI1" s="556"/>
      <c r="HHJ1" s="556"/>
      <c r="HHK1" s="556"/>
      <c r="HHL1" s="556"/>
      <c r="HHM1" s="556"/>
      <c r="HHN1" s="556"/>
      <c r="HHO1" s="556"/>
      <c r="HHP1" s="556"/>
      <c r="HHQ1" s="556"/>
      <c r="HHR1" s="556"/>
      <c r="HHS1" s="556"/>
      <c r="HHT1" s="556"/>
      <c r="HHU1" s="556"/>
      <c r="HHV1" s="556"/>
      <c r="HHW1" s="556"/>
      <c r="HHX1" s="556"/>
      <c r="HHY1" s="556"/>
      <c r="HHZ1" s="556"/>
      <c r="HIA1" s="556"/>
      <c r="HIB1" s="556"/>
      <c r="HIC1" s="556"/>
      <c r="HID1" s="556"/>
      <c r="HIE1" s="556"/>
      <c r="HIF1" s="556"/>
      <c r="HIG1" s="556"/>
      <c r="HIH1" s="556"/>
      <c r="HII1" s="556"/>
      <c r="HIJ1" s="556"/>
      <c r="HIK1" s="556"/>
      <c r="HIL1" s="556"/>
      <c r="HIM1" s="556"/>
      <c r="HIN1" s="556"/>
      <c r="HIO1" s="556"/>
      <c r="HIP1" s="556"/>
      <c r="HIQ1" s="556"/>
      <c r="HIR1" s="556"/>
      <c r="HIS1" s="556"/>
      <c r="HIT1" s="556"/>
      <c r="HIU1" s="556"/>
      <c r="HIV1" s="556"/>
      <c r="HIW1" s="556"/>
      <c r="HIX1" s="556"/>
      <c r="HIY1" s="556"/>
      <c r="HIZ1" s="556"/>
      <c r="HJA1" s="556"/>
      <c r="HJB1" s="556"/>
      <c r="HJC1" s="556"/>
      <c r="HJD1" s="556"/>
      <c r="HJE1" s="556"/>
      <c r="HJF1" s="556"/>
      <c r="HJG1" s="556"/>
      <c r="HJH1" s="556"/>
      <c r="HJI1" s="556"/>
      <c r="HJJ1" s="556"/>
      <c r="HJK1" s="556"/>
      <c r="HJL1" s="556"/>
      <c r="HJM1" s="556"/>
      <c r="HJN1" s="556"/>
      <c r="HJO1" s="556"/>
      <c r="HJP1" s="556"/>
      <c r="HJQ1" s="556"/>
      <c r="HJR1" s="556"/>
      <c r="HJS1" s="556"/>
      <c r="HJT1" s="556"/>
      <c r="HJU1" s="556"/>
      <c r="HJV1" s="556"/>
      <c r="HJW1" s="556"/>
      <c r="HJX1" s="556"/>
      <c r="HJY1" s="556"/>
      <c r="HJZ1" s="556"/>
      <c r="HKA1" s="556"/>
      <c r="HKB1" s="556"/>
      <c r="HKC1" s="556"/>
      <c r="HKD1" s="556"/>
      <c r="HKE1" s="556"/>
      <c r="HKF1" s="556"/>
      <c r="HKG1" s="556"/>
      <c r="HKH1" s="556"/>
      <c r="HKI1" s="556"/>
      <c r="HKJ1" s="556"/>
      <c r="HKK1" s="556"/>
      <c r="HKL1" s="556"/>
      <c r="HKM1" s="556"/>
      <c r="HKN1" s="556"/>
      <c r="HKO1" s="556"/>
      <c r="HKP1" s="556"/>
      <c r="HKQ1" s="556"/>
      <c r="HKR1" s="556"/>
      <c r="HKS1" s="556"/>
      <c r="HKT1" s="556"/>
      <c r="HKU1" s="556"/>
      <c r="HKV1" s="556"/>
      <c r="HKW1" s="556"/>
      <c r="HKX1" s="556"/>
      <c r="HKY1" s="556"/>
      <c r="HKZ1" s="556"/>
      <c r="HLA1" s="556"/>
      <c r="HLB1" s="556"/>
      <c r="HLC1" s="556"/>
      <c r="HLD1" s="556"/>
      <c r="HLE1" s="556"/>
      <c r="HLF1" s="556"/>
      <c r="HLG1" s="556"/>
      <c r="HLH1" s="556"/>
      <c r="HLI1" s="556"/>
      <c r="HLJ1" s="556"/>
      <c r="HLK1" s="556"/>
      <c r="HLL1" s="556"/>
      <c r="HLM1" s="556"/>
      <c r="HLN1" s="556"/>
      <c r="HLO1" s="556"/>
      <c r="HLP1" s="556"/>
      <c r="HLQ1" s="556"/>
      <c r="HLR1" s="556"/>
      <c r="HLS1" s="556"/>
      <c r="HLT1" s="556"/>
      <c r="HLU1" s="556"/>
      <c r="HLV1" s="556"/>
      <c r="HLW1" s="556"/>
      <c r="HLX1" s="556"/>
      <c r="HLY1" s="556"/>
      <c r="HLZ1" s="556"/>
      <c r="HMA1" s="556"/>
      <c r="HMB1" s="556"/>
      <c r="HMC1" s="556"/>
      <c r="HMD1" s="556"/>
      <c r="HME1" s="556"/>
      <c r="HMF1" s="556"/>
      <c r="HMG1" s="556"/>
      <c r="HMH1" s="556"/>
      <c r="HMI1" s="556"/>
      <c r="HMJ1" s="556"/>
      <c r="HMK1" s="556"/>
      <c r="HML1" s="556"/>
      <c r="HMM1" s="556"/>
      <c r="HMN1" s="556"/>
      <c r="HMO1" s="556"/>
      <c r="HMP1" s="556"/>
      <c r="HMQ1" s="556"/>
      <c r="HMR1" s="556"/>
      <c r="HMS1" s="556"/>
      <c r="HMT1" s="556"/>
      <c r="HMU1" s="556"/>
      <c r="HMV1" s="556"/>
      <c r="HMW1" s="556"/>
      <c r="HMX1" s="556"/>
      <c r="HMY1" s="556"/>
      <c r="HMZ1" s="556"/>
      <c r="HNA1" s="556"/>
      <c r="HNB1" s="556"/>
      <c r="HNC1" s="556"/>
      <c r="HND1" s="556"/>
      <c r="HNE1" s="556"/>
      <c r="HNF1" s="556"/>
      <c r="HNG1" s="556"/>
      <c r="HNH1" s="556"/>
      <c r="HNI1" s="556"/>
      <c r="HNJ1" s="556"/>
      <c r="HNK1" s="556"/>
      <c r="HNL1" s="556"/>
      <c r="HNM1" s="556"/>
      <c r="HNN1" s="556"/>
      <c r="HNO1" s="556"/>
      <c r="HNP1" s="556"/>
      <c r="HNQ1" s="556"/>
      <c r="HNR1" s="556"/>
      <c r="HNS1" s="556"/>
      <c r="HNT1" s="556"/>
      <c r="HNU1" s="556"/>
      <c r="HNV1" s="556"/>
      <c r="HNW1" s="556"/>
      <c r="HNX1" s="556"/>
      <c r="HNY1" s="556"/>
      <c r="HNZ1" s="556"/>
      <c r="HOA1" s="556"/>
      <c r="HOB1" s="556"/>
      <c r="HOC1" s="556"/>
      <c r="HOD1" s="556"/>
      <c r="HOE1" s="556"/>
      <c r="HOF1" s="556"/>
      <c r="HOG1" s="556"/>
      <c r="HOH1" s="556"/>
      <c r="HOI1" s="556"/>
      <c r="HOJ1" s="556"/>
      <c r="HOK1" s="556"/>
      <c r="HOL1" s="556"/>
      <c r="HOM1" s="556"/>
      <c r="HON1" s="556"/>
      <c r="HOO1" s="556"/>
      <c r="HOP1" s="556"/>
      <c r="HOQ1" s="556"/>
      <c r="HOR1" s="556"/>
      <c r="HOS1" s="556"/>
      <c r="HOT1" s="556"/>
      <c r="HOU1" s="556"/>
      <c r="HOV1" s="556"/>
      <c r="HOW1" s="556"/>
      <c r="HOX1" s="556"/>
      <c r="HOY1" s="556"/>
      <c r="HOZ1" s="556"/>
      <c r="HPA1" s="556"/>
      <c r="HPB1" s="556"/>
      <c r="HPC1" s="556"/>
      <c r="HPD1" s="556"/>
      <c r="HPE1" s="556"/>
      <c r="HPF1" s="556"/>
      <c r="HPG1" s="556"/>
      <c r="HPH1" s="556"/>
      <c r="HPI1" s="556"/>
      <c r="HPJ1" s="556"/>
      <c r="HPK1" s="556"/>
      <c r="HPL1" s="556"/>
      <c r="HPM1" s="556"/>
      <c r="HPN1" s="556"/>
      <c r="HPO1" s="556"/>
      <c r="HPP1" s="556"/>
      <c r="HPQ1" s="556"/>
      <c r="HPR1" s="556"/>
      <c r="HPS1" s="556"/>
      <c r="HPT1" s="556"/>
      <c r="HPU1" s="556"/>
      <c r="HPV1" s="556"/>
      <c r="HPW1" s="556"/>
      <c r="HPX1" s="556"/>
      <c r="HPY1" s="556"/>
      <c r="HPZ1" s="556"/>
      <c r="HQA1" s="556"/>
      <c r="HQB1" s="556"/>
      <c r="HQC1" s="556"/>
      <c r="HQD1" s="556"/>
      <c r="HQE1" s="556"/>
      <c r="HQF1" s="556"/>
      <c r="HQG1" s="556"/>
      <c r="HQH1" s="556"/>
      <c r="HQI1" s="556"/>
      <c r="HQJ1" s="556"/>
      <c r="HQK1" s="556"/>
      <c r="HQL1" s="556"/>
      <c r="HQM1" s="556"/>
      <c r="HQN1" s="556"/>
      <c r="HQO1" s="556"/>
      <c r="HQP1" s="556"/>
      <c r="HQQ1" s="556"/>
      <c r="HQR1" s="556"/>
      <c r="HQS1" s="556"/>
      <c r="HQT1" s="556"/>
      <c r="HQU1" s="556"/>
      <c r="HQV1" s="556"/>
      <c r="HQW1" s="556"/>
      <c r="HQX1" s="556"/>
      <c r="HQY1" s="556"/>
      <c r="HQZ1" s="556"/>
      <c r="HRA1" s="556"/>
      <c r="HRB1" s="556"/>
      <c r="HRC1" s="556"/>
      <c r="HRD1" s="556"/>
      <c r="HRE1" s="556"/>
      <c r="HRF1" s="556"/>
      <c r="HRG1" s="556"/>
      <c r="HRH1" s="556"/>
      <c r="HRI1" s="556"/>
      <c r="HRJ1" s="556"/>
      <c r="HRK1" s="556"/>
      <c r="HRL1" s="556"/>
      <c r="HRM1" s="556"/>
      <c r="HRN1" s="556"/>
      <c r="HRO1" s="556"/>
      <c r="HRP1" s="556"/>
      <c r="HRQ1" s="556"/>
      <c r="HRR1" s="556"/>
      <c r="HRS1" s="556"/>
      <c r="HRT1" s="556"/>
      <c r="HRU1" s="556"/>
      <c r="HRV1" s="556"/>
      <c r="HRW1" s="556"/>
      <c r="HRX1" s="556"/>
      <c r="HRY1" s="556"/>
      <c r="HRZ1" s="556"/>
      <c r="HSA1" s="556"/>
      <c r="HSB1" s="556"/>
      <c r="HSC1" s="556"/>
      <c r="HSD1" s="556"/>
      <c r="HSE1" s="556"/>
      <c r="HSF1" s="556"/>
      <c r="HSG1" s="556"/>
      <c r="HSH1" s="556"/>
      <c r="HSI1" s="556"/>
      <c r="HSJ1" s="556"/>
      <c r="HSK1" s="556"/>
      <c r="HSL1" s="556"/>
      <c r="HSM1" s="556"/>
      <c r="HSN1" s="556"/>
      <c r="HSO1" s="556"/>
      <c r="HSP1" s="556"/>
      <c r="HSQ1" s="556"/>
      <c r="HSR1" s="556"/>
      <c r="HSS1" s="556"/>
      <c r="HST1" s="556"/>
      <c r="HSU1" s="556"/>
      <c r="HSV1" s="556"/>
      <c r="HSW1" s="556"/>
      <c r="HSX1" s="556"/>
      <c r="HSY1" s="556"/>
      <c r="HSZ1" s="556"/>
      <c r="HTA1" s="556"/>
      <c r="HTB1" s="556"/>
      <c r="HTC1" s="556"/>
      <c r="HTD1" s="556"/>
      <c r="HTE1" s="556"/>
      <c r="HTF1" s="556"/>
      <c r="HTG1" s="556"/>
      <c r="HTH1" s="556"/>
      <c r="HTI1" s="556"/>
      <c r="HTJ1" s="556"/>
      <c r="HTK1" s="556"/>
      <c r="HTL1" s="556"/>
      <c r="HTM1" s="556"/>
      <c r="HTN1" s="556"/>
      <c r="HTO1" s="556"/>
      <c r="HTP1" s="556"/>
      <c r="HTQ1" s="556"/>
      <c r="HTR1" s="556"/>
      <c r="HTS1" s="556"/>
      <c r="HTT1" s="556"/>
      <c r="HTU1" s="556"/>
      <c r="HTV1" s="556"/>
      <c r="HTW1" s="556"/>
      <c r="HTX1" s="556"/>
      <c r="HTY1" s="556"/>
      <c r="HTZ1" s="556"/>
      <c r="HUA1" s="556"/>
      <c r="HUB1" s="556"/>
      <c r="HUC1" s="556"/>
      <c r="HUD1" s="556"/>
      <c r="HUE1" s="556"/>
      <c r="HUF1" s="556"/>
      <c r="HUG1" s="556"/>
      <c r="HUH1" s="556"/>
      <c r="HUI1" s="556"/>
      <c r="HUJ1" s="556"/>
      <c r="HUK1" s="556"/>
      <c r="HUL1" s="556"/>
      <c r="HUM1" s="556"/>
      <c r="HUN1" s="556"/>
      <c r="HUO1" s="556"/>
      <c r="HUP1" s="556"/>
      <c r="HUQ1" s="556"/>
      <c r="HUR1" s="556"/>
      <c r="HUS1" s="556"/>
      <c r="HUT1" s="556"/>
      <c r="HUU1" s="556"/>
      <c r="HUV1" s="556"/>
      <c r="HUW1" s="556"/>
      <c r="HUX1" s="556"/>
      <c r="HUY1" s="556"/>
      <c r="HUZ1" s="556"/>
      <c r="HVA1" s="556"/>
      <c r="HVB1" s="556"/>
      <c r="HVC1" s="556"/>
      <c r="HVD1" s="556"/>
      <c r="HVE1" s="556"/>
      <c r="HVF1" s="556"/>
      <c r="HVG1" s="556"/>
      <c r="HVH1" s="556"/>
      <c r="HVI1" s="556"/>
      <c r="HVJ1" s="556"/>
      <c r="HVK1" s="556"/>
      <c r="HVL1" s="556"/>
      <c r="HVM1" s="556"/>
      <c r="HVN1" s="556"/>
      <c r="HVO1" s="556"/>
      <c r="HVP1" s="556"/>
      <c r="HVQ1" s="556"/>
      <c r="HVR1" s="556"/>
      <c r="HVS1" s="556"/>
      <c r="HVT1" s="556"/>
      <c r="HVU1" s="556"/>
      <c r="HVV1" s="556"/>
      <c r="HVW1" s="556"/>
      <c r="HVX1" s="556"/>
      <c r="HVY1" s="556"/>
      <c r="HVZ1" s="556"/>
      <c r="HWA1" s="556"/>
      <c r="HWB1" s="556"/>
      <c r="HWC1" s="556"/>
      <c r="HWD1" s="556"/>
      <c r="HWE1" s="556"/>
      <c r="HWF1" s="556"/>
      <c r="HWG1" s="556"/>
      <c r="HWH1" s="556"/>
      <c r="HWI1" s="556"/>
      <c r="HWJ1" s="556"/>
      <c r="HWK1" s="556"/>
      <c r="HWL1" s="556"/>
      <c r="HWM1" s="556"/>
      <c r="HWN1" s="556"/>
      <c r="HWO1" s="556"/>
      <c r="HWP1" s="556"/>
      <c r="HWQ1" s="556"/>
      <c r="HWR1" s="556"/>
      <c r="HWS1" s="556"/>
      <c r="HWT1" s="556"/>
      <c r="HWU1" s="556"/>
      <c r="HWV1" s="556"/>
      <c r="HWW1" s="556"/>
      <c r="HWX1" s="556"/>
      <c r="HWY1" s="556"/>
      <c r="HWZ1" s="556"/>
      <c r="HXA1" s="556"/>
      <c r="HXB1" s="556"/>
      <c r="HXC1" s="556"/>
      <c r="HXD1" s="556"/>
      <c r="HXE1" s="556"/>
      <c r="HXF1" s="556"/>
      <c r="HXG1" s="556"/>
      <c r="HXH1" s="556"/>
      <c r="HXI1" s="556"/>
      <c r="HXJ1" s="556"/>
      <c r="HXK1" s="556"/>
      <c r="HXL1" s="556"/>
      <c r="HXM1" s="556"/>
      <c r="HXN1" s="556"/>
      <c r="HXO1" s="556"/>
      <c r="HXP1" s="556"/>
      <c r="HXQ1" s="556"/>
      <c r="HXR1" s="556"/>
      <c r="HXS1" s="556"/>
      <c r="HXT1" s="556"/>
      <c r="HXU1" s="556"/>
      <c r="HXV1" s="556"/>
      <c r="HXW1" s="556"/>
      <c r="HXX1" s="556"/>
      <c r="HXY1" s="556"/>
      <c r="HXZ1" s="556"/>
      <c r="HYA1" s="556"/>
      <c r="HYB1" s="556"/>
      <c r="HYC1" s="556"/>
      <c r="HYD1" s="556"/>
      <c r="HYE1" s="556"/>
      <c r="HYF1" s="556"/>
      <c r="HYG1" s="556"/>
      <c r="HYH1" s="556"/>
      <c r="HYI1" s="556"/>
      <c r="HYJ1" s="556"/>
      <c r="HYK1" s="556"/>
      <c r="HYL1" s="556"/>
      <c r="HYM1" s="556"/>
      <c r="HYN1" s="556"/>
      <c r="HYO1" s="556"/>
      <c r="HYP1" s="556"/>
      <c r="HYQ1" s="556"/>
      <c r="HYR1" s="556"/>
      <c r="HYS1" s="556"/>
      <c r="HYT1" s="556"/>
      <c r="HYU1" s="556"/>
      <c r="HYV1" s="556"/>
      <c r="HYW1" s="556"/>
      <c r="HYX1" s="556"/>
      <c r="HYY1" s="556"/>
      <c r="HYZ1" s="556"/>
      <c r="HZA1" s="556"/>
      <c r="HZB1" s="556"/>
      <c r="HZC1" s="556"/>
      <c r="HZD1" s="556"/>
      <c r="HZE1" s="556"/>
      <c r="HZF1" s="556"/>
      <c r="HZG1" s="556"/>
      <c r="HZH1" s="556"/>
      <c r="HZI1" s="556"/>
      <c r="HZJ1" s="556"/>
      <c r="HZK1" s="556"/>
      <c r="HZL1" s="556"/>
      <c r="HZM1" s="556"/>
      <c r="HZN1" s="556"/>
      <c r="HZO1" s="556"/>
      <c r="HZP1" s="556"/>
      <c r="HZQ1" s="556"/>
      <c r="HZR1" s="556"/>
      <c r="HZS1" s="556"/>
      <c r="HZT1" s="556"/>
      <c r="HZU1" s="556"/>
      <c r="HZV1" s="556"/>
      <c r="HZW1" s="556"/>
      <c r="HZX1" s="556"/>
      <c r="HZY1" s="556"/>
      <c r="HZZ1" s="556"/>
      <c r="IAA1" s="556"/>
      <c r="IAB1" s="556"/>
      <c r="IAC1" s="556"/>
      <c r="IAD1" s="556"/>
      <c r="IAE1" s="556"/>
      <c r="IAF1" s="556"/>
      <c r="IAG1" s="556"/>
      <c r="IAH1" s="556"/>
      <c r="IAI1" s="556"/>
      <c r="IAJ1" s="556"/>
      <c r="IAK1" s="556"/>
      <c r="IAL1" s="556"/>
      <c r="IAM1" s="556"/>
      <c r="IAN1" s="556"/>
      <c r="IAO1" s="556"/>
      <c r="IAP1" s="556"/>
      <c r="IAQ1" s="556"/>
      <c r="IAR1" s="556"/>
      <c r="IAS1" s="556"/>
      <c r="IAT1" s="556"/>
      <c r="IAU1" s="556"/>
      <c r="IAV1" s="556"/>
      <c r="IAW1" s="556"/>
      <c r="IAX1" s="556"/>
      <c r="IAY1" s="556"/>
      <c r="IAZ1" s="556"/>
      <c r="IBA1" s="556"/>
      <c r="IBB1" s="556"/>
      <c r="IBC1" s="556"/>
      <c r="IBD1" s="556"/>
      <c r="IBE1" s="556"/>
      <c r="IBF1" s="556"/>
      <c r="IBG1" s="556"/>
      <c r="IBH1" s="556"/>
      <c r="IBI1" s="556"/>
      <c r="IBJ1" s="556"/>
      <c r="IBK1" s="556"/>
      <c r="IBL1" s="556"/>
      <c r="IBM1" s="556"/>
      <c r="IBN1" s="556"/>
      <c r="IBO1" s="556"/>
      <c r="IBP1" s="556"/>
      <c r="IBQ1" s="556"/>
      <c r="IBR1" s="556"/>
      <c r="IBS1" s="556"/>
      <c r="IBT1" s="556"/>
      <c r="IBU1" s="556"/>
      <c r="IBV1" s="556"/>
      <c r="IBW1" s="556"/>
      <c r="IBX1" s="556"/>
      <c r="IBY1" s="556"/>
      <c r="IBZ1" s="556"/>
      <c r="ICA1" s="556"/>
      <c r="ICB1" s="556"/>
      <c r="ICC1" s="556"/>
      <c r="ICD1" s="556"/>
      <c r="ICE1" s="556"/>
      <c r="ICF1" s="556"/>
      <c r="ICG1" s="556"/>
      <c r="ICH1" s="556"/>
      <c r="ICI1" s="556"/>
      <c r="ICJ1" s="556"/>
      <c r="ICK1" s="556"/>
      <c r="ICL1" s="556"/>
      <c r="ICM1" s="556"/>
      <c r="ICN1" s="556"/>
      <c r="ICO1" s="556"/>
      <c r="ICP1" s="556"/>
      <c r="ICQ1" s="556"/>
      <c r="ICR1" s="556"/>
      <c r="ICS1" s="556"/>
      <c r="ICT1" s="556"/>
      <c r="ICU1" s="556"/>
      <c r="ICV1" s="556"/>
      <c r="ICW1" s="556"/>
      <c r="ICX1" s="556"/>
      <c r="ICY1" s="556"/>
      <c r="ICZ1" s="556"/>
      <c r="IDA1" s="556"/>
      <c r="IDB1" s="556"/>
      <c r="IDC1" s="556"/>
      <c r="IDD1" s="556"/>
      <c r="IDE1" s="556"/>
      <c r="IDF1" s="556"/>
      <c r="IDG1" s="556"/>
      <c r="IDH1" s="556"/>
      <c r="IDI1" s="556"/>
      <c r="IDJ1" s="556"/>
      <c r="IDK1" s="556"/>
      <c r="IDL1" s="556"/>
      <c r="IDM1" s="556"/>
      <c r="IDN1" s="556"/>
      <c r="IDO1" s="556"/>
      <c r="IDP1" s="556"/>
      <c r="IDQ1" s="556"/>
      <c r="IDR1" s="556"/>
      <c r="IDS1" s="556"/>
      <c r="IDT1" s="556"/>
      <c r="IDU1" s="556"/>
      <c r="IDV1" s="556"/>
      <c r="IDW1" s="556"/>
      <c r="IDX1" s="556"/>
      <c r="IDY1" s="556"/>
      <c r="IDZ1" s="556"/>
      <c r="IEA1" s="556"/>
      <c r="IEB1" s="556"/>
      <c r="IEC1" s="556"/>
      <c r="IED1" s="556"/>
      <c r="IEE1" s="556"/>
      <c r="IEF1" s="556"/>
      <c r="IEG1" s="556"/>
      <c r="IEH1" s="556"/>
      <c r="IEI1" s="556"/>
      <c r="IEJ1" s="556"/>
      <c r="IEK1" s="556"/>
      <c r="IEL1" s="556"/>
      <c r="IEM1" s="556"/>
      <c r="IEN1" s="556"/>
      <c r="IEO1" s="556"/>
      <c r="IEP1" s="556"/>
      <c r="IEQ1" s="556"/>
      <c r="IER1" s="556"/>
      <c r="IES1" s="556"/>
      <c r="IET1" s="556"/>
      <c r="IEU1" s="556"/>
      <c r="IEV1" s="556"/>
      <c r="IEW1" s="556"/>
      <c r="IEX1" s="556"/>
      <c r="IEY1" s="556"/>
      <c r="IEZ1" s="556"/>
      <c r="IFA1" s="556"/>
      <c r="IFB1" s="556"/>
      <c r="IFC1" s="556"/>
      <c r="IFD1" s="556"/>
      <c r="IFE1" s="556"/>
      <c r="IFF1" s="556"/>
      <c r="IFG1" s="556"/>
      <c r="IFH1" s="556"/>
      <c r="IFI1" s="556"/>
      <c r="IFJ1" s="556"/>
      <c r="IFK1" s="556"/>
      <c r="IFL1" s="556"/>
      <c r="IFM1" s="556"/>
      <c r="IFN1" s="556"/>
      <c r="IFO1" s="556"/>
      <c r="IFP1" s="556"/>
      <c r="IFQ1" s="556"/>
      <c r="IFR1" s="556"/>
      <c r="IFS1" s="556"/>
      <c r="IFT1" s="556"/>
      <c r="IFU1" s="556"/>
      <c r="IFV1" s="556"/>
      <c r="IFW1" s="556"/>
      <c r="IFX1" s="556"/>
      <c r="IFY1" s="556"/>
      <c r="IFZ1" s="556"/>
      <c r="IGA1" s="556"/>
      <c r="IGB1" s="556"/>
      <c r="IGC1" s="556"/>
      <c r="IGD1" s="556"/>
      <c r="IGE1" s="556"/>
      <c r="IGF1" s="556"/>
      <c r="IGG1" s="556"/>
      <c r="IGH1" s="556"/>
      <c r="IGI1" s="556"/>
      <c r="IGJ1" s="556"/>
      <c r="IGK1" s="556"/>
      <c r="IGL1" s="556"/>
      <c r="IGM1" s="556"/>
      <c r="IGN1" s="556"/>
      <c r="IGO1" s="556"/>
      <c r="IGP1" s="556"/>
      <c r="IGQ1" s="556"/>
      <c r="IGR1" s="556"/>
      <c r="IGS1" s="556"/>
      <c r="IGT1" s="556"/>
      <c r="IGU1" s="556"/>
      <c r="IGV1" s="556"/>
      <c r="IGW1" s="556"/>
      <c r="IGX1" s="556"/>
      <c r="IGY1" s="556"/>
      <c r="IGZ1" s="556"/>
      <c r="IHA1" s="556"/>
      <c r="IHB1" s="556"/>
      <c r="IHC1" s="556"/>
      <c r="IHD1" s="556"/>
      <c r="IHE1" s="556"/>
      <c r="IHF1" s="556"/>
      <c r="IHG1" s="556"/>
      <c r="IHH1" s="556"/>
      <c r="IHI1" s="556"/>
      <c r="IHJ1" s="556"/>
      <c r="IHK1" s="556"/>
      <c r="IHL1" s="556"/>
      <c r="IHM1" s="556"/>
      <c r="IHN1" s="556"/>
      <c r="IHO1" s="556"/>
      <c r="IHP1" s="556"/>
      <c r="IHQ1" s="556"/>
      <c r="IHR1" s="556"/>
      <c r="IHS1" s="556"/>
      <c r="IHT1" s="556"/>
      <c r="IHU1" s="556"/>
      <c r="IHV1" s="556"/>
      <c r="IHW1" s="556"/>
      <c r="IHX1" s="556"/>
      <c r="IHY1" s="556"/>
      <c r="IHZ1" s="556"/>
      <c r="IIA1" s="556"/>
      <c r="IIB1" s="556"/>
      <c r="IIC1" s="556"/>
      <c r="IID1" s="556"/>
      <c r="IIE1" s="556"/>
      <c r="IIF1" s="556"/>
      <c r="IIG1" s="556"/>
      <c r="IIH1" s="556"/>
      <c r="III1" s="556"/>
      <c r="IIJ1" s="556"/>
      <c r="IIK1" s="556"/>
      <c r="IIL1" s="556"/>
      <c r="IIM1" s="556"/>
      <c r="IIN1" s="556"/>
      <c r="IIO1" s="556"/>
      <c r="IIP1" s="556"/>
      <c r="IIQ1" s="556"/>
      <c r="IIR1" s="556"/>
      <c r="IIS1" s="556"/>
      <c r="IIT1" s="556"/>
      <c r="IIU1" s="556"/>
      <c r="IIV1" s="556"/>
      <c r="IIW1" s="556"/>
      <c r="IIX1" s="556"/>
      <c r="IIY1" s="556"/>
      <c r="IIZ1" s="556"/>
      <c r="IJA1" s="556"/>
      <c r="IJB1" s="556"/>
      <c r="IJC1" s="556"/>
      <c r="IJD1" s="556"/>
      <c r="IJE1" s="556"/>
      <c r="IJF1" s="556"/>
      <c r="IJG1" s="556"/>
      <c r="IJH1" s="556"/>
      <c r="IJI1" s="556"/>
      <c r="IJJ1" s="556"/>
      <c r="IJK1" s="556"/>
      <c r="IJL1" s="556"/>
      <c r="IJM1" s="556"/>
      <c r="IJN1" s="556"/>
      <c r="IJO1" s="556"/>
      <c r="IJP1" s="556"/>
      <c r="IJQ1" s="556"/>
      <c r="IJR1" s="556"/>
      <c r="IJS1" s="556"/>
      <c r="IJT1" s="556"/>
      <c r="IJU1" s="556"/>
      <c r="IJV1" s="556"/>
      <c r="IJW1" s="556"/>
      <c r="IJX1" s="556"/>
      <c r="IJY1" s="556"/>
      <c r="IJZ1" s="556"/>
      <c r="IKA1" s="556"/>
      <c r="IKB1" s="556"/>
      <c r="IKC1" s="556"/>
      <c r="IKD1" s="556"/>
      <c r="IKE1" s="556"/>
      <c r="IKF1" s="556"/>
      <c r="IKG1" s="556"/>
      <c r="IKH1" s="556"/>
      <c r="IKI1" s="556"/>
      <c r="IKJ1" s="556"/>
      <c r="IKK1" s="556"/>
      <c r="IKL1" s="556"/>
      <c r="IKM1" s="556"/>
      <c r="IKN1" s="556"/>
      <c r="IKO1" s="556"/>
      <c r="IKP1" s="556"/>
      <c r="IKQ1" s="556"/>
      <c r="IKR1" s="556"/>
      <c r="IKS1" s="556"/>
      <c r="IKT1" s="556"/>
      <c r="IKU1" s="556"/>
      <c r="IKV1" s="556"/>
      <c r="IKW1" s="556"/>
      <c r="IKX1" s="556"/>
      <c r="IKY1" s="556"/>
      <c r="IKZ1" s="556"/>
      <c r="ILA1" s="556"/>
      <c r="ILB1" s="556"/>
      <c r="ILC1" s="556"/>
      <c r="ILD1" s="556"/>
      <c r="ILE1" s="556"/>
      <c r="ILF1" s="556"/>
      <c r="ILG1" s="556"/>
      <c r="ILH1" s="556"/>
      <c r="ILI1" s="556"/>
      <c r="ILJ1" s="556"/>
      <c r="ILK1" s="556"/>
      <c r="ILL1" s="556"/>
      <c r="ILM1" s="556"/>
      <c r="ILN1" s="556"/>
      <c r="ILO1" s="556"/>
      <c r="ILP1" s="556"/>
      <c r="ILQ1" s="556"/>
      <c r="ILR1" s="556"/>
      <c r="ILS1" s="556"/>
      <c r="ILT1" s="556"/>
      <c r="ILU1" s="556"/>
      <c r="ILV1" s="556"/>
      <c r="ILW1" s="556"/>
      <c r="ILX1" s="556"/>
      <c r="ILY1" s="556"/>
      <c r="ILZ1" s="556"/>
      <c r="IMA1" s="556"/>
      <c r="IMB1" s="556"/>
      <c r="IMC1" s="556"/>
      <c r="IMD1" s="556"/>
      <c r="IME1" s="556"/>
      <c r="IMF1" s="556"/>
      <c r="IMG1" s="556"/>
      <c r="IMH1" s="556"/>
      <c r="IMI1" s="556"/>
      <c r="IMJ1" s="556"/>
      <c r="IMK1" s="556"/>
      <c r="IML1" s="556"/>
      <c r="IMM1" s="556"/>
      <c r="IMN1" s="556"/>
      <c r="IMO1" s="556"/>
      <c r="IMP1" s="556"/>
      <c r="IMQ1" s="556"/>
      <c r="IMR1" s="556"/>
      <c r="IMS1" s="556"/>
      <c r="IMT1" s="556"/>
      <c r="IMU1" s="556"/>
      <c r="IMV1" s="556"/>
      <c r="IMW1" s="556"/>
      <c r="IMX1" s="556"/>
      <c r="IMY1" s="556"/>
      <c r="IMZ1" s="556"/>
      <c r="INA1" s="556"/>
      <c r="INB1" s="556"/>
      <c r="INC1" s="556"/>
      <c r="IND1" s="556"/>
      <c r="INE1" s="556"/>
      <c r="INF1" s="556"/>
      <c r="ING1" s="556"/>
      <c r="INH1" s="556"/>
      <c r="INI1" s="556"/>
      <c r="INJ1" s="556"/>
      <c r="INK1" s="556"/>
      <c r="INL1" s="556"/>
      <c r="INM1" s="556"/>
      <c r="INN1" s="556"/>
      <c r="INO1" s="556"/>
      <c r="INP1" s="556"/>
      <c r="INQ1" s="556"/>
      <c r="INR1" s="556"/>
      <c r="INS1" s="556"/>
      <c r="INT1" s="556"/>
      <c r="INU1" s="556"/>
      <c r="INV1" s="556"/>
      <c r="INW1" s="556"/>
      <c r="INX1" s="556"/>
      <c r="INY1" s="556"/>
      <c r="INZ1" s="556"/>
      <c r="IOA1" s="556"/>
      <c r="IOB1" s="556"/>
      <c r="IOC1" s="556"/>
      <c r="IOD1" s="556"/>
      <c r="IOE1" s="556"/>
      <c r="IOF1" s="556"/>
      <c r="IOG1" s="556"/>
      <c r="IOH1" s="556"/>
      <c r="IOI1" s="556"/>
      <c r="IOJ1" s="556"/>
      <c r="IOK1" s="556"/>
      <c r="IOL1" s="556"/>
      <c r="IOM1" s="556"/>
      <c r="ION1" s="556"/>
      <c r="IOO1" s="556"/>
      <c r="IOP1" s="556"/>
      <c r="IOQ1" s="556"/>
      <c r="IOR1" s="556"/>
      <c r="IOS1" s="556"/>
      <c r="IOT1" s="556"/>
      <c r="IOU1" s="556"/>
      <c r="IOV1" s="556"/>
      <c r="IOW1" s="556"/>
      <c r="IOX1" s="556"/>
      <c r="IOY1" s="556"/>
      <c r="IOZ1" s="556"/>
      <c r="IPA1" s="556"/>
      <c r="IPB1" s="556"/>
      <c r="IPC1" s="556"/>
      <c r="IPD1" s="556"/>
      <c r="IPE1" s="556"/>
      <c r="IPF1" s="556"/>
      <c r="IPG1" s="556"/>
      <c r="IPH1" s="556"/>
      <c r="IPI1" s="556"/>
      <c r="IPJ1" s="556"/>
      <c r="IPK1" s="556"/>
      <c r="IPL1" s="556"/>
      <c r="IPM1" s="556"/>
      <c r="IPN1" s="556"/>
      <c r="IPO1" s="556"/>
      <c r="IPP1" s="556"/>
      <c r="IPQ1" s="556"/>
      <c r="IPR1" s="556"/>
      <c r="IPS1" s="556"/>
      <c r="IPT1" s="556"/>
      <c r="IPU1" s="556"/>
      <c r="IPV1" s="556"/>
      <c r="IPW1" s="556"/>
      <c r="IPX1" s="556"/>
      <c r="IPY1" s="556"/>
      <c r="IPZ1" s="556"/>
      <c r="IQA1" s="556"/>
      <c r="IQB1" s="556"/>
      <c r="IQC1" s="556"/>
      <c r="IQD1" s="556"/>
      <c r="IQE1" s="556"/>
      <c r="IQF1" s="556"/>
      <c r="IQG1" s="556"/>
      <c r="IQH1" s="556"/>
      <c r="IQI1" s="556"/>
      <c r="IQJ1" s="556"/>
      <c r="IQK1" s="556"/>
      <c r="IQL1" s="556"/>
      <c r="IQM1" s="556"/>
      <c r="IQN1" s="556"/>
      <c r="IQO1" s="556"/>
      <c r="IQP1" s="556"/>
      <c r="IQQ1" s="556"/>
      <c r="IQR1" s="556"/>
      <c r="IQS1" s="556"/>
      <c r="IQT1" s="556"/>
      <c r="IQU1" s="556"/>
      <c r="IQV1" s="556"/>
      <c r="IQW1" s="556"/>
      <c r="IQX1" s="556"/>
      <c r="IQY1" s="556"/>
      <c r="IQZ1" s="556"/>
      <c r="IRA1" s="556"/>
      <c r="IRB1" s="556"/>
      <c r="IRC1" s="556"/>
      <c r="IRD1" s="556"/>
      <c r="IRE1" s="556"/>
      <c r="IRF1" s="556"/>
      <c r="IRG1" s="556"/>
      <c r="IRH1" s="556"/>
      <c r="IRI1" s="556"/>
      <c r="IRJ1" s="556"/>
      <c r="IRK1" s="556"/>
      <c r="IRL1" s="556"/>
      <c r="IRM1" s="556"/>
      <c r="IRN1" s="556"/>
      <c r="IRO1" s="556"/>
      <c r="IRP1" s="556"/>
      <c r="IRQ1" s="556"/>
      <c r="IRR1" s="556"/>
      <c r="IRS1" s="556"/>
      <c r="IRT1" s="556"/>
      <c r="IRU1" s="556"/>
      <c r="IRV1" s="556"/>
      <c r="IRW1" s="556"/>
      <c r="IRX1" s="556"/>
      <c r="IRY1" s="556"/>
      <c r="IRZ1" s="556"/>
      <c r="ISA1" s="556"/>
      <c r="ISB1" s="556"/>
      <c r="ISC1" s="556"/>
      <c r="ISD1" s="556"/>
      <c r="ISE1" s="556"/>
      <c r="ISF1" s="556"/>
      <c r="ISG1" s="556"/>
      <c r="ISH1" s="556"/>
      <c r="ISI1" s="556"/>
      <c r="ISJ1" s="556"/>
      <c r="ISK1" s="556"/>
      <c r="ISL1" s="556"/>
      <c r="ISM1" s="556"/>
      <c r="ISN1" s="556"/>
      <c r="ISO1" s="556"/>
      <c r="ISP1" s="556"/>
      <c r="ISQ1" s="556"/>
      <c r="ISR1" s="556"/>
      <c r="ISS1" s="556"/>
      <c r="IST1" s="556"/>
      <c r="ISU1" s="556"/>
      <c r="ISV1" s="556"/>
      <c r="ISW1" s="556"/>
      <c r="ISX1" s="556"/>
      <c r="ISY1" s="556"/>
      <c r="ISZ1" s="556"/>
      <c r="ITA1" s="556"/>
      <c r="ITB1" s="556"/>
      <c r="ITC1" s="556"/>
      <c r="ITD1" s="556"/>
      <c r="ITE1" s="556"/>
      <c r="ITF1" s="556"/>
      <c r="ITG1" s="556"/>
      <c r="ITH1" s="556"/>
      <c r="ITI1" s="556"/>
      <c r="ITJ1" s="556"/>
      <c r="ITK1" s="556"/>
      <c r="ITL1" s="556"/>
      <c r="ITM1" s="556"/>
      <c r="ITN1" s="556"/>
      <c r="ITO1" s="556"/>
      <c r="ITP1" s="556"/>
      <c r="ITQ1" s="556"/>
      <c r="ITR1" s="556"/>
      <c r="ITS1" s="556"/>
      <c r="ITT1" s="556"/>
      <c r="ITU1" s="556"/>
      <c r="ITV1" s="556"/>
      <c r="ITW1" s="556"/>
      <c r="ITX1" s="556"/>
      <c r="ITY1" s="556"/>
      <c r="ITZ1" s="556"/>
      <c r="IUA1" s="556"/>
      <c r="IUB1" s="556"/>
      <c r="IUC1" s="556"/>
      <c r="IUD1" s="556"/>
      <c r="IUE1" s="556"/>
      <c r="IUF1" s="556"/>
      <c r="IUG1" s="556"/>
      <c r="IUH1" s="556"/>
      <c r="IUI1" s="556"/>
      <c r="IUJ1" s="556"/>
      <c r="IUK1" s="556"/>
      <c r="IUL1" s="556"/>
      <c r="IUM1" s="556"/>
      <c r="IUN1" s="556"/>
      <c r="IUO1" s="556"/>
      <c r="IUP1" s="556"/>
      <c r="IUQ1" s="556"/>
      <c r="IUR1" s="556"/>
      <c r="IUS1" s="556"/>
      <c r="IUT1" s="556"/>
      <c r="IUU1" s="556"/>
      <c r="IUV1" s="556"/>
      <c r="IUW1" s="556"/>
      <c r="IUX1" s="556"/>
      <c r="IUY1" s="556"/>
      <c r="IUZ1" s="556"/>
      <c r="IVA1" s="556"/>
      <c r="IVB1" s="556"/>
      <c r="IVC1" s="556"/>
      <c r="IVD1" s="556"/>
      <c r="IVE1" s="556"/>
      <c r="IVF1" s="556"/>
      <c r="IVG1" s="556"/>
      <c r="IVH1" s="556"/>
      <c r="IVI1" s="556"/>
      <c r="IVJ1" s="556"/>
      <c r="IVK1" s="556"/>
      <c r="IVL1" s="556"/>
      <c r="IVM1" s="556"/>
      <c r="IVN1" s="556"/>
      <c r="IVO1" s="556"/>
      <c r="IVP1" s="556"/>
      <c r="IVQ1" s="556"/>
      <c r="IVR1" s="556"/>
      <c r="IVS1" s="556"/>
      <c r="IVT1" s="556"/>
      <c r="IVU1" s="556"/>
      <c r="IVV1" s="556"/>
      <c r="IVW1" s="556"/>
      <c r="IVX1" s="556"/>
      <c r="IVY1" s="556"/>
      <c r="IVZ1" s="556"/>
      <c r="IWA1" s="556"/>
      <c r="IWB1" s="556"/>
      <c r="IWC1" s="556"/>
      <c r="IWD1" s="556"/>
      <c r="IWE1" s="556"/>
      <c r="IWF1" s="556"/>
      <c r="IWG1" s="556"/>
      <c r="IWH1" s="556"/>
      <c r="IWI1" s="556"/>
      <c r="IWJ1" s="556"/>
      <c r="IWK1" s="556"/>
      <c r="IWL1" s="556"/>
      <c r="IWM1" s="556"/>
      <c r="IWN1" s="556"/>
      <c r="IWO1" s="556"/>
      <c r="IWP1" s="556"/>
      <c r="IWQ1" s="556"/>
      <c r="IWR1" s="556"/>
      <c r="IWS1" s="556"/>
      <c r="IWT1" s="556"/>
      <c r="IWU1" s="556"/>
      <c r="IWV1" s="556"/>
      <c r="IWW1" s="556"/>
      <c r="IWX1" s="556"/>
      <c r="IWY1" s="556"/>
      <c r="IWZ1" s="556"/>
      <c r="IXA1" s="556"/>
      <c r="IXB1" s="556"/>
      <c r="IXC1" s="556"/>
      <c r="IXD1" s="556"/>
      <c r="IXE1" s="556"/>
      <c r="IXF1" s="556"/>
      <c r="IXG1" s="556"/>
      <c r="IXH1" s="556"/>
      <c r="IXI1" s="556"/>
      <c r="IXJ1" s="556"/>
      <c r="IXK1" s="556"/>
      <c r="IXL1" s="556"/>
      <c r="IXM1" s="556"/>
      <c r="IXN1" s="556"/>
      <c r="IXO1" s="556"/>
      <c r="IXP1" s="556"/>
      <c r="IXQ1" s="556"/>
      <c r="IXR1" s="556"/>
      <c r="IXS1" s="556"/>
      <c r="IXT1" s="556"/>
      <c r="IXU1" s="556"/>
      <c r="IXV1" s="556"/>
      <c r="IXW1" s="556"/>
      <c r="IXX1" s="556"/>
      <c r="IXY1" s="556"/>
      <c r="IXZ1" s="556"/>
      <c r="IYA1" s="556"/>
      <c r="IYB1" s="556"/>
      <c r="IYC1" s="556"/>
      <c r="IYD1" s="556"/>
      <c r="IYE1" s="556"/>
      <c r="IYF1" s="556"/>
      <c r="IYG1" s="556"/>
      <c r="IYH1" s="556"/>
      <c r="IYI1" s="556"/>
      <c r="IYJ1" s="556"/>
      <c r="IYK1" s="556"/>
      <c r="IYL1" s="556"/>
      <c r="IYM1" s="556"/>
      <c r="IYN1" s="556"/>
      <c r="IYO1" s="556"/>
      <c r="IYP1" s="556"/>
      <c r="IYQ1" s="556"/>
      <c r="IYR1" s="556"/>
      <c r="IYS1" s="556"/>
      <c r="IYT1" s="556"/>
      <c r="IYU1" s="556"/>
      <c r="IYV1" s="556"/>
      <c r="IYW1" s="556"/>
      <c r="IYX1" s="556"/>
      <c r="IYY1" s="556"/>
      <c r="IYZ1" s="556"/>
      <c r="IZA1" s="556"/>
      <c r="IZB1" s="556"/>
      <c r="IZC1" s="556"/>
      <c r="IZD1" s="556"/>
      <c r="IZE1" s="556"/>
      <c r="IZF1" s="556"/>
      <c r="IZG1" s="556"/>
      <c r="IZH1" s="556"/>
      <c r="IZI1" s="556"/>
      <c r="IZJ1" s="556"/>
      <c r="IZK1" s="556"/>
      <c r="IZL1" s="556"/>
      <c r="IZM1" s="556"/>
      <c r="IZN1" s="556"/>
      <c r="IZO1" s="556"/>
      <c r="IZP1" s="556"/>
      <c r="IZQ1" s="556"/>
      <c r="IZR1" s="556"/>
      <c r="IZS1" s="556"/>
      <c r="IZT1" s="556"/>
      <c r="IZU1" s="556"/>
      <c r="IZV1" s="556"/>
      <c r="IZW1" s="556"/>
      <c r="IZX1" s="556"/>
      <c r="IZY1" s="556"/>
      <c r="IZZ1" s="556"/>
      <c r="JAA1" s="556"/>
      <c r="JAB1" s="556"/>
      <c r="JAC1" s="556"/>
      <c r="JAD1" s="556"/>
      <c r="JAE1" s="556"/>
      <c r="JAF1" s="556"/>
      <c r="JAG1" s="556"/>
      <c r="JAH1" s="556"/>
      <c r="JAI1" s="556"/>
      <c r="JAJ1" s="556"/>
      <c r="JAK1" s="556"/>
      <c r="JAL1" s="556"/>
      <c r="JAM1" s="556"/>
      <c r="JAN1" s="556"/>
      <c r="JAO1" s="556"/>
      <c r="JAP1" s="556"/>
      <c r="JAQ1" s="556"/>
      <c r="JAR1" s="556"/>
      <c r="JAS1" s="556"/>
      <c r="JAT1" s="556"/>
      <c r="JAU1" s="556"/>
      <c r="JAV1" s="556"/>
      <c r="JAW1" s="556"/>
      <c r="JAX1" s="556"/>
      <c r="JAY1" s="556"/>
      <c r="JAZ1" s="556"/>
      <c r="JBA1" s="556"/>
      <c r="JBB1" s="556"/>
      <c r="JBC1" s="556"/>
      <c r="JBD1" s="556"/>
      <c r="JBE1" s="556"/>
      <c r="JBF1" s="556"/>
      <c r="JBG1" s="556"/>
      <c r="JBH1" s="556"/>
      <c r="JBI1" s="556"/>
      <c r="JBJ1" s="556"/>
      <c r="JBK1" s="556"/>
      <c r="JBL1" s="556"/>
      <c r="JBM1" s="556"/>
      <c r="JBN1" s="556"/>
      <c r="JBO1" s="556"/>
      <c r="JBP1" s="556"/>
      <c r="JBQ1" s="556"/>
      <c r="JBR1" s="556"/>
      <c r="JBS1" s="556"/>
      <c r="JBT1" s="556"/>
      <c r="JBU1" s="556"/>
      <c r="JBV1" s="556"/>
      <c r="JBW1" s="556"/>
      <c r="JBX1" s="556"/>
      <c r="JBY1" s="556"/>
      <c r="JBZ1" s="556"/>
      <c r="JCA1" s="556"/>
      <c r="JCB1" s="556"/>
      <c r="JCC1" s="556"/>
      <c r="JCD1" s="556"/>
      <c r="JCE1" s="556"/>
      <c r="JCF1" s="556"/>
      <c r="JCG1" s="556"/>
      <c r="JCH1" s="556"/>
      <c r="JCI1" s="556"/>
      <c r="JCJ1" s="556"/>
      <c r="JCK1" s="556"/>
      <c r="JCL1" s="556"/>
      <c r="JCM1" s="556"/>
      <c r="JCN1" s="556"/>
      <c r="JCO1" s="556"/>
      <c r="JCP1" s="556"/>
      <c r="JCQ1" s="556"/>
      <c r="JCR1" s="556"/>
      <c r="JCS1" s="556"/>
      <c r="JCT1" s="556"/>
      <c r="JCU1" s="556"/>
      <c r="JCV1" s="556"/>
      <c r="JCW1" s="556"/>
      <c r="JCX1" s="556"/>
      <c r="JCY1" s="556"/>
      <c r="JCZ1" s="556"/>
      <c r="JDA1" s="556"/>
      <c r="JDB1" s="556"/>
      <c r="JDC1" s="556"/>
      <c r="JDD1" s="556"/>
      <c r="JDE1" s="556"/>
      <c r="JDF1" s="556"/>
      <c r="JDG1" s="556"/>
      <c r="JDH1" s="556"/>
      <c r="JDI1" s="556"/>
      <c r="JDJ1" s="556"/>
      <c r="JDK1" s="556"/>
      <c r="JDL1" s="556"/>
      <c r="JDM1" s="556"/>
      <c r="JDN1" s="556"/>
      <c r="JDO1" s="556"/>
      <c r="JDP1" s="556"/>
      <c r="JDQ1" s="556"/>
      <c r="JDR1" s="556"/>
      <c r="JDS1" s="556"/>
      <c r="JDT1" s="556"/>
      <c r="JDU1" s="556"/>
      <c r="JDV1" s="556"/>
      <c r="JDW1" s="556"/>
      <c r="JDX1" s="556"/>
      <c r="JDY1" s="556"/>
      <c r="JDZ1" s="556"/>
      <c r="JEA1" s="556"/>
      <c r="JEB1" s="556"/>
      <c r="JEC1" s="556"/>
      <c r="JED1" s="556"/>
      <c r="JEE1" s="556"/>
      <c r="JEF1" s="556"/>
      <c r="JEG1" s="556"/>
      <c r="JEH1" s="556"/>
      <c r="JEI1" s="556"/>
      <c r="JEJ1" s="556"/>
      <c r="JEK1" s="556"/>
      <c r="JEL1" s="556"/>
      <c r="JEM1" s="556"/>
      <c r="JEN1" s="556"/>
      <c r="JEO1" s="556"/>
      <c r="JEP1" s="556"/>
      <c r="JEQ1" s="556"/>
      <c r="JER1" s="556"/>
      <c r="JES1" s="556"/>
      <c r="JET1" s="556"/>
      <c r="JEU1" s="556"/>
      <c r="JEV1" s="556"/>
      <c r="JEW1" s="556"/>
      <c r="JEX1" s="556"/>
      <c r="JEY1" s="556"/>
      <c r="JEZ1" s="556"/>
      <c r="JFA1" s="556"/>
      <c r="JFB1" s="556"/>
      <c r="JFC1" s="556"/>
      <c r="JFD1" s="556"/>
      <c r="JFE1" s="556"/>
      <c r="JFF1" s="556"/>
      <c r="JFG1" s="556"/>
      <c r="JFH1" s="556"/>
      <c r="JFI1" s="556"/>
      <c r="JFJ1" s="556"/>
      <c r="JFK1" s="556"/>
      <c r="JFL1" s="556"/>
      <c r="JFM1" s="556"/>
      <c r="JFN1" s="556"/>
      <c r="JFO1" s="556"/>
      <c r="JFP1" s="556"/>
      <c r="JFQ1" s="556"/>
      <c r="JFR1" s="556"/>
      <c r="JFS1" s="556"/>
      <c r="JFT1" s="556"/>
      <c r="JFU1" s="556"/>
      <c r="JFV1" s="556"/>
      <c r="JFW1" s="556"/>
      <c r="JFX1" s="556"/>
      <c r="JFY1" s="556"/>
      <c r="JFZ1" s="556"/>
      <c r="JGA1" s="556"/>
      <c r="JGB1" s="556"/>
      <c r="JGC1" s="556"/>
      <c r="JGD1" s="556"/>
      <c r="JGE1" s="556"/>
      <c r="JGF1" s="556"/>
      <c r="JGG1" s="556"/>
      <c r="JGH1" s="556"/>
      <c r="JGI1" s="556"/>
      <c r="JGJ1" s="556"/>
      <c r="JGK1" s="556"/>
      <c r="JGL1" s="556"/>
      <c r="JGM1" s="556"/>
      <c r="JGN1" s="556"/>
      <c r="JGO1" s="556"/>
      <c r="JGP1" s="556"/>
      <c r="JGQ1" s="556"/>
      <c r="JGR1" s="556"/>
      <c r="JGS1" s="556"/>
      <c r="JGT1" s="556"/>
      <c r="JGU1" s="556"/>
      <c r="JGV1" s="556"/>
      <c r="JGW1" s="556"/>
      <c r="JGX1" s="556"/>
      <c r="JGY1" s="556"/>
      <c r="JGZ1" s="556"/>
      <c r="JHA1" s="556"/>
      <c r="JHB1" s="556"/>
      <c r="JHC1" s="556"/>
      <c r="JHD1" s="556"/>
      <c r="JHE1" s="556"/>
      <c r="JHF1" s="556"/>
      <c r="JHG1" s="556"/>
      <c r="JHH1" s="556"/>
      <c r="JHI1" s="556"/>
      <c r="JHJ1" s="556"/>
      <c r="JHK1" s="556"/>
      <c r="JHL1" s="556"/>
      <c r="JHM1" s="556"/>
      <c r="JHN1" s="556"/>
      <c r="JHO1" s="556"/>
      <c r="JHP1" s="556"/>
      <c r="JHQ1" s="556"/>
      <c r="JHR1" s="556"/>
      <c r="JHS1" s="556"/>
      <c r="JHT1" s="556"/>
      <c r="JHU1" s="556"/>
      <c r="JHV1" s="556"/>
      <c r="JHW1" s="556"/>
      <c r="JHX1" s="556"/>
      <c r="JHY1" s="556"/>
      <c r="JHZ1" s="556"/>
      <c r="JIA1" s="556"/>
      <c r="JIB1" s="556"/>
      <c r="JIC1" s="556"/>
      <c r="JID1" s="556"/>
      <c r="JIE1" s="556"/>
      <c r="JIF1" s="556"/>
      <c r="JIG1" s="556"/>
      <c r="JIH1" s="556"/>
      <c r="JII1" s="556"/>
      <c r="JIJ1" s="556"/>
      <c r="JIK1" s="556"/>
      <c r="JIL1" s="556"/>
      <c r="JIM1" s="556"/>
      <c r="JIN1" s="556"/>
      <c r="JIO1" s="556"/>
      <c r="JIP1" s="556"/>
      <c r="JIQ1" s="556"/>
      <c r="JIR1" s="556"/>
      <c r="JIS1" s="556"/>
      <c r="JIT1" s="556"/>
      <c r="JIU1" s="556"/>
      <c r="JIV1" s="556"/>
      <c r="JIW1" s="556"/>
      <c r="JIX1" s="556"/>
      <c r="JIY1" s="556"/>
      <c r="JIZ1" s="556"/>
      <c r="JJA1" s="556"/>
      <c r="JJB1" s="556"/>
      <c r="JJC1" s="556"/>
      <c r="JJD1" s="556"/>
      <c r="JJE1" s="556"/>
      <c r="JJF1" s="556"/>
      <c r="JJG1" s="556"/>
      <c r="JJH1" s="556"/>
      <c r="JJI1" s="556"/>
      <c r="JJJ1" s="556"/>
      <c r="JJK1" s="556"/>
      <c r="JJL1" s="556"/>
      <c r="JJM1" s="556"/>
      <c r="JJN1" s="556"/>
      <c r="JJO1" s="556"/>
      <c r="JJP1" s="556"/>
      <c r="JJQ1" s="556"/>
      <c r="JJR1" s="556"/>
      <c r="JJS1" s="556"/>
      <c r="JJT1" s="556"/>
      <c r="JJU1" s="556"/>
      <c r="JJV1" s="556"/>
      <c r="JJW1" s="556"/>
      <c r="JJX1" s="556"/>
      <c r="JJY1" s="556"/>
      <c r="JJZ1" s="556"/>
      <c r="JKA1" s="556"/>
      <c r="JKB1" s="556"/>
      <c r="JKC1" s="556"/>
      <c r="JKD1" s="556"/>
      <c r="JKE1" s="556"/>
      <c r="JKF1" s="556"/>
      <c r="JKG1" s="556"/>
      <c r="JKH1" s="556"/>
      <c r="JKI1" s="556"/>
      <c r="JKJ1" s="556"/>
      <c r="JKK1" s="556"/>
      <c r="JKL1" s="556"/>
      <c r="JKM1" s="556"/>
      <c r="JKN1" s="556"/>
      <c r="JKO1" s="556"/>
      <c r="JKP1" s="556"/>
      <c r="JKQ1" s="556"/>
      <c r="JKR1" s="556"/>
      <c r="JKS1" s="556"/>
      <c r="JKT1" s="556"/>
      <c r="JKU1" s="556"/>
      <c r="JKV1" s="556"/>
      <c r="JKW1" s="556"/>
      <c r="JKX1" s="556"/>
      <c r="JKY1" s="556"/>
      <c r="JKZ1" s="556"/>
      <c r="JLA1" s="556"/>
      <c r="JLB1" s="556"/>
      <c r="JLC1" s="556"/>
      <c r="JLD1" s="556"/>
      <c r="JLE1" s="556"/>
      <c r="JLF1" s="556"/>
      <c r="JLG1" s="556"/>
      <c r="JLH1" s="556"/>
      <c r="JLI1" s="556"/>
      <c r="JLJ1" s="556"/>
      <c r="JLK1" s="556"/>
      <c r="JLL1" s="556"/>
      <c r="JLM1" s="556"/>
      <c r="JLN1" s="556"/>
      <c r="JLO1" s="556"/>
      <c r="JLP1" s="556"/>
      <c r="JLQ1" s="556"/>
      <c r="JLR1" s="556"/>
      <c r="JLS1" s="556"/>
      <c r="JLT1" s="556"/>
      <c r="JLU1" s="556"/>
      <c r="JLV1" s="556"/>
      <c r="JLW1" s="556"/>
      <c r="JLX1" s="556"/>
      <c r="JLY1" s="556"/>
      <c r="JLZ1" s="556"/>
      <c r="JMA1" s="556"/>
      <c r="JMB1" s="556"/>
      <c r="JMC1" s="556"/>
      <c r="JMD1" s="556"/>
      <c r="JME1" s="556"/>
      <c r="JMF1" s="556"/>
      <c r="JMG1" s="556"/>
      <c r="JMH1" s="556"/>
      <c r="JMI1" s="556"/>
      <c r="JMJ1" s="556"/>
      <c r="JMK1" s="556"/>
      <c r="JML1" s="556"/>
      <c r="JMM1" s="556"/>
      <c r="JMN1" s="556"/>
      <c r="JMO1" s="556"/>
      <c r="JMP1" s="556"/>
      <c r="JMQ1" s="556"/>
      <c r="JMR1" s="556"/>
      <c r="JMS1" s="556"/>
      <c r="JMT1" s="556"/>
      <c r="JMU1" s="556"/>
      <c r="JMV1" s="556"/>
      <c r="JMW1" s="556"/>
      <c r="JMX1" s="556"/>
      <c r="JMY1" s="556"/>
      <c r="JMZ1" s="556"/>
      <c r="JNA1" s="556"/>
      <c r="JNB1" s="556"/>
      <c r="JNC1" s="556"/>
      <c r="JND1" s="556"/>
      <c r="JNE1" s="556"/>
      <c r="JNF1" s="556"/>
      <c r="JNG1" s="556"/>
      <c r="JNH1" s="556"/>
      <c r="JNI1" s="556"/>
      <c r="JNJ1" s="556"/>
      <c r="JNK1" s="556"/>
      <c r="JNL1" s="556"/>
      <c r="JNM1" s="556"/>
      <c r="JNN1" s="556"/>
      <c r="JNO1" s="556"/>
      <c r="JNP1" s="556"/>
      <c r="JNQ1" s="556"/>
      <c r="JNR1" s="556"/>
      <c r="JNS1" s="556"/>
      <c r="JNT1" s="556"/>
      <c r="JNU1" s="556"/>
      <c r="JNV1" s="556"/>
      <c r="JNW1" s="556"/>
      <c r="JNX1" s="556"/>
      <c r="JNY1" s="556"/>
      <c r="JNZ1" s="556"/>
      <c r="JOA1" s="556"/>
      <c r="JOB1" s="556"/>
      <c r="JOC1" s="556"/>
      <c r="JOD1" s="556"/>
      <c r="JOE1" s="556"/>
      <c r="JOF1" s="556"/>
      <c r="JOG1" s="556"/>
      <c r="JOH1" s="556"/>
      <c r="JOI1" s="556"/>
      <c r="JOJ1" s="556"/>
      <c r="JOK1" s="556"/>
      <c r="JOL1" s="556"/>
      <c r="JOM1" s="556"/>
      <c r="JON1" s="556"/>
      <c r="JOO1" s="556"/>
      <c r="JOP1" s="556"/>
      <c r="JOQ1" s="556"/>
      <c r="JOR1" s="556"/>
      <c r="JOS1" s="556"/>
      <c r="JOT1" s="556"/>
      <c r="JOU1" s="556"/>
      <c r="JOV1" s="556"/>
      <c r="JOW1" s="556"/>
      <c r="JOX1" s="556"/>
      <c r="JOY1" s="556"/>
      <c r="JOZ1" s="556"/>
      <c r="JPA1" s="556"/>
      <c r="JPB1" s="556"/>
      <c r="JPC1" s="556"/>
      <c r="JPD1" s="556"/>
      <c r="JPE1" s="556"/>
      <c r="JPF1" s="556"/>
      <c r="JPG1" s="556"/>
      <c r="JPH1" s="556"/>
      <c r="JPI1" s="556"/>
      <c r="JPJ1" s="556"/>
      <c r="JPK1" s="556"/>
      <c r="JPL1" s="556"/>
      <c r="JPM1" s="556"/>
      <c r="JPN1" s="556"/>
      <c r="JPO1" s="556"/>
      <c r="JPP1" s="556"/>
      <c r="JPQ1" s="556"/>
      <c r="JPR1" s="556"/>
      <c r="JPS1" s="556"/>
      <c r="JPT1" s="556"/>
      <c r="JPU1" s="556"/>
      <c r="JPV1" s="556"/>
      <c r="JPW1" s="556"/>
      <c r="JPX1" s="556"/>
      <c r="JPY1" s="556"/>
      <c r="JPZ1" s="556"/>
      <c r="JQA1" s="556"/>
      <c r="JQB1" s="556"/>
      <c r="JQC1" s="556"/>
      <c r="JQD1" s="556"/>
      <c r="JQE1" s="556"/>
      <c r="JQF1" s="556"/>
      <c r="JQG1" s="556"/>
      <c r="JQH1" s="556"/>
      <c r="JQI1" s="556"/>
      <c r="JQJ1" s="556"/>
      <c r="JQK1" s="556"/>
      <c r="JQL1" s="556"/>
      <c r="JQM1" s="556"/>
      <c r="JQN1" s="556"/>
      <c r="JQO1" s="556"/>
      <c r="JQP1" s="556"/>
      <c r="JQQ1" s="556"/>
      <c r="JQR1" s="556"/>
      <c r="JQS1" s="556"/>
      <c r="JQT1" s="556"/>
      <c r="JQU1" s="556"/>
      <c r="JQV1" s="556"/>
      <c r="JQW1" s="556"/>
      <c r="JQX1" s="556"/>
      <c r="JQY1" s="556"/>
      <c r="JQZ1" s="556"/>
      <c r="JRA1" s="556"/>
      <c r="JRB1" s="556"/>
      <c r="JRC1" s="556"/>
      <c r="JRD1" s="556"/>
      <c r="JRE1" s="556"/>
      <c r="JRF1" s="556"/>
      <c r="JRG1" s="556"/>
      <c r="JRH1" s="556"/>
      <c r="JRI1" s="556"/>
      <c r="JRJ1" s="556"/>
      <c r="JRK1" s="556"/>
      <c r="JRL1" s="556"/>
      <c r="JRM1" s="556"/>
      <c r="JRN1" s="556"/>
      <c r="JRO1" s="556"/>
      <c r="JRP1" s="556"/>
      <c r="JRQ1" s="556"/>
      <c r="JRR1" s="556"/>
      <c r="JRS1" s="556"/>
      <c r="JRT1" s="556"/>
      <c r="JRU1" s="556"/>
      <c r="JRV1" s="556"/>
      <c r="JRW1" s="556"/>
      <c r="JRX1" s="556"/>
      <c r="JRY1" s="556"/>
      <c r="JRZ1" s="556"/>
      <c r="JSA1" s="556"/>
      <c r="JSB1" s="556"/>
      <c r="JSC1" s="556"/>
      <c r="JSD1" s="556"/>
      <c r="JSE1" s="556"/>
      <c r="JSF1" s="556"/>
      <c r="JSG1" s="556"/>
      <c r="JSH1" s="556"/>
      <c r="JSI1" s="556"/>
      <c r="JSJ1" s="556"/>
      <c r="JSK1" s="556"/>
      <c r="JSL1" s="556"/>
      <c r="JSM1" s="556"/>
      <c r="JSN1" s="556"/>
      <c r="JSO1" s="556"/>
      <c r="JSP1" s="556"/>
      <c r="JSQ1" s="556"/>
      <c r="JSR1" s="556"/>
      <c r="JSS1" s="556"/>
      <c r="JST1" s="556"/>
      <c r="JSU1" s="556"/>
      <c r="JSV1" s="556"/>
      <c r="JSW1" s="556"/>
      <c r="JSX1" s="556"/>
      <c r="JSY1" s="556"/>
      <c r="JSZ1" s="556"/>
      <c r="JTA1" s="556"/>
      <c r="JTB1" s="556"/>
      <c r="JTC1" s="556"/>
      <c r="JTD1" s="556"/>
      <c r="JTE1" s="556"/>
      <c r="JTF1" s="556"/>
      <c r="JTG1" s="556"/>
      <c r="JTH1" s="556"/>
      <c r="JTI1" s="556"/>
      <c r="JTJ1" s="556"/>
      <c r="JTK1" s="556"/>
      <c r="JTL1" s="556"/>
      <c r="JTM1" s="556"/>
      <c r="JTN1" s="556"/>
      <c r="JTO1" s="556"/>
      <c r="JTP1" s="556"/>
      <c r="JTQ1" s="556"/>
      <c r="JTR1" s="556"/>
      <c r="JTS1" s="556"/>
      <c r="JTT1" s="556"/>
      <c r="JTU1" s="556"/>
      <c r="JTV1" s="556"/>
      <c r="JTW1" s="556"/>
      <c r="JTX1" s="556"/>
      <c r="JTY1" s="556"/>
      <c r="JTZ1" s="556"/>
      <c r="JUA1" s="556"/>
      <c r="JUB1" s="556"/>
      <c r="JUC1" s="556"/>
      <c r="JUD1" s="556"/>
      <c r="JUE1" s="556"/>
      <c r="JUF1" s="556"/>
      <c r="JUG1" s="556"/>
      <c r="JUH1" s="556"/>
      <c r="JUI1" s="556"/>
      <c r="JUJ1" s="556"/>
      <c r="JUK1" s="556"/>
      <c r="JUL1" s="556"/>
      <c r="JUM1" s="556"/>
      <c r="JUN1" s="556"/>
      <c r="JUO1" s="556"/>
      <c r="JUP1" s="556"/>
      <c r="JUQ1" s="556"/>
      <c r="JUR1" s="556"/>
      <c r="JUS1" s="556"/>
      <c r="JUT1" s="556"/>
      <c r="JUU1" s="556"/>
      <c r="JUV1" s="556"/>
      <c r="JUW1" s="556"/>
      <c r="JUX1" s="556"/>
      <c r="JUY1" s="556"/>
      <c r="JUZ1" s="556"/>
      <c r="JVA1" s="556"/>
      <c r="JVB1" s="556"/>
      <c r="JVC1" s="556"/>
      <c r="JVD1" s="556"/>
      <c r="JVE1" s="556"/>
      <c r="JVF1" s="556"/>
      <c r="JVG1" s="556"/>
      <c r="JVH1" s="556"/>
      <c r="JVI1" s="556"/>
      <c r="JVJ1" s="556"/>
      <c r="JVK1" s="556"/>
      <c r="JVL1" s="556"/>
      <c r="JVM1" s="556"/>
      <c r="JVN1" s="556"/>
      <c r="JVO1" s="556"/>
      <c r="JVP1" s="556"/>
      <c r="JVQ1" s="556"/>
      <c r="JVR1" s="556"/>
      <c r="JVS1" s="556"/>
      <c r="JVT1" s="556"/>
      <c r="JVU1" s="556"/>
      <c r="JVV1" s="556"/>
      <c r="JVW1" s="556"/>
      <c r="JVX1" s="556"/>
      <c r="JVY1" s="556"/>
      <c r="JVZ1" s="556"/>
      <c r="JWA1" s="556"/>
      <c r="JWB1" s="556"/>
      <c r="JWC1" s="556"/>
      <c r="JWD1" s="556"/>
      <c r="JWE1" s="556"/>
      <c r="JWF1" s="556"/>
      <c r="JWG1" s="556"/>
      <c r="JWH1" s="556"/>
      <c r="JWI1" s="556"/>
      <c r="JWJ1" s="556"/>
      <c r="JWK1" s="556"/>
      <c r="JWL1" s="556"/>
      <c r="JWM1" s="556"/>
      <c r="JWN1" s="556"/>
      <c r="JWO1" s="556"/>
      <c r="JWP1" s="556"/>
      <c r="JWQ1" s="556"/>
      <c r="JWR1" s="556"/>
      <c r="JWS1" s="556"/>
      <c r="JWT1" s="556"/>
      <c r="JWU1" s="556"/>
      <c r="JWV1" s="556"/>
      <c r="JWW1" s="556"/>
      <c r="JWX1" s="556"/>
      <c r="JWY1" s="556"/>
      <c r="JWZ1" s="556"/>
      <c r="JXA1" s="556"/>
      <c r="JXB1" s="556"/>
      <c r="JXC1" s="556"/>
      <c r="JXD1" s="556"/>
      <c r="JXE1" s="556"/>
      <c r="JXF1" s="556"/>
      <c r="JXG1" s="556"/>
      <c r="JXH1" s="556"/>
      <c r="JXI1" s="556"/>
      <c r="JXJ1" s="556"/>
      <c r="JXK1" s="556"/>
      <c r="JXL1" s="556"/>
      <c r="JXM1" s="556"/>
      <c r="JXN1" s="556"/>
      <c r="JXO1" s="556"/>
      <c r="JXP1" s="556"/>
      <c r="JXQ1" s="556"/>
      <c r="JXR1" s="556"/>
      <c r="JXS1" s="556"/>
      <c r="JXT1" s="556"/>
      <c r="JXU1" s="556"/>
      <c r="JXV1" s="556"/>
      <c r="JXW1" s="556"/>
      <c r="JXX1" s="556"/>
      <c r="JXY1" s="556"/>
      <c r="JXZ1" s="556"/>
      <c r="JYA1" s="556"/>
      <c r="JYB1" s="556"/>
      <c r="JYC1" s="556"/>
      <c r="JYD1" s="556"/>
      <c r="JYE1" s="556"/>
      <c r="JYF1" s="556"/>
      <c r="JYG1" s="556"/>
      <c r="JYH1" s="556"/>
      <c r="JYI1" s="556"/>
      <c r="JYJ1" s="556"/>
      <c r="JYK1" s="556"/>
      <c r="JYL1" s="556"/>
      <c r="JYM1" s="556"/>
      <c r="JYN1" s="556"/>
      <c r="JYO1" s="556"/>
      <c r="JYP1" s="556"/>
      <c r="JYQ1" s="556"/>
      <c r="JYR1" s="556"/>
      <c r="JYS1" s="556"/>
      <c r="JYT1" s="556"/>
      <c r="JYU1" s="556"/>
      <c r="JYV1" s="556"/>
      <c r="JYW1" s="556"/>
      <c r="JYX1" s="556"/>
      <c r="JYY1" s="556"/>
      <c r="JYZ1" s="556"/>
      <c r="JZA1" s="556"/>
      <c r="JZB1" s="556"/>
      <c r="JZC1" s="556"/>
      <c r="JZD1" s="556"/>
      <c r="JZE1" s="556"/>
      <c r="JZF1" s="556"/>
      <c r="JZG1" s="556"/>
      <c r="JZH1" s="556"/>
      <c r="JZI1" s="556"/>
      <c r="JZJ1" s="556"/>
      <c r="JZK1" s="556"/>
      <c r="JZL1" s="556"/>
      <c r="JZM1" s="556"/>
      <c r="JZN1" s="556"/>
      <c r="JZO1" s="556"/>
      <c r="JZP1" s="556"/>
      <c r="JZQ1" s="556"/>
      <c r="JZR1" s="556"/>
      <c r="JZS1" s="556"/>
      <c r="JZT1" s="556"/>
      <c r="JZU1" s="556"/>
      <c r="JZV1" s="556"/>
      <c r="JZW1" s="556"/>
      <c r="JZX1" s="556"/>
      <c r="JZY1" s="556"/>
      <c r="JZZ1" s="556"/>
      <c r="KAA1" s="556"/>
      <c r="KAB1" s="556"/>
      <c r="KAC1" s="556"/>
      <c r="KAD1" s="556"/>
      <c r="KAE1" s="556"/>
      <c r="KAF1" s="556"/>
      <c r="KAG1" s="556"/>
      <c r="KAH1" s="556"/>
      <c r="KAI1" s="556"/>
      <c r="KAJ1" s="556"/>
      <c r="KAK1" s="556"/>
      <c r="KAL1" s="556"/>
      <c r="KAM1" s="556"/>
      <c r="KAN1" s="556"/>
      <c r="KAO1" s="556"/>
      <c r="KAP1" s="556"/>
      <c r="KAQ1" s="556"/>
      <c r="KAR1" s="556"/>
      <c r="KAS1" s="556"/>
      <c r="KAT1" s="556"/>
      <c r="KAU1" s="556"/>
      <c r="KAV1" s="556"/>
      <c r="KAW1" s="556"/>
      <c r="KAX1" s="556"/>
      <c r="KAY1" s="556"/>
      <c r="KAZ1" s="556"/>
      <c r="KBA1" s="556"/>
      <c r="KBB1" s="556"/>
      <c r="KBC1" s="556"/>
      <c r="KBD1" s="556"/>
      <c r="KBE1" s="556"/>
      <c r="KBF1" s="556"/>
      <c r="KBG1" s="556"/>
      <c r="KBH1" s="556"/>
      <c r="KBI1" s="556"/>
      <c r="KBJ1" s="556"/>
      <c r="KBK1" s="556"/>
      <c r="KBL1" s="556"/>
      <c r="KBM1" s="556"/>
      <c r="KBN1" s="556"/>
      <c r="KBO1" s="556"/>
      <c r="KBP1" s="556"/>
      <c r="KBQ1" s="556"/>
      <c r="KBR1" s="556"/>
      <c r="KBS1" s="556"/>
      <c r="KBT1" s="556"/>
      <c r="KBU1" s="556"/>
      <c r="KBV1" s="556"/>
      <c r="KBW1" s="556"/>
      <c r="KBX1" s="556"/>
      <c r="KBY1" s="556"/>
      <c r="KBZ1" s="556"/>
      <c r="KCA1" s="556"/>
      <c r="KCB1" s="556"/>
      <c r="KCC1" s="556"/>
      <c r="KCD1" s="556"/>
      <c r="KCE1" s="556"/>
      <c r="KCF1" s="556"/>
      <c r="KCG1" s="556"/>
      <c r="KCH1" s="556"/>
      <c r="KCI1" s="556"/>
      <c r="KCJ1" s="556"/>
      <c r="KCK1" s="556"/>
      <c r="KCL1" s="556"/>
      <c r="KCM1" s="556"/>
      <c r="KCN1" s="556"/>
      <c r="KCO1" s="556"/>
      <c r="KCP1" s="556"/>
      <c r="KCQ1" s="556"/>
      <c r="KCR1" s="556"/>
      <c r="KCS1" s="556"/>
      <c r="KCT1" s="556"/>
      <c r="KCU1" s="556"/>
      <c r="KCV1" s="556"/>
      <c r="KCW1" s="556"/>
      <c r="KCX1" s="556"/>
      <c r="KCY1" s="556"/>
      <c r="KCZ1" s="556"/>
      <c r="KDA1" s="556"/>
      <c r="KDB1" s="556"/>
      <c r="KDC1" s="556"/>
      <c r="KDD1" s="556"/>
      <c r="KDE1" s="556"/>
      <c r="KDF1" s="556"/>
      <c r="KDG1" s="556"/>
      <c r="KDH1" s="556"/>
      <c r="KDI1" s="556"/>
      <c r="KDJ1" s="556"/>
      <c r="KDK1" s="556"/>
      <c r="KDL1" s="556"/>
      <c r="KDM1" s="556"/>
      <c r="KDN1" s="556"/>
      <c r="KDO1" s="556"/>
      <c r="KDP1" s="556"/>
      <c r="KDQ1" s="556"/>
      <c r="KDR1" s="556"/>
      <c r="KDS1" s="556"/>
      <c r="KDT1" s="556"/>
      <c r="KDU1" s="556"/>
      <c r="KDV1" s="556"/>
      <c r="KDW1" s="556"/>
      <c r="KDX1" s="556"/>
      <c r="KDY1" s="556"/>
      <c r="KDZ1" s="556"/>
      <c r="KEA1" s="556"/>
      <c r="KEB1" s="556"/>
      <c r="KEC1" s="556"/>
      <c r="KED1" s="556"/>
      <c r="KEE1" s="556"/>
      <c r="KEF1" s="556"/>
      <c r="KEG1" s="556"/>
      <c r="KEH1" s="556"/>
      <c r="KEI1" s="556"/>
      <c r="KEJ1" s="556"/>
      <c r="KEK1" s="556"/>
      <c r="KEL1" s="556"/>
      <c r="KEM1" s="556"/>
      <c r="KEN1" s="556"/>
      <c r="KEO1" s="556"/>
      <c r="KEP1" s="556"/>
      <c r="KEQ1" s="556"/>
      <c r="KER1" s="556"/>
      <c r="KES1" s="556"/>
      <c r="KET1" s="556"/>
      <c r="KEU1" s="556"/>
      <c r="KEV1" s="556"/>
      <c r="KEW1" s="556"/>
      <c r="KEX1" s="556"/>
      <c r="KEY1" s="556"/>
      <c r="KEZ1" s="556"/>
      <c r="KFA1" s="556"/>
      <c r="KFB1" s="556"/>
      <c r="KFC1" s="556"/>
      <c r="KFD1" s="556"/>
      <c r="KFE1" s="556"/>
      <c r="KFF1" s="556"/>
      <c r="KFG1" s="556"/>
      <c r="KFH1" s="556"/>
      <c r="KFI1" s="556"/>
      <c r="KFJ1" s="556"/>
      <c r="KFK1" s="556"/>
      <c r="KFL1" s="556"/>
      <c r="KFM1" s="556"/>
      <c r="KFN1" s="556"/>
      <c r="KFO1" s="556"/>
      <c r="KFP1" s="556"/>
      <c r="KFQ1" s="556"/>
      <c r="KFR1" s="556"/>
      <c r="KFS1" s="556"/>
      <c r="KFT1" s="556"/>
      <c r="KFU1" s="556"/>
      <c r="KFV1" s="556"/>
      <c r="KFW1" s="556"/>
      <c r="KFX1" s="556"/>
      <c r="KFY1" s="556"/>
      <c r="KFZ1" s="556"/>
      <c r="KGA1" s="556"/>
      <c r="KGB1" s="556"/>
      <c r="KGC1" s="556"/>
      <c r="KGD1" s="556"/>
      <c r="KGE1" s="556"/>
      <c r="KGF1" s="556"/>
      <c r="KGG1" s="556"/>
      <c r="KGH1" s="556"/>
      <c r="KGI1" s="556"/>
      <c r="KGJ1" s="556"/>
      <c r="KGK1" s="556"/>
      <c r="KGL1" s="556"/>
      <c r="KGM1" s="556"/>
      <c r="KGN1" s="556"/>
      <c r="KGO1" s="556"/>
      <c r="KGP1" s="556"/>
      <c r="KGQ1" s="556"/>
      <c r="KGR1" s="556"/>
      <c r="KGS1" s="556"/>
      <c r="KGT1" s="556"/>
      <c r="KGU1" s="556"/>
      <c r="KGV1" s="556"/>
      <c r="KGW1" s="556"/>
      <c r="KGX1" s="556"/>
      <c r="KGY1" s="556"/>
      <c r="KGZ1" s="556"/>
      <c r="KHA1" s="556"/>
      <c r="KHB1" s="556"/>
      <c r="KHC1" s="556"/>
      <c r="KHD1" s="556"/>
      <c r="KHE1" s="556"/>
      <c r="KHF1" s="556"/>
      <c r="KHG1" s="556"/>
      <c r="KHH1" s="556"/>
      <c r="KHI1" s="556"/>
      <c r="KHJ1" s="556"/>
      <c r="KHK1" s="556"/>
      <c r="KHL1" s="556"/>
      <c r="KHM1" s="556"/>
      <c r="KHN1" s="556"/>
      <c r="KHO1" s="556"/>
      <c r="KHP1" s="556"/>
      <c r="KHQ1" s="556"/>
      <c r="KHR1" s="556"/>
      <c r="KHS1" s="556"/>
      <c r="KHT1" s="556"/>
      <c r="KHU1" s="556"/>
      <c r="KHV1" s="556"/>
      <c r="KHW1" s="556"/>
      <c r="KHX1" s="556"/>
      <c r="KHY1" s="556"/>
      <c r="KHZ1" s="556"/>
      <c r="KIA1" s="556"/>
      <c r="KIB1" s="556"/>
      <c r="KIC1" s="556"/>
      <c r="KID1" s="556"/>
      <c r="KIE1" s="556"/>
      <c r="KIF1" s="556"/>
      <c r="KIG1" s="556"/>
      <c r="KIH1" s="556"/>
      <c r="KII1" s="556"/>
      <c r="KIJ1" s="556"/>
      <c r="KIK1" s="556"/>
      <c r="KIL1" s="556"/>
      <c r="KIM1" s="556"/>
      <c r="KIN1" s="556"/>
      <c r="KIO1" s="556"/>
      <c r="KIP1" s="556"/>
      <c r="KIQ1" s="556"/>
      <c r="KIR1" s="556"/>
      <c r="KIS1" s="556"/>
      <c r="KIT1" s="556"/>
      <c r="KIU1" s="556"/>
      <c r="KIV1" s="556"/>
      <c r="KIW1" s="556"/>
      <c r="KIX1" s="556"/>
      <c r="KIY1" s="556"/>
      <c r="KIZ1" s="556"/>
      <c r="KJA1" s="556"/>
      <c r="KJB1" s="556"/>
      <c r="KJC1" s="556"/>
      <c r="KJD1" s="556"/>
      <c r="KJE1" s="556"/>
      <c r="KJF1" s="556"/>
      <c r="KJG1" s="556"/>
      <c r="KJH1" s="556"/>
      <c r="KJI1" s="556"/>
      <c r="KJJ1" s="556"/>
      <c r="KJK1" s="556"/>
      <c r="KJL1" s="556"/>
      <c r="KJM1" s="556"/>
      <c r="KJN1" s="556"/>
      <c r="KJO1" s="556"/>
      <c r="KJP1" s="556"/>
      <c r="KJQ1" s="556"/>
      <c r="KJR1" s="556"/>
      <c r="KJS1" s="556"/>
      <c r="KJT1" s="556"/>
      <c r="KJU1" s="556"/>
      <c r="KJV1" s="556"/>
      <c r="KJW1" s="556"/>
      <c r="KJX1" s="556"/>
      <c r="KJY1" s="556"/>
      <c r="KJZ1" s="556"/>
      <c r="KKA1" s="556"/>
      <c r="KKB1" s="556"/>
      <c r="KKC1" s="556"/>
      <c r="KKD1" s="556"/>
      <c r="KKE1" s="556"/>
      <c r="KKF1" s="556"/>
      <c r="KKG1" s="556"/>
      <c r="KKH1" s="556"/>
      <c r="KKI1" s="556"/>
      <c r="KKJ1" s="556"/>
      <c r="KKK1" s="556"/>
      <c r="KKL1" s="556"/>
      <c r="KKM1" s="556"/>
      <c r="KKN1" s="556"/>
      <c r="KKO1" s="556"/>
      <c r="KKP1" s="556"/>
      <c r="KKQ1" s="556"/>
      <c r="KKR1" s="556"/>
      <c r="KKS1" s="556"/>
      <c r="KKT1" s="556"/>
      <c r="KKU1" s="556"/>
      <c r="KKV1" s="556"/>
      <c r="KKW1" s="556"/>
      <c r="KKX1" s="556"/>
      <c r="KKY1" s="556"/>
      <c r="KKZ1" s="556"/>
      <c r="KLA1" s="556"/>
      <c r="KLB1" s="556"/>
      <c r="KLC1" s="556"/>
      <c r="KLD1" s="556"/>
      <c r="KLE1" s="556"/>
      <c r="KLF1" s="556"/>
      <c r="KLG1" s="556"/>
      <c r="KLH1" s="556"/>
      <c r="KLI1" s="556"/>
      <c r="KLJ1" s="556"/>
      <c r="KLK1" s="556"/>
      <c r="KLL1" s="556"/>
      <c r="KLM1" s="556"/>
      <c r="KLN1" s="556"/>
      <c r="KLO1" s="556"/>
      <c r="KLP1" s="556"/>
      <c r="KLQ1" s="556"/>
      <c r="KLR1" s="556"/>
      <c r="KLS1" s="556"/>
      <c r="KLT1" s="556"/>
      <c r="KLU1" s="556"/>
      <c r="KLV1" s="556"/>
      <c r="KLW1" s="556"/>
      <c r="KLX1" s="556"/>
      <c r="KLY1" s="556"/>
      <c r="KLZ1" s="556"/>
      <c r="KMA1" s="556"/>
      <c r="KMB1" s="556"/>
      <c r="KMC1" s="556"/>
      <c r="KMD1" s="556"/>
      <c r="KME1" s="556"/>
      <c r="KMF1" s="556"/>
      <c r="KMG1" s="556"/>
      <c r="KMH1" s="556"/>
      <c r="KMI1" s="556"/>
      <c r="KMJ1" s="556"/>
      <c r="KMK1" s="556"/>
      <c r="KML1" s="556"/>
      <c r="KMM1" s="556"/>
      <c r="KMN1" s="556"/>
      <c r="KMO1" s="556"/>
      <c r="KMP1" s="556"/>
      <c r="KMQ1" s="556"/>
      <c r="KMR1" s="556"/>
      <c r="KMS1" s="556"/>
      <c r="KMT1" s="556"/>
      <c r="KMU1" s="556"/>
      <c r="KMV1" s="556"/>
      <c r="KMW1" s="556"/>
      <c r="KMX1" s="556"/>
      <c r="KMY1" s="556"/>
      <c r="KMZ1" s="556"/>
      <c r="KNA1" s="556"/>
      <c r="KNB1" s="556"/>
      <c r="KNC1" s="556"/>
      <c r="KND1" s="556"/>
      <c r="KNE1" s="556"/>
      <c r="KNF1" s="556"/>
      <c r="KNG1" s="556"/>
      <c r="KNH1" s="556"/>
      <c r="KNI1" s="556"/>
      <c r="KNJ1" s="556"/>
      <c r="KNK1" s="556"/>
      <c r="KNL1" s="556"/>
      <c r="KNM1" s="556"/>
      <c r="KNN1" s="556"/>
      <c r="KNO1" s="556"/>
      <c r="KNP1" s="556"/>
      <c r="KNQ1" s="556"/>
      <c r="KNR1" s="556"/>
      <c r="KNS1" s="556"/>
      <c r="KNT1" s="556"/>
      <c r="KNU1" s="556"/>
      <c r="KNV1" s="556"/>
      <c r="KNW1" s="556"/>
      <c r="KNX1" s="556"/>
      <c r="KNY1" s="556"/>
      <c r="KNZ1" s="556"/>
      <c r="KOA1" s="556"/>
      <c r="KOB1" s="556"/>
      <c r="KOC1" s="556"/>
      <c r="KOD1" s="556"/>
      <c r="KOE1" s="556"/>
      <c r="KOF1" s="556"/>
      <c r="KOG1" s="556"/>
      <c r="KOH1" s="556"/>
      <c r="KOI1" s="556"/>
      <c r="KOJ1" s="556"/>
      <c r="KOK1" s="556"/>
      <c r="KOL1" s="556"/>
      <c r="KOM1" s="556"/>
      <c r="KON1" s="556"/>
      <c r="KOO1" s="556"/>
      <c r="KOP1" s="556"/>
      <c r="KOQ1" s="556"/>
      <c r="KOR1" s="556"/>
      <c r="KOS1" s="556"/>
      <c r="KOT1" s="556"/>
      <c r="KOU1" s="556"/>
      <c r="KOV1" s="556"/>
      <c r="KOW1" s="556"/>
      <c r="KOX1" s="556"/>
      <c r="KOY1" s="556"/>
      <c r="KOZ1" s="556"/>
      <c r="KPA1" s="556"/>
      <c r="KPB1" s="556"/>
      <c r="KPC1" s="556"/>
      <c r="KPD1" s="556"/>
      <c r="KPE1" s="556"/>
      <c r="KPF1" s="556"/>
      <c r="KPG1" s="556"/>
      <c r="KPH1" s="556"/>
      <c r="KPI1" s="556"/>
      <c r="KPJ1" s="556"/>
      <c r="KPK1" s="556"/>
      <c r="KPL1" s="556"/>
      <c r="KPM1" s="556"/>
      <c r="KPN1" s="556"/>
      <c r="KPO1" s="556"/>
      <c r="KPP1" s="556"/>
      <c r="KPQ1" s="556"/>
      <c r="KPR1" s="556"/>
      <c r="KPS1" s="556"/>
      <c r="KPT1" s="556"/>
      <c r="KPU1" s="556"/>
      <c r="KPV1" s="556"/>
      <c r="KPW1" s="556"/>
      <c r="KPX1" s="556"/>
      <c r="KPY1" s="556"/>
      <c r="KPZ1" s="556"/>
      <c r="KQA1" s="556"/>
      <c r="KQB1" s="556"/>
      <c r="KQC1" s="556"/>
      <c r="KQD1" s="556"/>
      <c r="KQE1" s="556"/>
      <c r="KQF1" s="556"/>
      <c r="KQG1" s="556"/>
      <c r="KQH1" s="556"/>
      <c r="KQI1" s="556"/>
      <c r="KQJ1" s="556"/>
      <c r="KQK1" s="556"/>
      <c r="KQL1" s="556"/>
      <c r="KQM1" s="556"/>
      <c r="KQN1" s="556"/>
      <c r="KQO1" s="556"/>
      <c r="KQP1" s="556"/>
      <c r="KQQ1" s="556"/>
      <c r="KQR1" s="556"/>
      <c r="KQS1" s="556"/>
      <c r="KQT1" s="556"/>
      <c r="KQU1" s="556"/>
      <c r="KQV1" s="556"/>
      <c r="KQW1" s="556"/>
      <c r="KQX1" s="556"/>
      <c r="KQY1" s="556"/>
      <c r="KQZ1" s="556"/>
      <c r="KRA1" s="556"/>
      <c r="KRB1" s="556"/>
      <c r="KRC1" s="556"/>
      <c r="KRD1" s="556"/>
      <c r="KRE1" s="556"/>
      <c r="KRF1" s="556"/>
      <c r="KRG1" s="556"/>
      <c r="KRH1" s="556"/>
      <c r="KRI1" s="556"/>
      <c r="KRJ1" s="556"/>
      <c r="KRK1" s="556"/>
      <c r="KRL1" s="556"/>
      <c r="KRM1" s="556"/>
      <c r="KRN1" s="556"/>
      <c r="KRO1" s="556"/>
      <c r="KRP1" s="556"/>
      <c r="KRQ1" s="556"/>
      <c r="KRR1" s="556"/>
      <c r="KRS1" s="556"/>
      <c r="KRT1" s="556"/>
      <c r="KRU1" s="556"/>
      <c r="KRV1" s="556"/>
      <c r="KRW1" s="556"/>
      <c r="KRX1" s="556"/>
      <c r="KRY1" s="556"/>
      <c r="KRZ1" s="556"/>
      <c r="KSA1" s="556"/>
      <c r="KSB1" s="556"/>
      <c r="KSC1" s="556"/>
      <c r="KSD1" s="556"/>
      <c r="KSE1" s="556"/>
      <c r="KSF1" s="556"/>
      <c r="KSG1" s="556"/>
      <c r="KSH1" s="556"/>
      <c r="KSI1" s="556"/>
      <c r="KSJ1" s="556"/>
      <c r="KSK1" s="556"/>
      <c r="KSL1" s="556"/>
      <c r="KSM1" s="556"/>
      <c r="KSN1" s="556"/>
      <c r="KSO1" s="556"/>
      <c r="KSP1" s="556"/>
      <c r="KSQ1" s="556"/>
      <c r="KSR1" s="556"/>
      <c r="KSS1" s="556"/>
      <c r="KST1" s="556"/>
      <c r="KSU1" s="556"/>
      <c r="KSV1" s="556"/>
      <c r="KSW1" s="556"/>
      <c r="KSX1" s="556"/>
      <c r="KSY1" s="556"/>
      <c r="KSZ1" s="556"/>
      <c r="KTA1" s="556"/>
      <c r="KTB1" s="556"/>
      <c r="KTC1" s="556"/>
      <c r="KTD1" s="556"/>
      <c r="KTE1" s="556"/>
      <c r="KTF1" s="556"/>
      <c r="KTG1" s="556"/>
      <c r="KTH1" s="556"/>
      <c r="KTI1" s="556"/>
      <c r="KTJ1" s="556"/>
      <c r="KTK1" s="556"/>
      <c r="KTL1" s="556"/>
      <c r="KTM1" s="556"/>
      <c r="KTN1" s="556"/>
      <c r="KTO1" s="556"/>
      <c r="KTP1" s="556"/>
      <c r="KTQ1" s="556"/>
      <c r="KTR1" s="556"/>
      <c r="KTS1" s="556"/>
      <c r="KTT1" s="556"/>
      <c r="KTU1" s="556"/>
      <c r="KTV1" s="556"/>
      <c r="KTW1" s="556"/>
      <c r="KTX1" s="556"/>
      <c r="KTY1" s="556"/>
      <c r="KTZ1" s="556"/>
      <c r="KUA1" s="556"/>
      <c r="KUB1" s="556"/>
      <c r="KUC1" s="556"/>
      <c r="KUD1" s="556"/>
      <c r="KUE1" s="556"/>
      <c r="KUF1" s="556"/>
      <c r="KUG1" s="556"/>
      <c r="KUH1" s="556"/>
      <c r="KUI1" s="556"/>
      <c r="KUJ1" s="556"/>
      <c r="KUK1" s="556"/>
      <c r="KUL1" s="556"/>
      <c r="KUM1" s="556"/>
      <c r="KUN1" s="556"/>
      <c r="KUO1" s="556"/>
      <c r="KUP1" s="556"/>
      <c r="KUQ1" s="556"/>
      <c r="KUR1" s="556"/>
      <c r="KUS1" s="556"/>
      <c r="KUT1" s="556"/>
      <c r="KUU1" s="556"/>
      <c r="KUV1" s="556"/>
      <c r="KUW1" s="556"/>
      <c r="KUX1" s="556"/>
      <c r="KUY1" s="556"/>
      <c r="KUZ1" s="556"/>
      <c r="KVA1" s="556"/>
      <c r="KVB1" s="556"/>
      <c r="KVC1" s="556"/>
      <c r="KVD1" s="556"/>
      <c r="KVE1" s="556"/>
      <c r="KVF1" s="556"/>
      <c r="KVG1" s="556"/>
      <c r="KVH1" s="556"/>
      <c r="KVI1" s="556"/>
      <c r="KVJ1" s="556"/>
      <c r="KVK1" s="556"/>
      <c r="KVL1" s="556"/>
      <c r="KVM1" s="556"/>
      <c r="KVN1" s="556"/>
      <c r="KVO1" s="556"/>
      <c r="KVP1" s="556"/>
      <c r="KVQ1" s="556"/>
      <c r="KVR1" s="556"/>
      <c r="KVS1" s="556"/>
      <c r="KVT1" s="556"/>
      <c r="KVU1" s="556"/>
      <c r="KVV1" s="556"/>
      <c r="KVW1" s="556"/>
      <c r="KVX1" s="556"/>
      <c r="KVY1" s="556"/>
      <c r="KVZ1" s="556"/>
      <c r="KWA1" s="556"/>
      <c r="KWB1" s="556"/>
      <c r="KWC1" s="556"/>
      <c r="KWD1" s="556"/>
      <c r="KWE1" s="556"/>
      <c r="KWF1" s="556"/>
      <c r="KWG1" s="556"/>
      <c r="KWH1" s="556"/>
      <c r="KWI1" s="556"/>
      <c r="KWJ1" s="556"/>
      <c r="KWK1" s="556"/>
      <c r="KWL1" s="556"/>
      <c r="KWM1" s="556"/>
      <c r="KWN1" s="556"/>
      <c r="KWO1" s="556"/>
      <c r="KWP1" s="556"/>
      <c r="KWQ1" s="556"/>
      <c r="KWR1" s="556"/>
      <c r="KWS1" s="556"/>
      <c r="KWT1" s="556"/>
      <c r="KWU1" s="556"/>
      <c r="KWV1" s="556"/>
      <c r="KWW1" s="556"/>
      <c r="KWX1" s="556"/>
      <c r="KWY1" s="556"/>
      <c r="KWZ1" s="556"/>
      <c r="KXA1" s="556"/>
      <c r="KXB1" s="556"/>
      <c r="KXC1" s="556"/>
      <c r="KXD1" s="556"/>
      <c r="KXE1" s="556"/>
      <c r="KXF1" s="556"/>
      <c r="KXG1" s="556"/>
      <c r="KXH1" s="556"/>
      <c r="KXI1" s="556"/>
      <c r="KXJ1" s="556"/>
      <c r="KXK1" s="556"/>
      <c r="KXL1" s="556"/>
      <c r="KXM1" s="556"/>
      <c r="KXN1" s="556"/>
      <c r="KXO1" s="556"/>
      <c r="KXP1" s="556"/>
      <c r="KXQ1" s="556"/>
      <c r="KXR1" s="556"/>
      <c r="KXS1" s="556"/>
      <c r="KXT1" s="556"/>
      <c r="KXU1" s="556"/>
      <c r="KXV1" s="556"/>
      <c r="KXW1" s="556"/>
      <c r="KXX1" s="556"/>
      <c r="KXY1" s="556"/>
      <c r="KXZ1" s="556"/>
      <c r="KYA1" s="556"/>
      <c r="KYB1" s="556"/>
      <c r="KYC1" s="556"/>
      <c r="KYD1" s="556"/>
      <c r="KYE1" s="556"/>
      <c r="KYF1" s="556"/>
      <c r="KYG1" s="556"/>
      <c r="KYH1" s="556"/>
      <c r="KYI1" s="556"/>
      <c r="KYJ1" s="556"/>
      <c r="KYK1" s="556"/>
      <c r="KYL1" s="556"/>
      <c r="KYM1" s="556"/>
      <c r="KYN1" s="556"/>
      <c r="KYO1" s="556"/>
      <c r="KYP1" s="556"/>
      <c r="KYQ1" s="556"/>
      <c r="KYR1" s="556"/>
      <c r="KYS1" s="556"/>
      <c r="KYT1" s="556"/>
      <c r="KYU1" s="556"/>
      <c r="KYV1" s="556"/>
      <c r="KYW1" s="556"/>
      <c r="KYX1" s="556"/>
      <c r="KYY1" s="556"/>
      <c r="KYZ1" s="556"/>
      <c r="KZA1" s="556"/>
      <c r="KZB1" s="556"/>
      <c r="KZC1" s="556"/>
      <c r="KZD1" s="556"/>
      <c r="KZE1" s="556"/>
      <c r="KZF1" s="556"/>
      <c r="KZG1" s="556"/>
      <c r="KZH1" s="556"/>
      <c r="KZI1" s="556"/>
      <c r="KZJ1" s="556"/>
      <c r="KZK1" s="556"/>
      <c r="KZL1" s="556"/>
      <c r="KZM1" s="556"/>
      <c r="KZN1" s="556"/>
      <c r="KZO1" s="556"/>
      <c r="KZP1" s="556"/>
      <c r="KZQ1" s="556"/>
      <c r="KZR1" s="556"/>
      <c r="KZS1" s="556"/>
      <c r="KZT1" s="556"/>
      <c r="KZU1" s="556"/>
      <c r="KZV1" s="556"/>
      <c r="KZW1" s="556"/>
      <c r="KZX1" s="556"/>
      <c r="KZY1" s="556"/>
      <c r="KZZ1" s="556"/>
      <c r="LAA1" s="556"/>
      <c r="LAB1" s="556"/>
      <c r="LAC1" s="556"/>
      <c r="LAD1" s="556"/>
      <c r="LAE1" s="556"/>
      <c r="LAF1" s="556"/>
      <c r="LAG1" s="556"/>
      <c r="LAH1" s="556"/>
      <c r="LAI1" s="556"/>
      <c r="LAJ1" s="556"/>
      <c r="LAK1" s="556"/>
      <c r="LAL1" s="556"/>
      <c r="LAM1" s="556"/>
      <c r="LAN1" s="556"/>
      <c r="LAO1" s="556"/>
      <c r="LAP1" s="556"/>
      <c r="LAQ1" s="556"/>
      <c r="LAR1" s="556"/>
      <c r="LAS1" s="556"/>
      <c r="LAT1" s="556"/>
      <c r="LAU1" s="556"/>
      <c r="LAV1" s="556"/>
      <c r="LAW1" s="556"/>
      <c r="LAX1" s="556"/>
      <c r="LAY1" s="556"/>
      <c r="LAZ1" s="556"/>
      <c r="LBA1" s="556"/>
      <c r="LBB1" s="556"/>
      <c r="LBC1" s="556"/>
      <c r="LBD1" s="556"/>
      <c r="LBE1" s="556"/>
      <c r="LBF1" s="556"/>
      <c r="LBG1" s="556"/>
      <c r="LBH1" s="556"/>
      <c r="LBI1" s="556"/>
      <c r="LBJ1" s="556"/>
      <c r="LBK1" s="556"/>
      <c r="LBL1" s="556"/>
      <c r="LBM1" s="556"/>
      <c r="LBN1" s="556"/>
      <c r="LBO1" s="556"/>
      <c r="LBP1" s="556"/>
      <c r="LBQ1" s="556"/>
      <c r="LBR1" s="556"/>
      <c r="LBS1" s="556"/>
      <c r="LBT1" s="556"/>
      <c r="LBU1" s="556"/>
      <c r="LBV1" s="556"/>
      <c r="LBW1" s="556"/>
      <c r="LBX1" s="556"/>
      <c r="LBY1" s="556"/>
      <c r="LBZ1" s="556"/>
      <c r="LCA1" s="556"/>
      <c r="LCB1" s="556"/>
      <c r="LCC1" s="556"/>
      <c r="LCD1" s="556"/>
      <c r="LCE1" s="556"/>
      <c r="LCF1" s="556"/>
      <c r="LCG1" s="556"/>
      <c r="LCH1" s="556"/>
      <c r="LCI1" s="556"/>
      <c r="LCJ1" s="556"/>
      <c r="LCK1" s="556"/>
      <c r="LCL1" s="556"/>
      <c r="LCM1" s="556"/>
      <c r="LCN1" s="556"/>
      <c r="LCO1" s="556"/>
      <c r="LCP1" s="556"/>
      <c r="LCQ1" s="556"/>
      <c r="LCR1" s="556"/>
      <c r="LCS1" s="556"/>
      <c r="LCT1" s="556"/>
      <c r="LCU1" s="556"/>
      <c r="LCV1" s="556"/>
      <c r="LCW1" s="556"/>
      <c r="LCX1" s="556"/>
      <c r="LCY1" s="556"/>
      <c r="LCZ1" s="556"/>
      <c r="LDA1" s="556"/>
      <c r="LDB1" s="556"/>
      <c r="LDC1" s="556"/>
      <c r="LDD1" s="556"/>
      <c r="LDE1" s="556"/>
      <c r="LDF1" s="556"/>
      <c r="LDG1" s="556"/>
      <c r="LDH1" s="556"/>
      <c r="LDI1" s="556"/>
      <c r="LDJ1" s="556"/>
      <c r="LDK1" s="556"/>
      <c r="LDL1" s="556"/>
      <c r="LDM1" s="556"/>
      <c r="LDN1" s="556"/>
      <c r="LDO1" s="556"/>
      <c r="LDP1" s="556"/>
      <c r="LDQ1" s="556"/>
      <c r="LDR1" s="556"/>
      <c r="LDS1" s="556"/>
      <c r="LDT1" s="556"/>
      <c r="LDU1" s="556"/>
      <c r="LDV1" s="556"/>
      <c r="LDW1" s="556"/>
      <c r="LDX1" s="556"/>
      <c r="LDY1" s="556"/>
      <c r="LDZ1" s="556"/>
      <c r="LEA1" s="556"/>
      <c r="LEB1" s="556"/>
      <c r="LEC1" s="556"/>
      <c r="LED1" s="556"/>
      <c r="LEE1" s="556"/>
      <c r="LEF1" s="556"/>
      <c r="LEG1" s="556"/>
      <c r="LEH1" s="556"/>
      <c r="LEI1" s="556"/>
      <c r="LEJ1" s="556"/>
      <c r="LEK1" s="556"/>
      <c r="LEL1" s="556"/>
      <c r="LEM1" s="556"/>
      <c r="LEN1" s="556"/>
      <c r="LEO1" s="556"/>
      <c r="LEP1" s="556"/>
      <c r="LEQ1" s="556"/>
      <c r="LER1" s="556"/>
      <c r="LES1" s="556"/>
      <c r="LET1" s="556"/>
      <c r="LEU1" s="556"/>
      <c r="LEV1" s="556"/>
      <c r="LEW1" s="556"/>
      <c r="LEX1" s="556"/>
      <c r="LEY1" s="556"/>
      <c r="LEZ1" s="556"/>
      <c r="LFA1" s="556"/>
      <c r="LFB1" s="556"/>
      <c r="LFC1" s="556"/>
      <c r="LFD1" s="556"/>
      <c r="LFE1" s="556"/>
      <c r="LFF1" s="556"/>
      <c r="LFG1" s="556"/>
      <c r="LFH1" s="556"/>
      <c r="LFI1" s="556"/>
      <c r="LFJ1" s="556"/>
      <c r="LFK1" s="556"/>
      <c r="LFL1" s="556"/>
      <c r="LFM1" s="556"/>
      <c r="LFN1" s="556"/>
      <c r="LFO1" s="556"/>
      <c r="LFP1" s="556"/>
      <c r="LFQ1" s="556"/>
      <c r="LFR1" s="556"/>
      <c r="LFS1" s="556"/>
      <c r="LFT1" s="556"/>
      <c r="LFU1" s="556"/>
      <c r="LFV1" s="556"/>
      <c r="LFW1" s="556"/>
      <c r="LFX1" s="556"/>
      <c r="LFY1" s="556"/>
      <c r="LFZ1" s="556"/>
      <c r="LGA1" s="556"/>
      <c r="LGB1" s="556"/>
      <c r="LGC1" s="556"/>
      <c r="LGD1" s="556"/>
      <c r="LGE1" s="556"/>
      <c r="LGF1" s="556"/>
      <c r="LGG1" s="556"/>
      <c r="LGH1" s="556"/>
      <c r="LGI1" s="556"/>
      <c r="LGJ1" s="556"/>
      <c r="LGK1" s="556"/>
      <c r="LGL1" s="556"/>
      <c r="LGM1" s="556"/>
      <c r="LGN1" s="556"/>
      <c r="LGO1" s="556"/>
      <c r="LGP1" s="556"/>
      <c r="LGQ1" s="556"/>
      <c r="LGR1" s="556"/>
      <c r="LGS1" s="556"/>
      <c r="LGT1" s="556"/>
      <c r="LGU1" s="556"/>
      <c r="LGV1" s="556"/>
      <c r="LGW1" s="556"/>
      <c r="LGX1" s="556"/>
      <c r="LGY1" s="556"/>
      <c r="LGZ1" s="556"/>
      <c r="LHA1" s="556"/>
      <c r="LHB1" s="556"/>
      <c r="LHC1" s="556"/>
      <c r="LHD1" s="556"/>
      <c r="LHE1" s="556"/>
      <c r="LHF1" s="556"/>
      <c r="LHG1" s="556"/>
      <c r="LHH1" s="556"/>
      <c r="LHI1" s="556"/>
      <c r="LHJ1" s="556"/>
      <c r="LHK1" s="556"/>
      <c r="LHL1" s="556"/>
      <c r="LHM1" s="556"/>
      <c r="LHN1" s="556"/>
      <c r="LHO1" s="556"/>
      <c r="LHP1" s="556"/>
      <c r="LHQ1" s="556"/>
      <c r="LHR1" s="556"/>
      <c r="LHS1" s="556"/>
      <c r="LHT1" s="556"/>
      <c r="LHU1" s="556"/>
      <c r="LHV1" s="556"/>
      <c r="LHW1" s="556"/>
      <c r="LHX1" s="556"/>
      <c r="LHY1" s="556"/>
      <c r="LHZ1" s="556"/>
      <c r="LIA1" s="556"/>
      <c r="LIB1" s="556"/>
      <c r="LIC1" s="556"/>
      <c r="LID1" s="556"/>
      <c r="LIE1" s="556"/>
      <c r="LIF1" s="556"/>
      <c r="LIG1" s="556"/>
      <c r="LIH1" s="556"/>
      <c r="LII1" s="556"/>
      <c r="LIJ1" s="556"/>
      <c r="LIK1" s="556"/>
      <c r="LIL1" s="556"/>
      <c r="LIM1" s="556"/>
      <c r="LIN1" s="556"/>
      <c r="LIO1" s="556"/>
      <c r="LIP1" s="556"/>
      <c r="LIQ1" s="556"/>
      <c r="LIR1" s="556"/>
      <c r="LIS1" s="556"/>
      <c r="LIT1" s="556"/>
      <c r="LIU1" s="556"/>
      <c r="LIV1" s="556"/>
      <c r="LIW1" s="556"/>
      <c r="LIX1" s="556"/>
      <c r="LIY1" s="556"/>
      <c r="LIZ1" s="556"/>
      <c r="LJA1" s="556"/>
      <c r="LJB1" s="556"/>
      <c r="LJC1" s="556"/>
      <c r="LJD1" s="556"/>
      <c r="LJE1" s="556"/>
      <c r="LJF1" s="556"/>
      <c r="LJG1" s="556"/>
      <c r="LJH1" s="556"/>
      <c r="LJI1" s="556"/>
      <c r="LJJ1" s="556"/>
      <c r="LJK1" s="556"/>
      <c r="LJL1" s="556"/>
      <c r="LJM1" s="556"/>
      <c r="LJN1" s="556"/>
      <c r="LJO1" s="556"/>
      <c r="LJP1" s="556"/>
      <c r="LJQ1" s="556"/>
      <c r="LJR1" s="556"/>
      <c r="LJS1" s="556"/>
      <c r="LJT1" s="556"/>
      <c r="LJU1" s="556"/>
      <c r="LJV1" s="556"/>
      <c r="LJW1" s="556"/>
      <c r="LJX1" s="556"/>
      <c r="LJY1" s="556"/>
      <c r="LJZ1" s="556"/>
      <c r="LKA1" s="556"/>
      <c r="LKB1" s="556"/>
      <c r="LKC1" s="556"/>
      <c r="LKD1" s="556"/>
      <c r="LKE1" s="556"/>
      <c r="LKF1" s="556"/>
      <c r="LKG1" s="556"/>
      <c r="LKH1" s="556"/>
      <c r="LKI1" s="556"/>
      <c r="LKJ1" s="556"/>
      <c r="LKK1" s="556"/>
      <c r="LKL1" s="556"/>
      <c r="LKM1" s="556"/>
      <c r="LKN1" s="556"/>
      <c r="LKO1" s="556"/>
      <c r="LKP1" s="556"/>
      <c r="LKQ1" s="556"/>
      <c r="LKR1" s="556"/>
      <c r="LKS1" s="556"/>
      <c r="LKT1" s="556"/>
      <c r="LKU1" s="556"/>
      <c r="LKV1" s="556"/>
      <c r="LKW1" s="556"/>
      <c r="LKX1" s="556"/>
      <c r="LKY1" s="556"/>
      <c r="LKZ1" s="556"/>
      <c r="LLA1" s="556"/>
      <c r="LLB1" s="556"/>
      <c r="LLC1" s="556"/>
      <c r="LLD1" s="556"/>
      <c r="LLE1" s="556"/>
      <c r="LLF1" s="556"/>
      <c r="LLG1" s="556"/>
      <c r="LLH1" s="556"/>
      <c r="LLI1" s="556"/>
      <c r="LLJ1" s="556"/>
      <c r="LLK1" s="556"/>
      <c r="LLL1" s="556"/>
      <c r="LLM1" s="556"/>
      <c r="LLN1" s="556"/>
      <c r="LLO1" s="556"/>
      <c r="LLP1" s="556"/>
      <c r="LLQ1" s="556"/>
      <c r="LLR1" s="556"/>
      <c r="LLS1" s="556"/>
      <c r="LLT1" s="556"/>
      <c r="LLU1" s="556"/>
      <c r="LLV1" s="556"/>
      <c r="LLW1" s="556"/>
      <c r="LLX1" s="556"/>
      <c r="LLY1" s="556"/>
      <c r="LLZ1" s="556"/>
      <c r="LMA1" s="556"/>
      <c r="LMB1" s="556"/>
      <c r="LMC1" s="556"/>
      <c r="LMD1" s="556"/>
      <c r="LME1" s="556"/>
      <c r="LMF1" s="556"/>
      <c r="LMG1" s="556"/>
      <c r="LMH1" s="556"/>
      <c r="LMI1" s="556"/>
      <c r="LMJ1" s="556"/>
      <c r="LMK1" s="556"/>
      <c r="LML1" s="556"/>
      <c r="LMM1" s="556"/>
      <c r="LMN1" s="556"/>
      <c r="LMO1" s="556"/>
      <c r="LMP1" s="556"/>
      <c r="LMQ1" s="556"/>
      <c r="LMR1" s="556"/>
      <c r="LMS1" s="556"/>
      <c r="LMT1" s="556"/>
      <c r="LMU1" s="556"/>
      <c r="LMV1" s="556"/>
      <c r="LMW1" s="556"/>
      <c r="LMX1" s="556"/>
      <c r="LMY1" s="556"/>
      <c r="LMZ1" s="556"/>
      <c r="LNA1" s="556"/>
      <c r="LNB1" s="556"/>
      <c r="LNC1" s="556"/>
      <c r="LND1" s="556"/>
      <c r="LNE1" s="556"/>
      <c r="LNF1" s="556"/>
      <c r="LNG1" s="556"/>
      <c r="LNH1" s="556"/>
      <c r="LNI1" s="556"/>
      <c r="LNJ1" s="556"/>
      <c r="LNK1" s="556"/>
      <c r="LNL1" s="556"/>
      <c r="LNM1" s="556"/>
      <c r="LNN1" s="556"/>
      <c r="LNO1" s="556"/>
      <c r="LNP1" s="556"/>
      <c r="LNQ1" s="556"/>
      <c r="LNR1" s="556"/>
      <c r="LNS1" s="556"/>
      <c r="LNT1" s="556"/>
      <c r="LNU1" s="556"/>
      <c r="LNV1" s="556"/>
      <c r="LNW1" s="556"/>
      <c r="LNX1" s="556"/>
      <c r="LNY1" s="556"/>
      <c r="LNZ1" s="556"/>
      <c r="LOA1" s="556"/>
      <c r="LOB1" s="556"/>
      <c r="LOC1" s="556"/>
      <c r="LOD1" s="556"/>
      <c r="LOE1" s="556"/>
      <c r="LOF1" s="556"/>
      <c r="LOG1" s="556"/>
      <c r="LOH1" s="556"/>
      <c r="LOI1" s="556"/>
      <c r="LOJ1" s="556"/>
      <c r="LOK1" s="556"/>
      <c r="LOL1" s="556"/>
      <c r="LOM1" s="556"/>
      <c r="LON1" s="556"/>
      <c r="LOO1" s="556"/>
      <c r="LOP1" s="556"/>
      <c r="LOQ1" s="556"/>
      <c r="LOR1" s="556"/>
      <c r="LOS1" s="556"/>
      <c r="LOT1" s="556"/>
      <c r="LOU1" s="556"/>
      <c r="LOV1" s="556"/>
      <c r="LOW1" s="556"/>
      <c r="LOX1" s="556"/>
      <c r="LOY1" s="556"/>
      <c r="LOZ1" s="556"/>
      <c r="LPA1" s="556"/>
      <c r="LPB1" s="556"/>
      <c r="LPC1" s="556"/>
      <c r="LPD1" s="556"/>
      <c r="LPE1" s="556"/>
      <c r="LPF1" s="556"/>
      <c r="LPG1" s="556"/>
      <c r="LPH1" s="556"/>
      <c r="LPI1" s="556"/>
      <c r="LPJ1" s="556"/>
      <c r="LPK1" s="556"/>
      <c r="LPL1" s="556"/>
      <c r="LPM1" s="556"/>
      <c r="LPN1" s="556"/>
      <c r="LPO1" s="556"/>
      <c r="LPP1" s="556"/>
      <c r="LPQ1" s="556"/>
      <c r="LPR1" s="556"/>
      <c r="LPS1" s="556"/>
      <c r="LPT1" s="556"/>
      <c r="LPU1" s="556"/>
      <c r="LPV1" s="556"/>
      <c r="LPW1" s="556"/>
      <c r="LPX1" s="556"/>
      <c r="LPY1" s="556"/>
      <c r="LPZ1" s="556"/>
      <c r="LQA1" s="556"/>
      <c r="LQB1" s="556"/>
      <c r="LQC1" s="556"/>
      <c r="LQD1" s="556"/>
      <c r="LQE1" s="556"/>
      <c r="LQF1" s="556"/>
      <c r="LQG1" s="556"/>
      <c r="LQH1" s="556"/>
      <c r="LQI1" s="556"/>
      <c r="LQJ1" s="556"/>
      <c r="LQK1" s="556"/>
      <c r="LQL1" s="556"/>
      <c r="LQM1" s="556"/>
      <c r="LQN1" s="556"/>
      <c r="LQO1" s="556"/>
      <c r="LQP1" s="556"/>
      <c r="LQQ1" s="556"/>
      <c r="LQR1" s="556"/>
      <c r="LQS1" s="556"/>
      <c r="LQT1" s="556"/>
      <c r="LQU1" s="556"/>
      <c r="LQV1" s="556"/>
      <c r="LQW1" s="556"/>
      <c r="LQX1" s="556"/>
      <c r="LQY1" s="556"/>
      <c r="LQZ1" s="556"/>
      <c r="LRA1" s="556"/>
      <c r="LRB1" s="556"/>
      <c r="LRC1" s="556"/>
      <c r="LRD1" s="556"/>
      <c r="LRE1" s="556"/>
      <c r="LRF1" s="556"/>
      <c r="LRG1" s="556"/>
      <c r="LRH1" s="556"/>
      <c r="LRI1" s="556"/>
      <c r="LRJ1" s="556"/>
      <c r="LRK1" s="556"/>
      <c r="LRL1" s="556"/>
      <c r="LRM1" s="556"/>
      <c r="LRN1" s="556"/>
      <c r="LRO1" s="556"/>
      <c r="LRP1" s="556"/>
      <c r="LRQ1" s="556"/>
      <c r="LRR1" s="556"/>
      <c r="LRS1" s="556"/>
      <c r="LRT1" s="556"/>
      <c r="LRU1" s="556"/>
      <c r="LRV1" s="556"/>
      <c r="LRW1" s="556"/>
      <c r="LRX1" s="556"/>
      <c r="LRY1" s="556"/>
      <c r="LRZ1" s="556"/>
      <c r="LSA1" s="556"/>
      <c r="LSB1" s="556"/>
      <c r="LSC1" s="556"/>
      <c r="LSD1" s="556"/>
      <c r="LSE1" s="556"/>
      <c r="LSF1" s="556"/>
      <c r="LSG1" s="556"/>
      <c r="LSH1" s="556"/>
      <c r="LSI1" s="556"/>
      <c r="LSJ1" s="556"/>
      <c r="LSK1" s="556"/>
      <c r="LSL1" s="556"/>
      <c r="LSM1" s="556"/>
      <c r="LSN1" s="556"/>
      <c r="LSO1" s="556"/>
      <c r="LSP1" s="556"/>
      <c r="LSQ1" s="556"/>
      <c r="LSR1" s="556"/>
      <c r="LSS1" s="556"/>
      <c r="LST1" s="556"/>
      <c r="LSU1" s="556"/>
      <c r="LSV1" s="556"/>
      <c r="LSW1" s="556"/>
      <c r="LSX1" s="556"/>
      <c r="LSY1" s="556"/>
      <c r="LSZ1" s="556"/>
      <c r="LTA1" s="556"/>
      <c r="LTB1" s="556"/>
      <c r="LTC1" s="556"/>
      <c r="LTD1" s="556"/>
      <c r="LTE1" s="556"/>
      <c r="LTF1" s="556"/>
      <c r="LTG1" s="556"/>
      <c r="LTH1" s="556"/>
      <c r="LTI1" s="556"/>
      <c r="LTJ1" s="556"/>
      <c r="LTK1" s="556"/>
      <c r="LTL1" s="556"/>
      <c r="LTM1" s="556"/>
      <c r="LTN1" s="556"/>
      <c r="LTO1" s="556"/>
      <c r="LTP1" s="556"/>
      <c r="LTQ1" s="556"/>
      <c r="LTR1" s="556"/>
      <c r="LTS1" s="556"/>
      <c r="LTT1" s="556"/>
      <c r="LTU1" s="556"/>
      <c r="LTV1" s="556"/>
      <c r="LTW1" s="556"/>
      <c r="LTX1" s="556"/>
      <c r="LTY1" s="556"/>
      <c r="LTZ1" s="556"/>
      <c r="LUA1" s="556"/>
      <c r="LUB1" s="556"/>
      <c r="LUC1" s="556"/>
      <c r="LUD1" s="556"/>
      <c r="LUE1" s="556"/>
      <c r="LUF1" s="556"/>
      <c r="LUG1" s="556"/>
      <c r="LUH1" s="556"/>
      <c r="LUI1" s="556"/>
      <c r="LUJ1" s="556"/>
      <c r="LUK1" s="556"/>
      <c r="LUL1" s="556"/>
      <c r="LUM1" s="556"/>
      <c r="LUN1" s="556"/>
      <c r="LUO1" s="556"/>
      <c r="LUP1" s="556"/>
      <c r="LUQ1" s="556"/>
      <c r="LUR1" s="556"/>
      <c r="LUS1" s="556"/>
      <c r="LUT1" s="556"/>
      <c r="LUU1" s="556"/>
      <c r="LUV1" s="556"/>
      <c r="LUW1" s="556"/>
      <c r="LUX1" s="556"/>
      <c r="LUY1" s="556"/>
      <c r="LUZ1" s="556"/>
      <c r="LVA1" s="556"/>
      <c r="LVB1" s="556"/>
      <c r="LVC1" s="556"/>
      <c r="LVD1" s="556"/>
      <c r="LVE1" s="556"/>
      <c r="LVF1" s="556"/>
      <c r="LVG1" s="556"/>
      <c r="LVH1" s="556"/>
      <c r="LVI1" s="556"/>
      <c r="LVJ1" s="556"/>
      <c r="LVK1" s="556"/>
      <c r="LVL1" s="556"/>
      <c r="LVM1" s="556"/>
      <c r="LVN1" s="556"/>
      <c r="LVO1" s="556"/>
      <c r="LVP1" s="556"/>
      <c r="LVQ1" s="556"/>
      <c r="LVR1" s="556"/>
      <c r="LVS1" s="556"/>
      <c r="LVT1" s="556"/>
      <c r="LVU1" s="556"/>
      <c r="LVV1" s="556"/>
      <c r="LVW1" s="556"/>
      <c r="LVX1" s="556"/>
      <c r="LVY1" s="556"/>
      <c r="LVZ1" s="556"/>
      <c r="LWA1" s="556"/>
      <c r="LWB1" s="556"/>
      <c r="LWC1" s="556"/>
      <c r="LWD1" s="556"/>
      <c r="LWE1" s="556"/>
      <c r="LWF1" s="556"/>
      <c r="LWG1" s="556"/>
      <c r="LWH1" s="556"/>
      <c r="LWI1" s="556"/>
      <c r="LWJ1" s="556"/>
      <c r="LWK1" s="556"/>
      <c r="LWL1" s="556"/>
      <c r="LWM1" s="556"/>
      <c r="LWN1" s="556"/>
      <c r="LWO1" s="556"/>
      <c r="LWP1" s="556"/>
      <c r="LWQ1" s="556"/>
      <c r="LWR1" s="556"/>
      <c r="LWS1" s="556"/>
      <c r="LWT1" s="556"/>
      <c r="LWU1" s="556"/>
      <c r="LWV1" s="556"/>
      <c r="LWW1" s="556"/>
      <c r="LWX1" s="556"/>
      <c r="LWY1" s="556"/>
      <c r="LWZ1" s="556"/>
      <c r="LXA1" s="556"/>
      <c r="LXB1" s="556"/>
      <c r="LXC1" s="556"/>
      <c r="LXD1" s="556"/>
      <c r="LXE1" s="556"/>
      <c r="LXF1" s="556"/>
      <c r="LXG1" s="556"/>
      <c r="LXH1" s="556"/>
      <c r="LXI1" s="556"/>
      <c r="LXJ1" s="556"/>
      <c r="LXK1" s="556"/>
      <c r="LXL1" s="556"/>
      <c r="LXM1" s="556"/>
      <c r="LXN1" s="556"/>
      <c r="LXO1" s="556"/>
      <c r="LXP1" s="556"/>
      <c r="LXQ1" s="556"/>
      <c r="LXR1" s="556"/>
      <c r="LXS1" s="556"/>
      <c r="LXT1" s="556"/>
      <c r="LXU1" s="556"/>
      <c r="LXV1" s="556"/>
      <c r="LXW1" s="556"/>
      <c r="LXX1" s="556"/>
      <c r="LXY1" s="556"/>
      <c r="LXZ1" s="556"/>
      <c r="LYA1" s="556"/>
      <c r="LYB1" s="556"/>
      <c r="LYC1" s="556"/>
      <c r="LYD1" s="556"/>
      <c r="LYE1" s="556"/>
      <c r="LYF1" s="556"/>
      <c r="LYG1" s="556"/>
      <c r="LYH1" s="556"/>
      <c r="LYI1" s="556"/>
      <c r="LYJ1" s="556"/>
      <c r="LYK1" s="556"/>
      <c r="LYL1" s="556"/>
      <c r="LYM1" s="556"/>
      <c r="LYN1" s="556"/>
      <c r="LYO1" s="556"/>
      <c r="LYP1" s="556"/>
      <c r="LYQ1" s="556"/>
      <c r="LYR1" s="556"/>
      <c r="LYS1" s="556"/>
      <c r="LYT1" s="556"/>
      <c r="LYU1" s="556"/>
      <c r="LYV1" s="556"/>
      <c r="LYW1" s="556"/>
      <c r="LYX1" s="556"/>
      <c r="LYY1" s="556"/>
      <c r="LYZ1" s="556"/>
      <c r="LZA1" s="556"/>
      <c r="LZB1" s="556"/>
      <c r="LZC1" s="556"/>
      <c r="LZD1" s="556"/>
      <c r="LZE1" s="556"/>
      <c r="LZF1" s="556"/>
      <c r="LZG1" s="556"/>
      <c r="LZH1" s="556"/>
      <c r="LZI1" s="556"/>
      <c r="LZJ1" s="556"/>
      <c r="LZK1" s="556"/>
      <c r="LZL1" s="556"/>
      <c r="LZM1" s="556"/>
      <c r="LZN1" s="556"/>
      <c r="LZO1" s="556"/>
      <c r="LZP1" s="556"/>
      <c r="LZQ1" s="556"/>
      <c r="LZR1" s="556"/>
      <c r="LZS1" s="556"/>
      <c r="LZT1" s="556"/>
      <c r="LZU1" s="556"/>
      <c r="LZV1" s="556"/>
      <c r="LZW1" s="556"/>
      <c r="LZX1" s="556"/>
      <c r="LZY1" s="556"/>
      <c r="LZZ1" s="556"/>
      <c r="MAA1" s="556"/>
      <c r="MAB1" s="556"/>
      <c r="MAC1" s="556"/>
      <c r="MAD1" s="556"/>
      <c r="MAE1" s="556"/>
      <c r="MAF1" s="556"/>
      <c r="MAG1" s="556"/>
      <c r="MAH1" s="556"/>
      <c r="MAI1" s="556"/>
      <c r="MAJ1" s="556"/>
      <c r="MAK1" s="556"/>
      <c r="MAL1" s="556"/>
      <c r="MAM1" s="556"/>
      <c r="MAN1" s="556"/>
      <c r="MAO1" s="556"/>
      <c r="MAP1" s="556"/>
      <c r="MAQ1" s="556"/>
      <c r="MAR1" s="556"/>
      <c r="MAS1" s="556"/>
      <c r="MAT1" s="556"/>
      <c r="MAU1" s="556"/>
      <c r="MAV1" s="556"/>
      <c r="MAW1" s="556"/>
      <c r="MAX1" s="556"/>
      <c r="MAY1" s="556"/>
      <c r="MAZ1" s="556"/>
      <c r="MBA1" s="556"/>
      <c r="MBB1" s="556"/>
      <c r="MBC1" s="556"/>
      <c r="MBD1" s="556"/>
      <c r="MBE1" s="556"/>
      <c r="MBF1" s="556"/>
      <c r="MBG1" s="556"/>
      <c r="MBH1" s="556"/>
      <c r="MBI1" s="556"/>
      <c r="MBJ1" s="556"/>
      <c r="MBK1" s="556"/>
      <c r="MBL1" s="556"/>
      <c r="MBM1" s="556"/>
      <c r="MBN1" s="556"/>
      <c r="MBO1" s="556"/>
      <c r="MBP1" s="556"/>
      <c r="MBQ1" s="556"/>
      <c r="MBR1" s="556"/>
      <c r="MBS1" s="556"/>
      <c r="MBT1" s="556"/>
      <c r="MBU1" s="556"/>
      <c r="MBV1" s="556"/>
      <c r="MBW1" s="556"/>
      <c r="MBX1" s="556"/>
      <c r="MBY1" s="556"/>
      <c r="MBZ1" s="556"/>
      <c r="MCA1" s="556"/>
      <c r="MCB1" s="556"/>
      <c r="MCC1" s="556"/>
      <c r="MCD1" s="556"/>
      <c r="MCE1" s="556"/>
      <c r="MCF1" s="556"/>
      <c r="MCG1" s="556"/>
      <c r="MCH1" s="556"/>
      <c r="MCI1" s="556"/>
      <c r="MCJ1" s="556"/>
      <c r="MCK1" s="556"/>
      <c r="MCL1" s="556"/>
      <c r="MCM1" s="556"/>
      <c r="MCN1" s="556"/>
      <c r="MCO1" s="556"/>
      <c r="MCP1" s="556"/>
      <c r="MCQ1" s="556"/>
      <c r="MCR1" s="556"/>
      <c r="MCS1" s="556"/>
      <c r="MCT1" s="556"/>
      <c r="MCU1" s="556"/>
      <c r="MCV1" s="556"/>
      <c r="MCW1" s="556"/>
      <c r="MCX1" s="556"/>
      <c r="MCY1" s="556"/>
      <c r="MCZ1" s="556"/>
      <c r="MDA1" s="556"/>
      <c r="MDB1" s="556"/>
      <c r="MDC1" s="556"/>
      <c r="MDD1" s="556"/>
      <c r="MDE1" s="556"/>
      <c r="MDF1" s="556"/>
      <c r="MDG1" s="556"/>
      <c r="MDH1" s="556"/>
      <c r="MDI1" s="556"/>
      <c r="MDJ1" s="556"/>
      <c r="MDK1" s="556"/>
      <c r="MDL1" s="556"/>
      <c r="MDM1" s="556"/>
      <c r="MDN1" s="556"/>
      <c r="MDO1" s="556"/>
      <c r="MDP1" s="556"/>
      <c r="MDQ1" s="556"/>
      <c r="MDR1" s="556"/>
      <c r="MDS1" s="556"/>
      <c r="MDT1" s="556"/>
      <c r="MDU1" s="556"/>
      <c r="MDV1" s="556"/>
      <c r="MDW1" s="556"/>
      <c r="MDX1" s="556"/>
      <c r="MDY1" s="556"/>
      <c r="MDZ1" s="556"/>
      <c r="MEA1" s="556"/>
      <c r="MEB1" s="556"/>
      <c r="MEC1" s="556"/>
      <c r="MED1" s="556"/>
      <c r="MEE1" s="556"/>
      <c r="MEF1" s="556"/>
      <c r="MEG1" s="556"/>
      <c r="MEH1" s="556"/>
      <c r="MEI1" s="556"/>
      <c r="MEJ1" s="556"/>
      <c r="MEK1" s="556"/>
      <c r="MEL1" s="556"/>
      <c r="MEM1" s="556"/>
      <c r="MEN1" s="556"/>
      <c r="MEO1" s="556"/>
      <c r="MEP1" s="556"/>
      <c r="MEQ1" s="556"/>
      <c r="MER1" s="556"/>
      <c r="MES1" s="556"/>
      <c r="MET1" s="556"/>
      <c r="MEU1" s="556"/>
      <c r="MEV1" s="556"/>
      <c r="MEW1" s="556"/>
      <c r="MEX1" s="556"/>
      <c r="MEY1" s="556"/>
      <c r="MEZ1" s="556"/>
      <c r="MFA1" s="556"/>
      <c r="MFB1" s="556"/>
      <c r="MFC1" s="556"/>
      <c r="MFD1" s="556"/>
      <c r="MFE1" s="556"/>
      <c r="MFF1" s="556"/>
      <c r="MFG1" s="556"/>
      <c r="MFH1" s="556"/>
      <c r="MFI1" s="556"/>
      <c r="MFJ1" s="556"/>
      <c r="MFK1" s="556"/>
      <c r="MFL1" s="556"/>
      <c r="MFM1" s="556"/>
      <c r="MFN1" s="556"/>
      <c r="MFO1" s="556"/>
      <c r="MFP1" s="556"/>
      <c r="MFQ1" s="556"/>
      <c r="MFR1" s="556"/>
      <c r="MFS1" s="556"/>
      <c r="MFT1" s="556"/>
      <c r="MFU1" s="556"/>
      <c r="MFV1" s="556"/>
      <c r="MFW1" s="556"/>
      <c r="MFX1" s="556"/>
      <c r="MFY1" s="556"/>
      <c r="MFZ1" s="556"/>
      <c r="MGA1" s="556"/>
      <c r="MGB1" s="556"/>
      <c r="MGC1" s="556"/>
      <c r="MGD1" s="556"/>
      <c r="MGE1" s="556"/>
      <c r="MGF1" s="556"/>
      <c r="MGG1" s="556"/>
      <c r="MGH1" s="556"/>
      <c r="MGI1" s="556"/>
      <c r="MGJ1" s="556"/>
      <c r="MGK1" s="556"/>
      <c r="MGL1" s="556"/>
      <c r="MGM1" s="556"/>
      <c r="MGN1" s="556"/>
      <c r="MGO1" s="556"/>
      <c r="MGP1" s="556"/>
      <c r="MGQ1" s="556"/>
      <c r="MGR1" s="556"/>
      <c r="MGS1" s="556"/>
      <c r="MGT1" s="556"/>
      <c r="MGU1" s="556"/>
      <c r="MGV1" s="556"/>
      <c r="MGW1" s="556"/>
      <c r="MGX1" s="556"/>
      <c r="MGY1" s="556"/>
      <c r="MGZ1" s="556"/>
      <c r="MHA1" s="556"/>
      <c r="MHB1" s="556"/>
      <c r="MHC1" s="556"/>
      <c r="MHD1" s="556"/>
      <c r="MHE1" s="556"/>
      <c r="MHF1" s="556"/>
      <c r="MHG1" s="556"/>
      <c r="MHH1" s="556"/>
      <c r="MHI1" s="556"/>
      <c r="MHJ1" s="556"/>
      <c r="MHK1" s="556"/>
      <c r="MHL1" s="556"/>
      <c r="MHM1" s="556"/>
      <c r="MHN1" s="556"/>
      <c r="MHO1" s="556"/>
      <c r="MHP1" s="556"/>
      <c r="MHQ1" s="556"/>
      <c r="MHR1" s="556"/>
      <c r="MHS1" s="556"/>
      <c r="MHT1" s="556"/>
      <c r="MHU1" s="556"/>
      <c r="MHV1" s="556"/>
      <c r="MHW1" s="556"/>
      <c r="MHX1" s="556"/>
      <c r="MHY1" s="556"/>
      <c r="MHZ1" s="556"/>
      <c r="MIA1" s="556"/>
      <c r="MIB1" s="556"/>
      <c r="MIC1" s="556"/>
      <c r="MID1" s="556"/>
      <c r="MIE1" s="556"/>
      <c r="MIF1" s="556"/>
      <c r="MIG1" s="556"/>
      <c r="MIH1" s="556"/>
      <c r="MII1" s="556"/>
      <c r="MIJ1" s="556"/>
      <c r="MIK1" s="556"/>
      <c r="MIL1" s="556"/>
      <c r="MIM1" s="556"/>
      <c r="MIN1" s="556"/>
      <c r="MIO1" s="556"/>
      <c r="MIP1" s="556"/>
      <c r="MIQ1" s="556"/>
      <c r="MIR1" s="556"/>
      <c r="MIS1" s="556"/>
      <c r="MIT1" s="556"/>
      <c r="MIU1" s="556"/>
      <c r="MIV1" s="556"/>
      <c r="MIW1" s="556"/>
      <c r="MIX1" s="556"/>
      <c r="MIY1" s="556"/>
      <c r="MIZ1" s="556"/>
      <c r="MJA1" s="556"/>
      <c r="MJB1" s="556"/>
      <c r="MJC1" s="556"/>
      <c r="MJD1" s="556"/>
      <c r="MJE1" s="556"/>
      <c r="MJF1" s="556"/>
      <c r="MJG1" s="556"/>
      <c r="MJH1" s="556"/>
      <c r="MJI1" s="556"/>
      <c r="MJJ1" s="556"/>
      <c r="MJK1" s="556"/>
      <c r="MJL1" s="556"/>
      <c r="MJM1" s="556"/>
      <c r="MJN1" s="556"/>
      <c r="MJO1" s="556"/>
      <c r="MJP1" s="556"/>
      <c r="MJQ1" s="556"/>
      <c r="MJR1" s="556"/>
      <c r="MJS1" s="556"/>
      <c r="MJT1" s="556"/>
      <c r="MJU1" s="556"/>
      <c r="MJV1" s="556"/>
      <c r="MJW1" s="556"/>
      <c r="MJX1" s="556"/>
      <c r="MJY1" s="556"/>
      <c r="MJZ1" s="556"/>
      <c r="MKA1" s="556"/>
      <c r="MKB1" s="556"/>
      <c r="MKC1" s="556"/>
      <c r="MKD1" s="556"/>
      <c r="MKE1" s="556"/>
      <c r="MKF1" s="556"/>
      <c r="MKG1" s="556"/>
      <c r="MKH1" s="556"/>
      <c r="MKI1" s="556"/>
      <c r="MKJ1" s="556"/>
      <c r="MKK1" s="556"/>
      <c r="MKL1" s="556"/>
      <c r="MKM1" s="556"/>
      <c r="MKN1" s="556"/>
      <c r="MKO1" s="556"/>
      <c r="MKP1" s="556"/>
      <c r="MKQ1" s="556"/>
      <c r="MKR1" s="556"/>
      <c r="MKS1" s="556"/>
      <c r="MKT1" s="556"/>
      <c r="MKU1" s="556"/>
      <c r="MKV1" s="556"/>
      <c r="MKW1" s="556"/>
      <c r="MKX1" s="556"/>
      <c r="MKY1" s="556"/>
      <c r="MKZ1" s="556"/>
      <c r="MLA1" s="556"/>
      <c r="MLB1" s="556"/>
      <c r="MLC1" s="556"/>
      <c r="MLD1" s="556"/>
      <c r="MLE1" s="556"/>
      <c r="MLF1" s="556"/>
      <c r="MLG1" s="556"/>
      <c r="MLH1" s="556"/>
      <c r="MLI1" s="556"/>
      <c r="MLJ1" s="556"/>
      <c r="MLK1" s="556"/>
      <c r="MLL1" s="556"/>
      <c r="MLM1" s="556"/>
      <c r="MLN1" s="556"/>
      <c r="MLO1" s="556"/>
      <c r="MLP1" s="556"/>
      <c r="MLQ1" s="556"/>
      <c r="MLR1" s="556"/>
      <c r="MLS1" s="556"/>
      <c r="MLT1" s="556"/>
      <c r="MLU1" s="556"/>
      <c r="MLV1" s="556"/>
      <c r="MLW1" s="556"/>
      <c r="MLX1" s="556"/>
      <c r="MLY1" s="556"/>
      <c r="MLZ1" s="556"/>
      <c r="MMA1" s="556"/>
      <c r="MMB1" s="556"/>
      <c r="MMC1" s="556"/>
      <c r="MMD1" s="556"/>
      <c r="MME1" s="556"/>
      <c r="MMF1" s="556"/>
      <c r="MMG1" s="556"/>
      <c r="MMH1" s="556"/>
      <c r="MMI1" s="556"/>
      <c r="MMJ1" s="556"/>
      <c r="MMK1" s="556"/>
      <c r="MML1" s="556"/>
      <c r="MMM1" s="556"/>
      <c r="MMN1" s="556"/>
      <c r="MMO1" s="556"/>
      <c r="MMP1" s="556"/>
      <c r="MMQ1" s="556"/>
      <c r="MMR1" s="556"/>
      <c r="MMS1" s="556"/>
      <c r="MMT1" s="556"/>
      <c r="MMU1" s="556"/>
      <c r="MMV1" s="556"/>
      <c r="MMW1" s="556"/>
      <c r="MMX1" s="556"/>
      <c r="MMY1" s="556"/>
      <c r="MMZ1" s="556"/>
      <c r="MNA1" s="556"/>
      <c r="MNB1" s="556"/>
      <c r="MNC1" s="556"/>
      <c r="MND1" s="556"/>
      <c r="MNE1" s="556"/>
      <c r="MNF1" s="556"/>
      <c r="MNG1" s="556"/>
      <c r="MNH1" s="556"/>
      <c r="MNI1" s="556"/>
      <c r="MNJ1" s="556"/>
      <c r="MNK1" s="556"/>
      <c r="MNL1" s="556"/>
      <c r="MNM1" s="556"/>
      <c r="MNN1" s="556"/>
      <c r="MNO1" s="556"/>
      <c r="MNP1" s="556"/>
      <c r="MNQ1" s="556"/>
      <c r="MNR1" s="556"/>
      <c r="MNS1" s="556"/>
      <c r="MNT1" s="556"/>
      <c r="MNU1" s="556"/>
      <c r="MNV1" s="556"/>
      <c r="MNW1" s="556"/>
      <c r="MNX1" s="556"/>
      <c r="MNY1" s="556"/>
      <c r="MNZ1" s="556"/>
      <c r="MOA1" s="556"/>
      <c r="MOB1" s="556"/>
      <c r="MOC1" s="556"/>
      <c r="MOD1" s="556"/>
      <c r="MOE1" s="556"/>
      <c r="MOF1" s="556"/>
      <c r="MOG1" s="556"/>
      <c r="MOH1" s="556"/>
      <c r="MOI1" s="556"/>
      <c r="MOJ1" s="556"/>
      <c r="MOK1" s="556"/>
      <c r="MOL1" s="556"/>
      <c r="MOM1" s="556"/>
      <c r="MON1" s="556"/>
      <c r="MOO1" s="556"/>
      <c r="MOP1" s="556"/>
      <c r="MOQ1" s="556"/>
      <c r="MOR1" s="556"/>
      <c r="MOS1" s="556"/>
      <c r="MOT1" s="556"/>
      <c r="MOU1" s="556"/>
      <c r="MOV1" s="556"/>
      <c r="MOW1" s="556"/>
      <c r="MOX1" s="556"/>
      <c r="MOY1" s="556"/>
      <c r="MOZ1" s="556"/>
      <c r="MPA1" s="556"/>
      <c r="MPB1" s="556"/>
      <c r="MPC1" s="556"/>
      <c r="MPD1" s="556"/>
      <c r="MPE1" s="556"/>
      <c r="MPF1" s="556"/>
      <c r="MPG1" s="556"/>
      <c r="MPH1" s="556"/>
      <c r="MPI1" s="556"/>
      <c r="MPJ1" s="556"/>
      <c r="MPK1" s="556"/>
      <c r="MPL1" s="556"/>
      <c r="MPM1" s="556"/>
      <c r="MPN1" s="556"/>
      <c r="MPO1" s="556"/>
      <c r="MPP1" s="556"/>
      <c r="MPQ1" s="556"/>
      <c r="MPR1" s="556"/>
      <c r="MPS1" s="556"/>
      <c r="MPT1" s="556"/>
      <c r="MPU1" s="556"/>
      <c r="MPV1" s="556"/>
      <c r="MPW1" s="556"/>
      <c r="MPX1" s="556"/>
      <c r="MPY1" s="556"/>
      <c r="MPZ1" s="556"/>
      <c r="MQA1" s="556"/>
      <c r="MQB1" s="556"/>
      <c r="MQC1" s="556"/>
      <c r="MQD1" s="556"/>
      <c r="MQE1" s="556"/>
      <c r="MQF1" s="556"/>
      <c r="MQG1" s="556"/>
      <c r="MQH1" s="556"/>
      <c r="MQI1" s="556"/>
      <c r="MQJ1" s="556"/>
      <c r="MQK1" s="556"/>
      <c r="MQL1" s="556"/>
      <c r="MQM1" s="556"/>
      <c r="MQN1" s="556"/>
      <c r="MQO1" s="556"/>
      <c r="MQP1" s="556"/>
      <c r="MQQ1" s="556"/>
      <c r="MQR1" s="556"/>
      <c r="MQS1" s="556"/>
      <c r="MQT1" s="556"/>
      <c r="MQU1" s="556"/>
      <c r="MQV1" s="556"/>
      <c r="MQW1" s="556"/>
      <c r="MQX1" s="556"/>
      <c r="MQY1" s="556"/>
      <c r="MQZ1" s="556"/>
      <c r="MRA1" s="556"/>
      <c r="MRB1" s="556"/>
      <c r="MRC1" s="556"/>
      <c r="MRD1" s="556"/>
      <c r="MRE1" s="556"/>
      <c r="MRF1" s="556"/>
      <c r="MRG1" s="556"/>
      <c r="MRH1" s="556"/>
      <c r="MRI1" s="556"/>
      <c r="MRJ1" s="556"/>
      <c r="MRK1" s="556"/>
      <c r="MRL1" s="556"/>
      <c r="MRM1" s="556"/>
      <c r="MRN1" s="556"/>
      <c r="MRO1" s="556"/>
      <c r="MRP1" s="556"/>
      <c r="MRQ1" s="556"/>
      <c r="MRR1" s="556"/>
      <c r="MRS1" s="556"/>
      <c r="MRT1" s="556"/>
      <c r="MRU1" s="556"/>
      <c r="MRV1" s="556"/>
      <c r="MRW1" s="556"/>
      <c r="MRX1" s="556"/>
      <c r="MRY1" s="556"/>
      <c r="MRZ1" s="556"/>
      <c r="MSA1" s="556"/>
      <c r="MSB1" s="556"/>
      <c r="MSC1" s="556"/>
      <c r="MSD1" s="556"/>
      <c r="MSE1" s="556"/>
      <c r="MSF1" s="556"/>
      <c r="MSG1" s="556"/>
      <c r="MSH1" s="556"/>
      <c r="MSI1" s="556"/>
      <c r="MSJ1" s="556"/>
      <c r="MSK1" s="556"/>
      <c r="MSL1" s="556"/>
      <c r="MSM1" s="556"/>
      <c r="MSN1" s="556"/>
      <c r="MSO1" s="556"/>
      <c r="MSP1" s="556"/>
      <c r="MSQ1" s="556"/>
      <c r="MSR1" s="556"/>
      <c r="MSS1" s="556"/>
      <c r="MST1" s="556"/>
      <c r="MSU1" s="556"/>
      <c r="MSV1" s="556"/>
      <c r="MSW1" s="556"/>
      <c r="MSX1" s="556"/>
      <c r="MSY1" s="556"/>
      <c r="MSZ1" s="556"/>
      <c r="MTA1" s="556"/>
      <c r="MTB1" s="556"/>
      <c r="MTC1" s="556"/>
      <c r="MTD1" s="556"/>
      <c r="MTE1" s="556"/>
      <c r="MTF1" s="556"/>
      <c r="MTG1" s="556"/>
      <c r="MTH1" s="556"/>
      <c r="MTI1" s="556"/>
      <c r="MTJ1" s="556"/>
      <c r="MTK1" s="556"/>
      <c r="MTL1" s="556"/>
      <c r="MTM1" s="556"/>
      <c r="MTN1" s="556"/>
      <c r="MTO1" s="556"/>
      <c r="MTP1" s="556"/>
      <c r="MTQ1" s="556"/>
      <c r="MTR1" s="556"/>
      <c r="MTS1" s="556"/>
      <c r="MTT1" s="556"/>
      <c r="MTU1" s="556"/>
      <c r="MTV1" s="556"/>
      <c r="MTW1" s="556"/>
      <c r="MTX1" s="556"/>
      <c r="MTY1" s="556"/>
      <c r="MTZ1" s="556"/>
      <c r="MUA1" s="556"/>
      <c r="MUB1" s="556"/>
      <c r="MUC1" s="556"/>
      <c r="MUD1" s="556"/>
      <c r="MUE1" s="556"/>
      <c r="MUF1" s="556"/>
      <c r="MUG1" s="556"/>
      <c r="MUH1" s="556"/>
      <c r="MUI1" s="556"/>
      <c r="MUJ1" s="556"/>
      <c r="MUK1" s="556"/>
      <c r="MUL1" s="556"/>
      <c r="MUM1" s="556"/>
      <c r="MUN1" s="556"/>
      <c r="MUO1" s="556"/>
      <c r="MUP1" s="556"/>
      <c r="MUQ1" s="556"/>
      <c r="MUR1" s="556"/>
      <c r="MUS1" s="556"/>
      <c r="MUT1" s="556"/>
      <c r="MUU1" s="556"/>
      <c r="MUV1" s="556"/>
      <c r="MUW1" s="556"/>
      <c r="MUX1" s="556"/>
      <c r="MUY1" s="556"/>
      <c r="MUZ1" s="556"/>
      <c r="MVA1" s="556"/>
      <c r="MVB1" s="556"/>
      <c r="MVC1" s="556"/>
      <c r="MVD1" s="556"/>
      <c r="MVE1" s="556"/>
      <c r="MVF1" s="556"/>
      <c r="MVG1" s="556"/>
      <c r="MVH1" s="556"/>
      <c r="MVI1" s="556"/>
      <c r="MVJ1" s="556"/>
      <c r="MVK1" s="556"/>
      <c r="MVL1" s="556"/>
      <c r="MVM1" s="556"/>
      <c r="MVN1" s="556"/>
      <c r="MVO1" s="556"/>
      <c r="MVP1" s="556"/>
      <c r="MVQ1" s="556"/>
      <c r="MVR1" s="556"/>
      <c r="MVS1" s="556"/>
      <c r="MVT1" s="556"/>
      <c r="MVU1" s="556"/>
      <c r="MVV1" s="556"/>
      <c r="MVW1" s="556"/>
      <c r="MVX1" s="556"/>
      <c r="MVY1" s="556"/>
      <c r="MVZ1" s="556"/>
      <c r="MWA1" s="556"/>
      <c r="MWB1" s="556"/>
      <c r="MWC1" s="556"/>
      <c r="MWD1" s="556"/>
      <c r="MWE1" s="556"/>
      <c r="MWF1" s="556"/>
      <c r="MWG1" s="556"/>
      <c r="MWH1" s="556"/>
      <c r="MWI1" s="556"/>
      <c r="MWJ1" s="556"/>
      <c r="MWK1" s="556"/>
      <c r="MWL1" s="556"/>
      <c r="MWM1" s="556"/>
      <c r="MWN1" s="556"/>
      <c r="MWO1" s="556"/>
      <c r="MWP1" s="556"/>
      <c r="MWQ1" s="556"/>
      <c r="MWR1" s="556"/>
      <c r="MWS1" s="556"/>
      <c r="MWT1" s="556"/>
      <c r="MWU1" s="556"/>
      <c r="MWV1" s="556"/>
      <c r="MWW1" s="556"/>
      <c r="MWX1" s="556"/>
      <c r="MWY1" s="556"/>
      <c r="MWZ1" s="556"/>
      <c r="MXA1" s="556"/>
      <c r="MXB1" s="556"/>
      <c r="MXC1" s="556"/>
      <c r="MXD1" s="556"/>
      <c r="MXE1" s="556"/>
      <c r="MXF1" s="556"/>
      <c r="MXG1" s="556"/>
      <c r="MXH1" s="556"/>
      <c r="MXI1" s="556"/>
      <c r="MXJ1" s="556"/>
      <c r="MXK1" s="556"/>
      <c r="MXL1" s="556"/>
      <c r="MXM1" s="556"/>
      <c r="MXN1" s="556"/>
      <c r="MXO1" s="556"/>
      <c r="MXP1" s="556"/>
      <c r="MXQ1" s="556"/>
      <c r="MXR1" s="556"/>
      <c r="MXS1" s="556"/>
      <c r="MXT1" s="556"/>
      <c r="MXU1" s="556"/>
      <c r="MXV1" s="556"/>
      <c r="MXW1" s="556"/>
      <c r="MXX1" s="556"/>
      <c r="MXY1" s="556"/>
      <c r="MXZ1" s="556"/>
      <c r="MYA1" s="556"/>
      <c r="MYB1" s="556"/>
      <c r="MYC1" s="556"/>
      <c r="MYD1" s="556"/>
      <c r="MYE1" s="556"/>
      <c r="MYF1" s="556"/>
      <c r="MYG1" s="556"/>
      <c r="MYH1" s="556"/>
      <c r="MYI1" s="556"/>
      <c r="MYJ1" s="556"/>
      <c r="MYK1" s="556"/>
      <c r="MYL1" s="556"/>
      <c r="MYM1" s="556"/>
      <c r="MYN1" s="556"/>
      <c r="MYO1" s="556"/>
      <c r="MYP1" s="556"/>
      <c r="MYQ1" s="556"/>
      <c r="MYR1" s="556"/>
      <c r="MYS1" s="556"/>
      <c r="MYT1" s="556"/>
      <c r="MYU1" s="556"/>
      <c r="MYV1" s="556"/>
      <c r="MYW1" s="556"/>
      <c r="MYX1" s="556"/>
      <c r="MYY1" s="556"/>
      <c r="MYZ1" s="556"/>
      <c r="MZA1" s="556"/>
      <c r="MZB1" s="556"/>
      <c r="MZC1" s="556"/>
      <c r="MZD1" s="556"/>
      <c r="MZE1" s="556"/>
      <c r="MZF1" s="556"/>
      <c r="MZG1" s="556"/>
      <c r="MZH1" s="556"/>
      <c r="MZI1" s="556"/>
      <c r="MZJ1" s="556"/>
      <c r="MZK1" s="556"/>
      <c r="MZL1" s="556"/>
      <c r="MZM1" s="556"/>
      <c r="MZN1" s="556"/>
      <c r="MZO1" s="556"/>
      <c r="MZP1" s="556"/>
      <c r="MZQ1" s="556"/>
      <c r="MZR1" s="556"/>
      <c r="MZS1" s="556"/>
      <c r="MZT1" s="556"/>
      <c r="MZU1" s="556"/>
      <c r="MZV1" s="556"/>
      <c r="MZW1" s="556"/>
      <c r="MZX1" s="556"/>
      <c r="MZY1" s="556"/>
      <c r="MZZ1" s="556"/>
      <c r="NAA1" s="556"/>
      <c r="NAB1" s="556"/>
      <c r="NAC1" s="556"/>
      <c r="NAD1" s="556"/>
      <c r="NAE1" s="556"/>
      <c r="NAF1" s="556"/>
      <c r="NAG1" s="556"/>
      <c r="NAH1" s="556"/>
      <c r="NAI1" s="556"/>
      <c r="NAJ1" s="556"/>
      <c r="NAK1" s="556"/>
      <c r="NAL1" s="556"/>
      <c r="NAM1" s="556"/>
      <c r="NAN1" s="556"/>
      <c r="NAO1" s="556"/>
      <c r="NAP1" s="556"/>
      <c r="NAQ1" s="556"/>
      <c r="NAR1" s="556"/>
      <c r="NAS1" s="556"/>
      <c r="NAT1" s="556"/>
      <c r="NAU1" s="556"/>
      <c r="NAV1" s="556"/>
      <c r="NAW1" s="556"/>
      <c r="NAX1" s="556"/>
      <c r="NAY1" s="556"/>
      <c r="NAZ1" s="556"/>
      <c r="NBA1" s="556"/>
      <c r="NBB1" s="556"/>
      <c r="NBC1" s="556"/>
      <c r="NBD1" s="556"/>
      <c r="NBE1" s="556"/>
      <c r="NBF1" s="556"/>
      <c r="NBG1" s="556"/>
      <c r="NBH1" s="556"/>
      <c r="NBI1" s="556"/>
      <c r="NBJ1" s="556"/>
      <c r="NBK1" s="556"/>
      <c r="NBL1" s="556"/>
      <c r="NBM1" s="556"/>
      <c r="NBN1" s="556"/>
      <c r="NBO1" s="556"/>
      <c r="NBP1" s="556"/>
      <c r="NBQ1" s="556"/>
      <c r="NBR1" s="556"/>
      <c r="NBS1" s="556"/>
      <c r="NBT1" s="556"/>
      <c r="NBU1" s="556"/>
      <c r="NBV1" s="556"/>
      <c r="NBW1" s="556"/>
      <c r="NBX1" s="556"/>
      <c r="NBY1" s="556"/>
      <c r="NBZ1" s="556"/>
      <c r="NCA1" s="556"/>
      <c r="NCB1" s="556"/>
      <c r="NCC1" s="556"/>
      <c r="NCD1" s="556"/>
      <c r="NCE1" s="556"/>
      <c r="NCF1" s="556"/>
      <c r="NCG1" s="556"/>
      <c r="NCH1" s="556"/>
      <c r="NCI1" s="556"/>
      <c r="NCJ1" s="556"/>
      <c r="NCK1" s="556"/>
      <c r="NCL1" s="556"/>
      <c r="NCM1" s="556"/>
      <c r="NCN1" s="556"/>
      <c r="NCO1" s="556"/>
      <c r="NCP1" s="556"/>
      <c r="NCQ1" s="556"/>
      <c r="NCR1" s="556"/>
      <c r="NCS1" s="556"/>
      <c r="NCT1" s="556"/>
      <c r="NCU1" s="556"/>
      <c r="NCV1" s="556"/>
      <c r="NCW1" s="556"/>
      <c r="NCX1" s="556"/>
      <c r="NCY1" s="556"/>
      <c r="NCZ1" s="556"/>
      <c r="NDA1" s="556"/>
      <c r="NDB1" s="556"/>
      <c r="NDC1" s="556"/>
      <c r="NDD1" s="556"/>
      <c r="NDE1" s="556"/>
      <c r="NDF1" s="556"/>
      <c r="NDG1" s="556"/>
      <c r="NDH1" s="556"/>
      <c r="NDI1" s="556"/>
      <c r="NDJ1" s="556"/>
      <c r="NDK1" s="556"/>
      <c r="NDL1" s="556"/>
      <c r="NDM1" s="556"/>
      <c r="NDN1" s="556"/>
      <c r="NDO1" s="556"/>
      <c r="NDP1" s="556"/>
      <c r="NDQ1" s="556"/>
      <c r="NDR1" s="556"/>
      <c r="NDS1" s="556"/>
      <c r="NDT1" s="556"/>
      <c r="NDU1" s="556"/>
      <c r="NDV1" s="556"/>
      <c r="NDW1" s="556"/>
      <c r="NDX1" s="556"/>
      <c r="NDY1" s="556"/>
      <c r="NDZ1" s="556"/>
      <c r="NEA1" s="556"/>
      <c r="NEB1" s="556"/>
      <c r="NEC1" s="556"/>
      <c r="NED1" s="556"/>
      <c r="NEE1" s="556"/>
      <c r="NEF1" s="556"/>
      <c r="NEG1" s="556"/>
      <c r="NEH1" s="556"/>
      <c r="NEI1" s="556"/>
      <c r="NEJ1" s="556"/>
      <c r="NEK1" s="556"/>
      <c r="NEL1" s="556"/>
      <c r="NEM1" s="556"/>
      <c r="NEN1" s="556"/>
      <c r="NEO1" s="556"/>
      <c r="NEP1" s="556"/>
      <c r="NEQ1" s="556"/>
      <c r="NER1" s="556"/>
      <c r="NES1" s="556"/>
      <c r="NET1" s="556"/>
      <c r="NEU1" s="556"/>
      <c r="NEV1" s="556"/>
      <c r="NEW1" s="556"/>
      <c r="NEX1" s="556"/>
      <c r="NEY1" s="556"/>
      <c r="NEZ1" s="556"/>
      <c r="NFA1" s="556"/>
      <c r="NFB1" s="556"/>
      <c r="NFC1" s="556"/>
      <c r="NFD1" s="556"/>
      <c r="NFE1" s="556"/>
      <c r="NFF1" s="556"/>
      <c r="NFG1" s="556"/>
      <c r="NFH1" s="556"/>
      <c r="NFI1" s="556"/>
      <c r="NFJ1" s="556"/>
      <c r="NFK1" s="556"/>
      <c r="NFL1" s="556"/>
      <c r="NFM1" s="556"/>
      <c r="NFN1" s="556"/>
      <c r="NFO1" s="556"/>
      <c r="NFP1" s="556"/>
      <c r="NFQ1" s="556"/>
      <c r="NFR1" s="556"/>
      <c r="NFS1" s="556"/>
      <c r="NFT1" s="556"/>
      <c r="NFU1" s="556"/>
      <c r="NFV1" s="556"/>
      <c r="NFW1" s="556"/>
      <c r="NFX1" s="556"/>
      <c r="NFY1" s="556"/>
      <c r="NFZ1" s="556"/>
      <c r="NGA1" s="556"/>
      <c r="NGB1" s="556"/>
      <c r="NGC1" s="556"/>
      <c r="NGD1" s="556"/>
      <c r="NGE1" s="556"/>
      <c r="NGF1" s="556"/>
      <c r="NGG1" s="556"/>
      <c r="NGH1" s="556"/>
      <c r="NGI1" s="556"/>
      <c r="NGJ1" s="556"/>
      <c r="NGK1" s="556"/>
      <c r="NGL1" s="556"/>
      <c r="NGM1" s="556"/>
      <c r="NGN1" s="556"/>
      <c r="NGO1" s="556"/>
      <c r="NGP1" s="556"/>
      <c r="NGQ1" s="556"/>
      <c r="NGR1" s="556"/>
      <c r="NGS1" s="556"/>
      <c r="NGT1" s="556"/>
      <c r="NGU1" s="556"/>
      <c r="NGV1" s="556"/>
      <c r="NGW1" s="556"/>
      <c r="NGX1" s="556"/>
      <c r="NGY1" s="556"/>
      <c r="NGZ1" s="556"/>
      <c r="NHA1" s="556"/>
      <c r="NHB1" s="556"/>
      <c r="NHC1" s="556"/>
      <c r="NHD1" s="556"/>
      <c r="NHE1" s="556"/>
      <c r="NHF1" s="556"/>
      <c r="NHG1" s="556"/>
      <c r="NHH1" s="556"/>
      <c r="NHI1" s="556"/>
      <c r="NHJ1" s="556"/>
      <c r="NHK1" s="556"/>
      <c r="NHL1" s="556"/>
      <c r="NHM1" s="556"/>
      <c r="NHN1" s="556"/>
      <c r="NHO1" s="556"/>
      <c r="NHP1" s="556"/>
      <c r="NHQ1" s="556"/>
      <c r="NHR1" s="556"/>
      <c r="NHS1" s="556"/>
      <c r="NHT1" s="556"/>
      <c r="NHU1" s="556"/>
      <c r="NHV1" s="556"/>
      <c r="NHW1" s="556"/>
      <c r="NHX1" s="556"/>
      <c r="NHY1" s="556"/>
      <c r="NHZ1" s="556"/>
      <c r="NIA1" s="556"/>
      <c r="NIB1" s="556"/>
      <c r="NIC1" s="556"/>
      <c r="NID1" s="556"/>
      <c r="NIE1" s="556"/>
      <c r="NIF1" s="556"/>
      <c r="NIG1" s="556"/>
      <c r="NIH1" s="556"/>
      <c r="NII1" s="556"/>
      <c r="NIJ1" s="556"/>
      <c r="NIK1" s="556"/>
      <c r="NIL1" s="556"/>
      <c r="NIM1" s="556"/>
      <c r="NIN1" s="556"/>
      <c r="NIO1" s="556"/>
      <c r="NIP1" s="556"/>
      <c r="NIQ1" s="556"/>
      <c r="NIR1" s="556"/>
      <c r="NIS1" s="556"/>
      <c r="NIT1" s="556"/>
      <c r="NIU1" s="556"/>
      <c r="NIV1" s="556"/>
      <c r="NIW1" s="556"/>
      <c r="NIX1" s="556"/>
      <c r="NIY1" s="556"/>
      <c r="NIZ1" s="556"/>
      <c r="NJA1" s="556"/>
      <c r="NJB1" s="556"/>
      <c r="NJC1" s="556"/>
      <c r="NJD1" s="556"/>
      <c r="NJE1" s="556"/>
      <c r="NJF1" s="556"/>
      <c r="NJG1" s="556"/>
      <c r="NJH1" s="556"/>
      <c r="NJI1" s="556"/>
      <c r="NJJ1" s="556"/>
      <c r="NJK1" s="556"/>
      <c r="NJL1" s="556"/>
      <c r="NJM1" s="556"/>
      <c r="NJN1" s="556"/>
      <c r="NJO1" s="556"/>
      <c r="NJP1" s="556"/>
      <c r="NJQ1" s="556"/>
      <c r="NJR1" s="556"/>
      <c r="NJS1" s="556"/>
      <c r="NJT1" s="556"/>
      <c r="NJU1" s="556"/>
      <c r="NJV1" s="556"/>
      <c r="NJW1" s="556"/>
      <c r="NJX1" s="556"/>
      <c r="NJY1" s="556"/>
      <c r="NJZ1" s="556"/>
      <c r="NKA1" s="556"/>
      <c r="NKB1" s="556"/>
      <c r="NKC1" s="556"/>
      <c r="NKD1" s="556"/>
      <c r="NKE1" s="556"/>
      <c r="NKF1" s="556"/>
      <c r="NKG1" s="556"/>
      <c r="NKH1" s="556"/>
      <c r="NKI1" s="556"/>
      <c r="NKJ1" s="556"/>
      <c r="NKK1" s="556"/>
      <c r="NKL1" s="556"/>
      <c r="NKM1" s="556"/>
      <c r="NKN1" s="556"/>
      <c r="NKO1" s="556"/>
      <c r="NKP1" s="556"/>
      <c r="NKQ1" s="556"/>
      <c r="NKR1" s="556"/>
      <c r="NKS1" s="556"/>
      <c r="NKT1" s="556"/>
      <c r="NKU1" s="556"/>
      <c r="NKV1" s="556"/>
      <c r="NKW1" s="556"/>
      <c r="NKX1" s="556"/>
      <c r="NKY1" s="556"/>
      <c r="NKZ1" s="556"/>
      <c r="NLA1" s="556"/>
      <c r="NLB1" s="556"/>
      <c r="NLC1" s="556"/>
      <c r="NLD1" s="556"/>
      <c r="NLE1" s="556"/>
      <c r="NLF1" s="556"/>
      <c r="NLG1" s="556"/>
      <c r="NLH1" s="556"/>
      <c r="NLI1" s="556"/>
      <c r="NLJ1" s="556"/>
      <c r="NLK1" s="556"/>
      <c r="NLL1" s="556"/>
      <c r="NLM1" s="556"/>
      <c r="NLN1" s="556"/>
      <c r="NLO1" s="556"/>
      <c r="NLP1" s="556"/>
      <c r="NLQ1" s="556"/>
      <c r="NLR1" s="556"/>
      <c r="NLS1" s="556"/>
      <c r="NLT1" s="556"/>
      <c r="NLU1" s="556"/>
      <c r="NLV1" s="556"/>
      <c r="NLW1" s="556"/>
      <c r="NLX1" s="556"/>
      <c r="NLY1" s="556"/>
      <c r="NLZ1" s="556"/>
      <c r="NMA1" s="556"/>
      <c r="NMB1" s="556"/>
      <c r="NMC1" s="556"/>
      <c r="NMD1" s="556"/>
      <c r="NME1" s="556"/>
      <c r="NMF1" s="556"/>
      <c r="NMG1" s="556"/>
      <c r="NMH1" s="556"/>
      <c r="NMI1" s="556"/>
      <c r="NMJ1" s="556"/>
      <c r="NMK1" s="556"/>
      <c r="NML1" s="556"/>
      <c r="NMM1" s="556"/>
      <c r="NMN1" s="556"/>
      <c r="NMO1" s="556"/>
      <c r="NMP1" s="556"/>
      <c r="NMQ1" s="556"/>
      <c r="NMR1" s="556"/>
      <c r="NMS1" s="556"/>
      <c r="NMT1" s="556"/>
      <c r="NMU1" s="556"/>
      <c r="NMV1" s="556"/>
      <c r="NMW1" s="556"/>
      <c r="NMX1" s="556"/>
      <c r="NMY1" s="556"/>
      <c r="NMZ1" s="556"/>
      <c r="NNA1" s="556"/>
      <c r="NNB1" s="556"/>
      <c r="NNC1" s="556"/>
      <c r="NND1" s="556"/>
      <c r="NNE1" s="556"/>
      <c r="NNF1" s="556"/>
      <c r="NNG1" s="556"/>
      <c r="NNH1" s="556"/>
      <c r="NNI1" s="556"/>
      <c r="NNJ1" s="556"/>
      <c r="NNK1" s="556"/>
      <c r="NNL1" s="556"/>
      <c r="NNM1" s="556"/>
      <c r="NNN1" s="556"/>
      <c r="NNO1" s="556"/>
      <c r="NNP1" s="556"/>
      <c r="NNQ1" s="556"/>
      <c r="NNR1" s="556"/>
      <c r="NNS1" s="556"/>
      <c r="NNT1" s="556"/>
      <c r="NNU1" s="556"/>
      <c r="NNV1" s="556"/>
      <c r="NNW1" s="556"/>
      <c r="NNX1" s="556"/>
      <c r="NNY1" s="556"/>
      <c r="NNZ1" s="556"/>
      <c r="NOA1" s="556"/>
      <c r="NOB1" s="556"/>
      <c r="NOC1" s="556"/>
      <c r="NOD1" s="556"/>
      <c r="NOE1" s="556"/>
      <c r="NOF1" s="556"/>
      <c r="NOG1" s="556"/>
      <c r="NOH1" s="556"/>
      <c r="NOI1" s="556"/>
      <c r="NOJ1" s="556"/>
      <c r="NOK1" s="556"/>
      <c r="NOL1" s="556"/>
      <c r="NOM1" s="556"/>
      <c r="NON1" s="556"/>
      <c r="NOO1" s="556"/>
      <c r="NOP1" s="556"/>
      <c r="NOQ1" s="556"/>
      <c r="NOR1" s="556"/>
      <c r="NOS1" s="556"/>
      <c r="NOT1" s="556"/>
      <c r="NOU1" s="556"/>
      <c r="NOV1" s="556"/>
      <c r="NOW1" s="556"/>
      <c r="NOX1" s="556"/>
      <c r="NOY1" s="556"/>
      <c r="NOZ1" s="556"/>
      <c r="NPA1" s="556"/>
      <c r="NPB1" s="556"/>
      <c r="NPC1" s="556"/>
      <c r="NPD1" s="556"/>
      <c r="NPE1" s="556"/>
      <c r="NPF1" s="556"/>
      <c r="NPG1" s="556"/>
      <c r="NPH1" s="556"/>
      <c r="NPI1" s="556"/>
      <c r="NPJ1" s="556"/>
      <c r="NPK1" s="556"/>
      <c r="NPL1" s="556"/>
      <c r="NPM1" s="556"/>
      <c r="NPN1" s="556"/>
      <c r="NPO1" s="556"/>
      <c r="NPP1" s="556"/>
      <c r="NPQ1" s="556"/>
      <c r="NPR1" s="556"/>
      <c r="NPS1" s="556"/>
      <c r="NPT1" s="556"/>
      <c r="NPU1" s="556"/>
      <c r="NPV1" s="556"/>
      <c r="NPW1" s="556"/>
      <c r="NPX1" s="556"/>
      <c r="NPY1" s="556"/>
      <c r="NPZ1" s="556"/>
      <c r="NQA1" s="556"/>
      <c r="NQB1" s="556"/>
      <c r="NQC1" s="556"/>
      <c r="NQD1" s="556"/>
      <c r="NQE1" s="556"/>
      <c r="NQF1" s="556"/>
      <c r="NQG1" s="556"/>
      <c r="NQH1" s="556"/>
      <c r="NQI1" s="556"/>
      <c r="NQJ1" s="556"/>
      <c r="NQK1" s="556"/>
      <c r="NQL1" s="556"/>
      <c r="NQM1" s="556"/>
      <c r="NQN1" s="556"/>
      <c r="NQO1" s="556"/>
      <c r="NQP1" s="556"/>
      <c r="NQQ1" s="556"/>
      <c r="NQR1" s="556"/>
      <c r="NQS1" s="556"/>
      <c r="NQT1" s="556"/>
      <c r="NQU1" s="556"/>
      <c r="NQV1" s="556"/>
      <c r="NQW1" s="556"/>
      <c r="NQX1" s="556"/>
      <c r="NQY1" s="556"/>
      <c r="NQZ1" s="556"/>
      <c r="NRA1" s="556"/>
      <c r="NRB1" s="556"/>
      <c r="NRC1" s="556"/>
      <c r="NRD1" s="556"/>
      <c r="NRE1" s="556"/>
      <c r="NRF1" s="556"/>
      <c r="NRG1" s="556"/>
      <c r="NRH1" s="556"/>
      <c r="NRI1" s="556"/>
      <c r="NRJ1" s="556"/>
      <c r="NRK1" s="556"/>
      <c r="NRL1" s="556"/>
      <c r="NRM1" s="556"/>
      <c r="NRN1" s="556"/>
      <c r="NRO1" s="556"/>
      <c r="NRP1" s="556"/>
      <c r="NRQ1" s="556"/>
      <c r="NRR1" s="556"/>
      <c r="NRS1" s="556"/>
      <c r="NRT1" s="556"/>
      <c r="NRU1" s="556"/>
      <c r="NRV1" s="556"/>
      <c r="NRW1" s="556"/>
      <c r="NRX1" s="556"/>
      <c r="NRY1" s="556"/>
      <c r="NRZ1" s="556"/>
      <c r="NSA1" s="556"/>
      <c r="NSB1" s="556"/>
      <c r="NSC1" s="556"/>
      <c r="NSD1" s="556"/>
      <c r="NSE1" s="556"/>
      <c r="NSF1" s="556"/>
      <c r="NSG1" s="556"/>
      <c r="NSH1" s="556"/>
      <c r="NSI1" s="556"/>
      <c r="NSJ1" s="556"/>
      <c r="NSK1" s="556"/>
      <c r="NSL1" s="556"/>
      <c r="NSM1" s="556"/>
      <c r="NSN1" s="556"/>
      <c r="NSO1" s="556"/>
      <c r="NSP1" s="556"/>
      <c r="NSQ1" s="556"/>
      <c r="NSR1" s="556"/>
      <c r="NSS1" s="556"/>
      <c r="NST1" s="556"/>
      <c r="NSU1" s="556"/>
      <c r="NSV1" s="556"/>
      <c r="NSW1" s="556"/>
      <c r="NSX1" s="556"/>
      <c r="NSY1" s="556"/>
      <c r="NSZ1" s="556"/>
      <c r="NTA1" s="556"/>
      <c r="NTB1" s="556"/>
      <c r="NTC1" s="556"/>
      <c r="NTD1" s="556"/>
      <c r="NTE1" s="556"/>
      <c r="NTF1" s="556"/>
      <c r="NTG1" s="556"/>
      <c r="NTH1" s="556"/>
      <c r="NTI1" s="556"/>
      <c r="NTJ1" s="556"/>
      <c r="NTK1" s="556"/>
      <c r="NTL1" s="556"/>
      <c r="NTM1" s="556"/>
      <c r="NTN1" s="556"/>
      <c r="NTO1" s="556"/>
      <c r="NTP1" s="556"/>
      <c r="NTQ1" s="556"/>
      <c r="NTR1" s="556"/>
      <c r="NTS1" s="556"/>
      <c r="NTT1" s="556"/>
      <c r="NTU1" s="556"/>
      <c r="NTV1" s="556"/>
      <c r="NTW1" s="556"/>
      <c r="NTX1" s="556"/>
      <c r="NTY1" s="556"/>
      <c r="NTZ1" s="556"/>
      <c r="NUA1" s="556"/>
      <c r="NUB1" s="556"/>
      <c r="NUC1" s="556"/>
      <c r="NUD1" s="556"/>
      <c r="NUE1" s="556"/>
      <c r="NUF1" s="556"/>
      <c r="NUG1" s="556"/>
      <c r="NUH1" s="556"/>
      <c r="NUI1" s="556"/>
      <c r="NUJ1" s="556"/>
      <c r="NUK1" s="556"/>
      <c r="NUL1" s="556"/>
      <c r="NUM1" s="556"/>
      <c r="NUN1" s="556"/>
      <c r="NUO1" s="556"/>
      <c r="NUP1" s="556"/>
      <c r="NUQ1" s="556"/>
      <c r="NUR1" s="556"/>
      <c r="NUS1" s="556"/>
      <c r="NUT1" s="556"/>
      <c r="NUU1" s="556"/>
      <c r="NUV1" s="556"/>
      <c r="NUW1" s="556"/>
      <c r="NUX1" s="556"/>
      <c r="NUY1" s="556"/>
      <c r="NUZ1" s="556"/>
      <c r="NVA1" s="556"/>
      <c r="NVB1" s="556"/>
      <c r="NVC1" s="556"/>
      <c r="NVD1" s="556"/>
      <c r="NVE1" s="556"/>
      <c r="NVF1" s="556"/>
      <c r="NVG1" s="556"/>
      <c r="NVH1" s="556"/>
      <c r="NVI1" s="556"/>
      <c r="NVJ1" s="556"/>
      <c r="NVK1" s="556"/>
      <c r="NVL1" s="556"/>
      <c r="NVM1" s="556"/>
      <c r="NVN1" s="556"/>
      <c r="NVO1" s="556"/>
      <c r="NVP1" s="556"/>
      <c r="NVQ1" s="556"/>
      <c r="NVR1" s="556"/>
      <c r="NVS1" s="556"/>
      <c r="NVT1" s="556"/>
      <c r="NVU1" s="556"/>
      <c r="NVV1" s="556"/>
      <c r="NVW1" s="556"/>
      <c r="NVX1" s="556"/>
      <c r="NVY1" s="556"/>
      <c r="NVZ1" s="556"/>
      <c r="NWA1" s="556"/>
      <c r="NWB1" s="556"/>
      <c r="NWC1" s="556"/>
      <c r="NWD1" s="556"/>
      <c r="NWE1" s="556"/>
      <c r="NWF1" s="556"/>
      <c r="NWG1" s="556"/>
      <c r="NWH1" s="556"/>
      <c r="NWI1" s="556"/>
      <c r="NWJ1" s="556"/>
      <c r="NWK1" s="556"/>
      <c r="NWL1" s="556"/>
      <c r="NWM1" s="556"/>
      <c r="NWN1" s="556"/>
      <c r="NWO1" s="556"/>
      <c r="NWP1" s="556"/>
      <c r="NWQ1" s="556"/>
      <c r="NWR1" s="556"/>
      <c r="NWS1" s="556"/>
      <c r="NWT1" s="556"/>
      <c r="NWU1" s="556"/>
      <c r="NWV1" s="556"/>
      <c r="NWW1" s="556"/>
      <c r="NWX1" s="556"/>
      <c r="NWY1" s="556"/>
      <c r="NWZ1" s="556"/>
      <c r="NXA1" s="556"/>
      <c r="NXB1" s="556"/>
      <c r="NXC1" s="556"/>
      <c r="NXD1" s="556"/>
      <c r="NXE1" s="556"/>
      <c r="NXF1" s="556"/>
      <c r="NXG1" s="556"/>
      <c r="NXH1" s="556"/>
      <c r="NXI1" s="556"/>
      <c r="NXJ1" s="556"/>
      <c r="NXK1" s="556"/>
      <c r="NXL1" s="556"/>
      <c r="NXM1" s="556"/>
      <c r="NXN1" s="556"/>
      <c r="NXO1" s="556"/>
      <c r="NXP1" s="556"/>
      <c r="NXQ1" s="556"/>
      <c r="NXR1" s="556"/>
      <c r="NXS1" s="556"/>
      <c r="NXT1" s="556"/>
      <c r="NXU1" s="556"/>
      <c r="NXV1" s="556"/>
      <c r="NXW1" s="556"/>
      <c r="NXX1" s="556"/>
      <c r="NXY1" s="556"/>
      <c r="NXZ1" s="556"/>
      <c r="NYA1" s="556"/>
      <c r="NYB1" s="556"/>
      <c r="NYC1" s="556"/>
      <c r="NYD1" s="556"/>
      <c r="NYE1" s="556"/>
      <c r="NYF1" s="556"/>
      <c r="NYG1" s="556"/>
      <c r="NYH1" s="556"/>
      <c r="NYI1" s="556"/>
      <c r="NYJ1" s="556"/>
      <c r="NYK1" s="556"/>
      <c r="NYL1" s="556"/>
      <c r="NYM1" s="556"/>
      <c r="NYN1" s="556"/>
      <c r="NYO1" s="556"/>
      <c r="NYP1" s="556"/>
      <c r="NYQ1" s="556"/>
      <c r="NYR1" s="556"/>
      <c r="NYS1" s="556"/>
      <c r="NYT1" s="556"/>
      <c r="NYU1" s="556"/>
      <c r="NYV1" s="556"/>
      <c r="NYW1" s="556"/>
      <c r="NYX1" s="556"/>
      <c r="NYY1" s="556"/>
      <c r="NYZ1" s="556"/>
      <c r="NZA1" s="556"/>
      <c r="NZB1" s="556"/>
      <c r="NZC1" s="556"/>
      <c r="NZD1" s="556"/>
      <c r="NZE1" s="556"/>
      <c r="NZF1" s="556"/>
      <c r="NZG1" s="556"/>
      <c r="NZH1" s="556"/>
      <c r="NZI1" s="556"/>
      <c r="NZJ1" s="556"/>
      <c r="NZK1" s="556"/>
      <c r="NZL1" s="556"/>
      <c r="NZM1" s="556"/>
      <c r="NZN1" s="556"/>
      <c r="NZO1" s="556"/>
      <c r="NZP1" s="556"/>
      <c r="NZQ1" s="556"/>
      <c r="NZR1" s="556"/>
      <c r="NZS1" s="556"/>
      <c r="NZT1" s="556"/>
      <c r="NZU1" s="556"/>
      <c r="NZV1" s="556"/>
      <c r="NZW1" s="556"/>
      <c r="NZX1" s="556"/>
      <c r="NZY1" s="556"/>
      <c r="NZZ1" s="556"/>
      <c r="OAA1" s="556"/>
      <c r="OAB1" s="556"/>
      <c r="OAC1" s="556"/>
      <c r="OAD1" s="556"/>
      <c r="OAE1" s="556"/>
      <c r="OAF1" s="556"/>
      <c r="OAG1" s="556"/>
      <c r="OAH1" s="556"/>
      <c r="OAI1" s="556"/>
      <c r="OAJ1" s="556"/>
      <c r="OAK1" s="556"/>
      <c r="OAL1" s="556"/>
      <c r="OAM1" s="556"/>
      <c r="OAN1" s="556"/>
      <c r="OAO1" s="556"/>
      <c r="OAP1" s="556"/>
      <c r="OAQ1" s="556"/>
      <c r="OAR1" s="556"/>
      <c r="OAS1" s="556"/>
      <c r="OAT1" s="556"/>
      <c r="OAU1" s="556"/>
      <c r="OAV1" s="556"/>
      <c r="OAW1" s="556"/>
      <c r="OAX1" s="556"/>
      <c r="OAY1" s="556"/>
      <c r="OAZ1" s="556"/>
      <c r="OBA1" s="556"/>
      <c r="OBB1" s="556"/>
      <c r="OBC1" s="556"/>
      <c r="OBD1" s="556"/>
      <c r="OBE1" s="556"/>
      <c r="OBF1" s="556"/>
      <c r="OBG1" s="556"/>
      <c r="OBH1" s="556"/>
      <c r="OBI1" s="556"/>
      <c r="OBJ1" s="556"/>
      <c r="OBK1" s="556"/>
      <c r="OBL1" s="556"/>
      <c r="OBM1" s="556"/>
      <c r="OBN1" s="556"/>
      <c r="OBO1" s="556"/>
      <c r="OBP1" s="556"/>
      <c r="OBQ1" s="556"/>
      <c r="OBR1" s="556"/>
      <c r="OBS1" s="556"/>
      <c r="OBT1" s="556"/>
      <c r="OBU1" s="556"/>
      <c r="OBV1" s="556"/>
      <c r="OBW1" s="556"/>
      <c r="OBX1" s="556"/>
      <c r="OBY1" s="556"/>
      <c r="OBZ1" s="556"/>
      <c r="OCA1" s="556"/>
      <c r="OCB1" s="556"/>
      <c r="OCC1" s="556"/>
      <c r="OCD1" s="556"/>
      <c r="OCE1" s="556"/>
      <c r="OCF1" s="556"/>
      <c r="OCG1" s="556"/>
      <c r="OCH1" s="556"/>
      <c r="OCI1" s="556"/>
      <c r="OCJ1" s="556"/>
      <c r="OCK1" s="556"/>
      <c r="OCL1" s="556"/>
      <c r="OCM1" s="556"/>
      <c r="OCN1" s="556"/>
      <c r="OCO1" s="556"/>
      <c r="OCP1" s="556"/>
      <c r="OCQ1" s="556"/>
      <c r="OCR1" s="556"/>
      <c r="OCS1" s="556"/>
      <c r="OCT1" s="556"/>
      <c r="OCU1" s="556"/>
      <c r="OCV1" s="556"/>
      <c r="OCW1" s="556"/>
      <c r="OCX1" s="556"/>
      <c r="OCY1" s="556"/>
      <c r="OCZ1" s="556"/>
      <c r="ODA1" s="556"/>
      <c r="ODB1" s="556"/>
      <c r="ODC1" s="556"/>
      <c r="ODD1" s="556"/>
      <c r="ODE1" s="556"/>
      <c r="ODF1" s="556"/>
      <c r="ODG1" s="556"/>
      <c r="ODH1" s="556"/>
      <c r="ODI1" s="556"/>
      <c r="ODJ1" s="556"/>
      <c r="ODK1" s="556"/>
      <c r="ODL1" s="556"/>
      <c r="ODM1" s="556"/>
      <c r="ODN1" s="556"/>
      <c r="ODO1" s="556"/>
      <c r="ODP1" s="556"/>
      <c r="ODQ1" s="556"/>
      <c r="ODR1" s="556"/>
      <c r="ODS1" s="556"/>
      <c r="ODT1" s="556"/>
      <c r="ODU1" s="556"/>
      <c r="ODV1" s="556"/>
      <c r="ODW1" s="556"/>
      <c r="ODX1" s="556"/>
      <c r="ODY1" s="556"/>
      <c r="ODZ1" s="556"/>
      <c r="OEA1" s="556"/>
      <c r="OEB1" s="556"/>
      <c r="OEC1" s="556"/>
      <c r="OED1" s="556"/>
      <c r="OEE1" s="556"/>
      <c r="OEF1" s="556"/>
      <c r="OEG1" s="556"/>
      <c r="OEH1" s="556"/>
      <c r="OEI1" s="556"/>
      <c r="OEJ1" s="556"/>
      <c r="OEK1" s="556"/>
      <c r="OEL1" s="556"/>
      <c r="OEM1" s="556"/>
      <c r="OEN1" s="556"/>
      <c r="OEO1" s="556"/>
      <c r="OEP1" s="556"/>
      <c r="OEQ1" s="556"/>
      <c r="OER1" s="556"/>
      <c r="OES1" s="556"/>
      <c r="OET1" s="556"/>
      <c r="OEU1" s="556"/>
      <c r="OEV1" s="556"/>
      <c r="OEW1" s="556"/>
      <c r="OEX1" s="556"/>
      <c r="OEY1" s="556"/>
      <c r="OEZ1" s="556"/>
      <c r="OFA1" s="556"/>
      <c r="OFB1" s="556"/>
      <c r="OFC1" s="556"/>
      <c r="OFD1" s="556"/>
      <c r="OFE1" s="556"/>
      <c r="OFF1" s="556"/>
      <c r="OFG1" s="556"/>
      <c r="OFH1" s="556"/>
      <c r="OFI1" s="556"/>
      <c r="OFJ1" s="556"/>
      <c r="OFK1" s="556"/>
      <c r="OFL1" s="556"/>
      <c r="OFM1" s="556"/>
      <c r="OFN1" s="556"/>
      <c r="OFO1" s="556"/>
      <c r="OFP1" s="556"/>
      <c r="OFQ1" s="556"/>
      <c r="OFR1" s="556"/>
      <c r="OFS1" s="556"/>
      <c r="OFT1" s="556"/>
      <c r="OFU1" s="556"/>
      <c r="OFV1" s="556"/>
      <c r="OFW1" s="556"/>
      <c r="OFX1" s="556"/>
      <c r="OFY1" s="556"/>
      <c r="OFZ1" s="556"/>
      <c r="OGA1" s="556"/>
      <c r="OGB1" s="556"/>
      <c r="OGC1" s="556"/>
      <c r="OGD1" s="556"/>
      <c r="OGE1" s="556"/>
      <c r="OGF1" s="556"/>
      <c r="OGG1" s="556"/>
      <c r="OGH1" s="556"/>
      <c r="OGI1" s="556"/>
      <c r="OGJ1" s="556"/>
      <c r="OGK1" s="556"/>
      <c r="OGL1" s="556"/>
      <c r="OGM1" s="556"/>
      <c r="OGN1" s="556"/>
      <c r="OGO1" s="556"/>
      <c r="OGP1" s="556"/>
      <c r="OGQ1" s="556"/>
      <c r="OGR1" s="556"/>
      <c r="OGS1" s="556"/>
      <c r="OGT1" s="556"/>
      <c r="OGU1" s="556"/>
      <c r="OGV1" s="556"/>
      <c r="OGW1" s="556"/>
      <c r="OGX1" s="556"/>
      <c r="OGY1" s="556"/>
      <c r="OGZ1" s="556"/>
      <c r="OHA1" s="556"/>
      <c r="OHB1" s="556"/>
      <c r="OHC1" s="556"/>
      <c r="OHD1" s="556"/>
      <c r="OHE1" s="556"/>
      <c r="OHF1" s="556"/>
      <c r="OHG1" s="556"/>
      <c r="OHH1" s="556"/>
      <c r="OHI1" s="556"/>
      <c r="OHJ1" s="556"/>
      <c r="OHK1" s="556"/>
      <c r="OHL1" s="556"/>
      <c r="OHM1" s="556"/>
      <c r="OHN1" s="556"/>
      <c r="OHO1" s="556"/>
      <c r="OHP1" s="556"/>
      <c r="OHQ1" s="556"/>
      <c r="OHR1" s="556"/>
      <c r="OHS1" s="556"/>
      <c r="OHT1" s="556"/>
      <c r="OHU1" s="556"/>
      <c r="OHV1" s="556"/>
      <c r="OHW1" s="556"/>
      <c r="OHX1" s="556"/>
      <c r="OHY1" s="556"/>
      <c r="OHZ1" s="556"/>
      <c r="OIA1" s="556"/>
      <c r="OIB1" s="556"/>
      <c r="OIC1" s="556"/>
      <c r="OID1" s="556"/>
      <c r="OIE1" s="556"/>
      <c r="OIF1" s="556"/>
      <c r="OIG1" s="556"/>
      <c r="OIH1" s="556"/>
      <c r="OII1" s="556"/>
      <c r="OIJ1" s="556"/>
      <c r="OIK1" s="556"/>
      <c r="OIL1" s="556"/>
      <c r="OIM1" s="556"/>
      <c r="OIN1" s="556"/>
      <c r="OIO1" s="556"/>
      <c r="OIP1" s="556"/>
      <c r="OIQ1" s="556"/>
      <c r="OIR1" s="556"/>
      <c r="OIS1" s="556"/>
      <c r="OIT1" s="556"/>
      <c r="OIU1" s="556"/>
      <c r="OIV1" s="556"/>
      <c r="OIW1" s="556"/>
      <c r="OIX1" s="556"/>
      <c r="OIY1" s="556"/>
      <c r="OIZ1" s="556"/>
      <c r="OJA1" s="556"/>
      <c r="OJB1" s="556"/>
      <c r="OJC1" s="556"/>
      <c r="OJD1" s="556"/>
      <c r="OJE1" s="556"/>
      <c r="OJF1" s="556"/>
      <c r="OJG1" s="556"/>
      <c r="OJH1" s="556"/>
      <c r="OJI1" s="556"/>
      <c r="OJJ1" s="556"/>
      <c r="OJK1" s="556"/>
      <c r="OJL1" s="556"/>
      <c r="OJM1" s="556"/>
      <c r="OJN1" s="556"/>
      <c r="OJO1" s="556"/>
      <c r="OJP1" s="556"/>
      <c r="OJQ1" s="556"/>
      <c r="OJR1" s="556"/>
      <c r="OJS1" s="556"/>
      <c r="OJT1" s="556"/>
      <c r="OJU1" s="556"/>
      <c r="OJV1" s="556"/>
      <c r="OJW1" s="556"/>
      <c r="OJX1" s="556"/>
      <c r="OJY1" s="556"/>
      <c r="OJZ1" s="556"/>
      <c r="OKA1" s="556"/>
      <c r="OKB1" s="556"/>
      <c r="OKC1" s="556"/>
      <c r="OKD1" s="556"/>
      <c r="OKE1" s="556"/>
      <c r="OKF1" s="556"/>
      <c r="OKG1" s="556"/>
      <c r="OKH1" s="556"/>
      <c r="OKI1" s="556"/>
      <c r="OKJ1" s="556"/>
      <c r="OKK1" s="556"/>
      <c r="OKL1" s="556"/>
      <c r="OKM1" s="556"/>
      <c r="OKN1" s="556"/>
      <c r="OKO1" s="556"/>
      <c r="OKP1" s="556"/>
      <c r="OKQ1" s="556"/>
      <c r="OKR1" s="556"/>
      <c r="OKS1" s="556"/>
      <c r="OKT1" s="556"/>
      <c r="OKU1" s="556"/>
      <c r="OKV1" s="556"/>
      <c r="OKW1" s="556"/>
      <c r="OKX1" s="556"/>
      <c r="OKY1" s="556"/>
      <c r="OKZ1" s="556"/>
      <c r="OLA1" s="556"/>
      <c r="OLB1" s="556"/>
      <c r="OLC1" s="556"/>
      <c r="OLD1" s="556"/>
      <c r="OLE1" s="556"/>
      <c r="OLF1" s="556"/>
      <c r="OLG1" s="556"/>
      <c r="OLH1" s="556"/>
      <c r="OLI1" s="556"/>
      <c r="OLJ1" s="556"/>
      <c r="OLK1" s="556"/>
      <c r="OLL1" s="556"/>
      <c r="OLM1" s="556"/>
      <c r="OLN1" s="556"/>
      <c r="OLO1" s="556"/>
      <c r="OLP1" s="556"/>
      <c r="OLQ1" s="556"/>
      <c r="OLR1" s="556"/>
      <c r="OLS1" s="556"/>
      <c r="OLT1" s="556"/>
      <c r="OLU1" s="556"/>
      <c r="OLV1" s="556"/>
      <c r="OLW1" s="556"/>
      <c r="OLX1" s="556"/>
      <c r="OLY1" s="556"/>
      <c r="OLZ1" s="556"/>
      <c r="OMA1" s="556"/>
      <c r="OMB1" s="556"/>
      <c r="OMC1" s="556"/>
      <c r="OMD1" s="556"/>
      <c r="OME1" s="556"/>
      <c r="OMF1" s="556"/>
      <c r="OMG1" s="556"/>
      <c r="OMH1" s="556"/>
      <c r="OMI1" s="556"/>
      <c r="OMJ1" s="556"/>
      <c r="OMK1" s="556"/>
      <c r="OML1" s="556"/>
      <c r="OMM1" s="556"/>
      <c r="OMN1" s="556"/>
      <c r="OMO1" s="556"/>
      <c r="OMP1" s="556"/>
      <c r="OMQ1" s="556"/>
      <c r="OMR1" s="556"/>
      <c r="OMS1" s="556"/>
      <c r="OMT1" s="556"/>
      <c r="OMU1" s="556"/>
      <c r="OMV1" s="556"/>
      <c r="OMW1" s="556"/>
      <c r="OMX1" s="556"/>
      <c r="OMY1" s="556"/>
      <c r="OMZ1" s="556"/>
      <c r="ONA1" s="556"/>
      <c r="ONB1" s="556"/>
      <c r="ONC1" s="556"/>
      <c r="OND1" s="556"/>
      <c r="ONE1" s="556"/>
      <c r="ONF1" s="556"/>
      <c r="ONG1" s="556"/>
      <c r="ONH1" s="556"/>
      <c r="ONI1" s="556"/>
      <c r="ONJ1" s="556"/>
      <c r="ONK1" s="556"/>
      <c r="ONL1" s="556"/>
      <c r="ONM1" s="556"/>
      <c r="ONN1" s="556"/>
      <c r="ONO1" s="556"/>
      <c r="ONP1" s="556"/>
      <c r="ONQ1" s="556"/>
      <c r="ONR1" s="556"/>
      <c r="ONS1" s="556"/>
      <c r="ONT1" s="556"/>
      <c r="ONU1" s="556"/>
      <c r="ONV1" s="556"/>
      <c r="ONW1" s="556"/>
      <c r="ONX1" s="556"/>
      <c r="ONY1" s="556"/>
      <c r="ONZ1" s="556"/>
      <c r="OOA1" s="556"/>
      <c r="OOB1" s="556"/>
      <c r="OOC1" s="556"/>
      <c r="OOD1" s="556"/>
      <c r="OOE1" s="556"/>
      <c r="OOF1" s="556"/>
      <c r="OOG1" s="556"/>
      <c r="OOH1" s="556"/>
      <c r="OOI1" s="556"/>
      <c r="OOJ1" s="556"/>
      <c r="OOK1" s="556"/>
      <c r="OOL1" s="556"/>
      <c r="OOM1" s="556"/>
      <c r="OON1" s="556"/>
      <c r="OOO1" s="556"/>
      <c r="OOP1" s="556"/>
      <c r="OOQ1" s="556"/>
      <c r="OOR1" s="556"/>
      <c r="OOS1" s="556"/>
      <c r="OOT1" s="556"/>
      <c r="OOU1" s="556"/>
      <c r="OOV1" s="556"/>
      <c r="OOW1" s="556"/>
      <c r="OOX1" s="556"/>
      <c r="OOY1" s="556"/>
      <c r="OOZ1" s="556"/>
      <c r="OPA1" s="556"/>
      <c r="OPB1" s="556"/>
      <c r="OPC1" s="556"/>
      <c r="OPD1" s="556"/>
      <c r="OPE1" s="556"/>
      <c r="OPF1" s="556"/>
      <c r="OPG1" s="556"/>
      <c r="OPH1" s="556"/>
      <c r="OPI1" s="556"/>
      <c r="OPJ1" s="556"/>
      <c r="OPK1" s="556"/>
      <c r="OPL1" s="556"/>
      <c r="OPM1" s="556"/>
      <c r="OPN1" s="556"/>
      <c r="OPO1" s="556"/>
      <c r="OPP1" s="556"/>
      <c r="OPQ1" s="556"/>
      <c r="OPR1" s="556"/>
      <c r="OPS1" s="556"/>
      <c r="OPT1" s="556"/>
      <c r="OPU1" s="556"/>
      <c r="OPV1" s="556"/>
      <c r="OPW1" s="556"/>
      <c r="OPX1" s="556"/>
      <c r="OPY1" s="556"/>
      <c r="OPZ1" s="556"/>
      <c r="OQA1" s="556"/>
      <c r="OQB1" s="556"/>
      <c r="OQC1" s="556"/>
      <c r="OQD1" s="556"/>
      <c r="OQE1" s="556"/>
      <c r="OQF1" s="556"/>
      <c r="OQG1" s="556"/>
      <c r="OQH1" s="556"/>
      <c r="OQI1" s="556"/>
      <c r="OQJ1" s="556"/>
      <c r="OQK1" s="556"/>
      <c r="OQL1" s="556"/>
      <c r="OQM1" s="556"/>
      <c r="OQN1" s="556"/>
      <c r="OQO1" s="556"/>
      <c r="OQP1" s="556"/>
      <c r="OQQ1" s="556"/>
      <c r="OQR1" s="556"/>
      <c r="OQS1" s="556"/>
      <c r="OQT1" s="556"/>
      <c r="OQU1" s="556"/>
      <c r="OQV1" s="556"/>
      <c r="OQW1" s="556"/>
      <c r="OQX1" s="556"/>
      <c r="OQY1" s="556"/>
      <c r="OQZ1" s="556"/>
      <c r="ORA1" s="556"/>
      <c r="ORB1" s="556"/>
      <c r="ORC1" s="556"/>
      <c r="ORD1" s="556"/>
      <c r="ORE1" s="556"/>
      <c r="ORF1" s="556"/>
      <c r="ORG1" s="556"/>
      <c r="ORH1" s="556"/>
      <c r="ORI1" s="556"/>
      <c r="ORJ1" s="556"/>
      <c r="ORK1" s="556"/>
      <c r="ORL1" s="556"/>
      <c r="ORM1" s="556"/>
      <c r="ORN1" s="556"/>
      <c r="ORO1" s="556"/>
      <c r="ORP1" s="556"/>
      <c r="ORQ1" s="556"/>
      <c r="ORR1" s="556"/>
      <c r="ORS1" s="556"/>
      <c r="ORT1" s="556"/>
      <c r="ORU1" s="556"/>
      <c r="ORV1" s="556"/>
      <c r="ORW1" s="556"/>
      <c r="ORX1" s="556"/>
      <c r="ORY1" s="556"/>
      <c r="ORZ1" s="556"/>
      <c r="OSA1" s="556"/>
      <c r="OSB1" s="556"/>
      <c r="OSC1" s="556"/>
      <c r="OSD1" s="556"/>
      <c r="OSE1" s="556"/>
      <c r="OSF1" s="556"/>
      <c r="OSG1" s="556"/>
      <c r="OSH1" s="556"/>
      <c r="OSI1" s="556"/>
      <c r="OSJ1" s="556"/>
      <c r="OSK1" s="556"/>
      <c r="OSL1" s="556"/>
      <c r="OSM1" s="556"/>
      <c r="OSN1" s="556"/>
      <c r="OSO1" s="556"/>
      <c r="OSP1" s="556"/>
      <c r="OSQ1" s="556"/>
      <c r="OSR1" s="556"/>
      <c r="OSS1" s="556"/>
      <c r="OST1" s="556"/>
      <c r="OSU1" s="556"/>
      <c r="OSV1" s="556"/>
      <c r="OSW1" s="556"/>
      <c r="OSX1" s="556"/>
      <c r="OSY1" s="556"/>
      <c r="OSZ1" s="556"/>
      <c r="OTA1" s="556"/>
      <c r="OTB1" s="556"/>
      <c r="OTC1" s="556"/>
      <c r="OTD1" s="556"/>
      <c r="OTE1" s="556"/>
      <c r="OTF1" s="556"/>
      <c r="OTG1" s="556"/>
      <c r="OTH1" s="556"/>
      <c r="OTI1" s="556"/>
      <c r="OTJ1" s="556"/>
      <c r="OTK1" s="556"/>
      <c r="OTL1" s="556"/>
      <c r="OTM1" s="556"/>
      <c r="OTN1" s="556"/>
      <c r="OTO1" s="556"/>
      <c r="OTP1" s="556"/>
      <c r="OTQ1" s="556"/>
      <c r="OTR1" s="556"/>
      <c r="OTS1" s="556"/>
      <c r="OTT1" s="556"/>
      <c r="OTU1" s="556"/>
      <c r="OTV1" s="556"/>
      <c r="OTW1" s="556"/>
      <c r="OTX1" s="556"/>
      <c r="OTY1" s="556"/>
      <c r="OTZ1" s="556"/>
      <c r="OUA1" s="556"/>
      <c r="OUB1" s="556"/>
      <c r="OUC1" s="556"/>
      <c r="OUD1" s="556"/>
      <c r="OUE1" s="556"/>
      <c r="OUF1" s="556"/>
      <c r="OUG1" s="556"/>
      <c r="OUH1" s="556"/>
      <c r="OUI1" s="556"/>
      <c r="OUJ1" s="556"/>
      <c r="OUK1" s="556"/>
      <c r="OUL1" s="556"/>
      <c r="OUM1" s="556"/>
      <c r="OUN1" s="556"/>
      <c r="OUO1" s="556"/>
      <c r="OUP1" s="556"/>
      <c r="OUQ1" s="556"/>
      <c r="OUR1" s="556"/>
      <c r="OUS1" s="556"/>
      <c r="OUT1" s="556"/>
      <c r="OUU1" s="556"/>
      <c r="OUV1" s="556"/>
      <c r="OUW1" s="556"/>
      <c r="OUX1" s="556"/>
      <c r="OUY1" s="556"/>
      <c r="OUZ1" s="556"/>
      <c r="OVA1" s="556"/>
      <c r="OVB1" s="556"/>
      <c r="OVC1" s="556"/>
      <c r="OVD1" s="556"/>
      <c r="OVE1" s="556"/>
      <c r="OVF1" s="556"/>
      <c r="OVG1" s="556"/>
      <c r="OVH1" s="556"/>
      <c r="OVI1" s="556"/>
      <c r="OVJ1" s="556"/>
      <c r="OVK1" s="556"/>
      <c r="OVL1" s="556"/>
      <c r="OVM1" s="556"/>
      <c r="OVN1" s="556"/>
      <c r="OVO1" s="556"/>
      <c r="OVP1" s="556"/>
      <c r="OVQ1" s="556"/>
      <c r="OVR1" s="556"/>
      <c r="OVS1" s="556"/>
      <c r="OVT1" s="556"/>
      <c r="OVU1" s="556"/>
      <c r="OVV1" s="556"/>
      <c r="OVW1" s="556"/>
      <c r="OVX1" s="556"/>
      <c r="OVY1" s="556"/>
      <c r="OVZ1" s="556"/>
      <c r="OWA1" s="556"/>
      <c r="OWB1" s="556"/>
      <c r="OWC1" s="556"/>
      <c r="OWD1" s="556"/>
      <c r="OWE1" s="556"/>
      <c r="OWF1" s="556"/>
      <c r="OWG1" s="556"/>
      <c r="OWH1" s="556"/>
      <c r="OWI1" s="556"/>
      <c r="OWJ1" s="556"/>
      <c r="OWK1" s="556"/>
      <c r="OWL1" s="556"/>
      <c r="OWM1" s="556"/>
      <c r="OWN1" s="556"/>
      <c r="OWO1" s="556"/>
      <c r="OWP1" s="556"/>
      <c r="OWQ1" s="556"/>
      <c r="OWR1" s="556"/>
      <c r="OWS1" s="556"/>
      <c r="OWT1" s="556"/>
      <c r="OWU1" s="556"/>
      <c r="OWV1" s="556"/>
      <c r="OWW1" s="556"/>
      <c r="OWX1" s="556"/>
      <c r="OWY1" s="556"/>
      <c r="OWZ1" s="556"/>
      <c r="OXA1" s="556"/>
      <c r="OXB1" s="556"/>
      <c r="OXC1" s="556"/>
      <c r="OXD1" s="556"/>
      <c r="OXE1" s="556"/>
      <c r="OXF1" s="556"/>
      <c r="OXG1" s="556"/>
      <c r="OXH1" s="556"/>
      <c r="OXI1" s="556"/>
      <c r="OXJ1" s="556"/>
      <c r="OXK1" s="556"/>
      <c r="OXL1" s="556"/>
      <c r="OXM1" s="556"/>
      <c r="OXN1" s="556"/>
      <c r="OXO1" s="556"/>
      <c r="OXP1" s="556"/>
      <c r="OXQ1" s="556"/>
      <c r="OXR1" s="556"/>
      <c r="OXS1" s="556"/>
      <c r="OXT1" s="556"/>
      <c r="OXU1" s="556"/>
      <c r="OXV1" s="556"/>
      <c r="OXW1" s="556"/>
      <c r="OXX1" s="556"/>
      <c r="OXY1" s="556"/>
      <c r="OXZ1" s="556"/>
      <c r="OYA1" s="556"/>
      <c r="OYB1" s="556"/>
      <c r="OYC1" s="556"/>
      <c r="OYD1" s="556"/>
      <c r="OYE1" s="556"/>
      <c r="OYF1" s="556"/>
      <c r="OYG1" s="556"/>
      <c r="OYH1" s="556"/>
      <c r="OYI1" s="556"/>
      <c r="OYJ1" s="556"/>
      <c r="OYK1" s="556"/>
      <c r="OYL1" s="556"/>
      <c r="OYM1" s="556"/>
      <c r="OYN1" s="556"/>
      <c r="OYO1" s="556"/>
      <c r="OYP1" s="556"/>
      <c r="OYQ1" s="556"/>
      <c r="OYR1" s="556"/>
      <c r="OYS1" s="556"/>
      <c r="OYT1" s="556"/>
      <c r="OYU1" s="556"/>
      <c r="OYV1" s="556"/>
      <c r="OYW1" s="556"/>
      <c r="OYX1" s="556"/>
      <c r="OYY1" s="556"/>
      <c r="OYZ1" s="556"/>
      <c r="OZA1" s="556"/>
      <c r="OZB1" s="556"/>
      <c r="OZC1" s="556"/>
      <c r="OZD1" s="556"/>
      <c r="OZE1" s="556"/>
      <c r="OZF1" s="556"/>
      <c r="OZG1" s="556"/>
      <c r="OZH1" s="556"/>
      <c r="OZI1" s="556"/>
      <c r="OZJ1" s="556"/>
      <c r="OZK1" s="556"/>
      <c r="OZL1" s="556"/>
      <c r="OZM1" s="556"/>
      <c r="OZN1" s="556"/>
      <c r="OZO1" s="556"/>
      <c r="OZP1" s="556"/>
      <c r="OZQ1" s="556"/>
      <c r="OZR1" s="556"/>
      <c r="OZS1" s="556"/>
      <c r="OZT1" s="556"/>
      <c r="OZU1" s="556"/>
      <c r="OZV1" s="556"/>
      <c r="OZW1" s="556"/>
      <c r="OZX1" s="556"/>
      <c r="OZY1" s="556"/>
      <c r="OZZ1" s="556"/>
      <c r="PAA1" s="556"/>
      <c r="PAB1" s="556"/>
      <c r="PAC1" s="556"/>
      <c r="PAD1" s="556"/>
      <c r="PAE1" s="556"/>
      <c r="PAF1" s="556"/>
      <c r="PAG1" s="556"/>
      <c r="PAH1" s="556"/>
      <c r="PAI1" s="556"/>
      <c r="PAJ1" s="556"/>
      <c r="PAK1" s="556"/>
      <c r="PAL1" s="556"/>
      <c r="PAM1" s="556"/>
      <c r="PAN1" s="556"/>
      <c r="PAO1" s="556"/>
      <c r="PAP1" s="556"/>
      <c r="PAQ1" s="556"/>
      <c r="PAR1" s="556"/>
      <c r="PAS1" s="556"/>
      <c r="PAT1" s="556"/>
      <c r="PAU1" s="556"/>
      <c r="PAV1" s="556"/>
      <c r="PAW1" s="556"/>
      <c r="PAX1" s="556"/>
      <c r="PAY1" s="556"/>
      <c r="PAZ1" s="556"/>
      <c r="PBA1" s="556"/>
      <c r="PBB1" s="556"/>
      <c r="PBC1" s="556"/>
      <c r="PBD1" s="556"/>
      <c r="PBE1" s="556"/>
      <c r="PBF1" s="556"/>
      <c r="PBG1" s="556"/>
      <c r="PBH1" s="556"/>
      <c r="PBI1" s="556"/>
      <c r="PBJ1" s="556"/>
      <c r="PBK1" s="556"/>
      <c r="PBL1" s="556"/>
      <c r="PBM1" s="556"/>
      <c r="PBN1" s="556"/>
      <c r="PBO1" s="556"/>
      <c r="PBP1" s="556"/>
      <c r="PBQ1" s="556"/>
      <c r="PBR1" s="556"/>
      <c r="PBS1" s="556"/>
      <c r="PBT1" s="556"/>
      <c r="PBU1" s="556"/>
      <c r="PBV1" s="556"/>
      <c r="PBW1" s="556"/>
      <c r="PBX1" s="556"/>
      <c r="PBY1" s="556"/>
      <c r="PBZ1" s="556"/>
      <c r="PCA1" s="556"/>
      <c r="PCB1" s="556"/>
      <c r="PCC1" s="556"/>
      <c r="PCD1" s="556"/>
      <c r="PCE1" s="556"/>
      <c r="PCF1" s="556"/>
      <c r="PCG1" s="556"/>
      <c r="PCH1" s="556"/>
      <c r="PCI1" s="556"/>
      <c r="PCJ1" s="556"/>
      <c r="PCK1" s="556"/>
      <c r="PCL1" s="556"/>
      <c r="PCM1" s="556"/>
      <c r="PCN1" s="556"/>
      <c r="PCO1" s="556"/>
      <c r="PCP1" s="556"/>
      <c r="PCQ1" s="556"/>
      <c r="PCR1" s="556"/>
      <c r="PCS1" s="556"/>
      <c r="PCT1" s="556"/>
      <c r="PCU1" s="556"/>
      <c r="PCV1" s="556"/>
      <c r="PCW1" s="556"/>
      <c r="PCX1" s="556"/>
      <c r="PCY1" s="556"/>
      <c r="PCZ1" s="556"/>
      <c r="PDA1" s="556"/>
      <c r="PDB1" s="556"/>
      <c r="PDC1" s="556"/>
      <c r="PDD1" s="556"/>
      <c r="PDE1" s="556"/>
      <c r="PDF1" s="556"/>
      <c r="PDG1" s="556"/>
      <c r="PDH1" s="556"/>
      <c r="PDI1" s="556"/>
      <c r="PDJ1" s="556"/>
      <c r="PDK1" s="556"/>
      <c r="PDL1" s="556"/>
      <c r="PDM1" s="556"/>
      <c r="PDN1" s="556"/>
      <c r="PDO1" s="556"/>
      <c r="PDP1" s="556"/>
      <c r="PDQ1" s="556"/>
      <c r="PDR1" s="556"/>
      <c r="PDS1" s="556"/>
      <c r="PDT1" s="556"/>
      <c r="PDU1" s="556"/>
      <c r="PDV1" s="556"/>
      <c r="PDW1" s="556"/>
      <c r="PDX1" s="556"/>
      <c r="PDY1" s="556"/>
      <c r="PDZ1" s="556"/>
      <c r="PEA1" s="556"/>
      <c r="PEB1" s="556"/>
      <c r="PEC1" s="556"/>
      <c r="PED1" s="556"/>
      <c r="PEE1" s="556"/>
      <c r="PEF1" s="556"/>
      <c r="PEG1" s="556"/>
      <c r="PEH1" s="556"/>
      <c r="PEI1" s="556"/>
      <c r="PEJ1" s="556"/>
      <c r="PEK1" s="556"/>
      <c r="PEL1" s="556"/>
      <c r="PEM1" s="556"/>
      <c r="PEN1" s="556"/>
      <c r="PEO1" s="556"/>
      <c r="PEP1" s="556"/>
      <c r="PEQ1" s="556"/>
      <c r="PER1" s="556"/>
      <c r="PES1" s="556"/>
      <c r="PET1" s="556"/>
      <c r="PEU1" s="556"/>
      <c r="PEV1" s="556"/>
      <c r="PEW1" s="556"/>
      <c r="PEX1" s="556"/>
      <c r="PEY1" s="556"/>
      <c r="PEZ1" s="556"/>
      <c r="PFA1" s="556"/>
      <c r="PFB1" s="556"/>
      <c r="PFC1" s="556"/>
      <c r="PFD1" s="556"/>
      <c r="PFE1" s="556"/>
      <c r="PFF1" s="556"/>
      <c r="PFG1" s="556"/>
      <c r="PFH1" s="556"/>
      <c r="PFI1" s="556"/>
      <c r="PFJ1" s="556"/>
      <c r="PFK1" s="556"/>
      <c r="PFL1" s="556"/>
      <c r="PFM1" s="556"/>
      <c r="PFN1" s="556"/>
      <c r="PFO1" s="556"/>
      <c r="PFP1" s="556"/>
      <c r="PFQ1" s="556"/>
      <c r="PFR1" s="556"/>
      <c r="PFS1" s="556"/>
      <c r="PFT1" s="556"/>
      <c r="PFU1" s="556"/>
      <c r="PFV1" s="556"/>
      <c r="PFW1" s="556"/>
      <c r="PFX1" s="556"/>
      <c r="PFY1" s="556"/>
      <c r="PFZ1" s="556"/>
      <c r="PGA1" s="556"/>
      <c r="PGB1" s="556"/>
      <c r="PGC1" s="556"/>
      <c r="PGD1" s="556"/>
      <c r="PGE1" s="556"/>
      <c r="PGF1" s="556"/>
      <c r="PGG1" s="556"/>
      <c r="PGH1" s="556"/>
      <c r="PGI1" s="556"/>
      <c r="PGJ1" s="556"/>
      <c r="PGK1" s="556"/>
      <c r="PGL1" s="556"/>
      <c r="PGM1" s="556"/>
      <c r="PGN1" s="556"/>
      <c r="PGO1" s="556"/>
      <c r="PGP1" s="556"/>
      <c r="PGQ1" s="556"/>
      <c r="PGR1" s="556"/>
      <c r="PGS1" s="556"/>
      <c r="PGT1" s="556"/>
      <c r="PGU1" s="556"/>
      <c r="PGV1" s="556"/>
      <c r="PGW1" s="556"/>
      <c r="PGX1" s="556"/>
      <c r="PGY1" s="556"/>
      <c r="PGZ1" s="556"/>
      <c r="PHA1" s="556"/>
      <c r="PHB1" s="556"/>
      <c r="PHC1" s="556"/>
      <c r="PHD1" s="556"/>
      <c r="PHE1" s="556"/>
      <c r="PHF1" s="556"/>
      <c r="PHG1" s="556"/>
      <c r="PHH1" s="556"/>
      <c r="PHI1" s="556"/>
      <c r="PHJ1" s="556"/>
      <c r="PHK1" s="556"/>
      <c r="PHL1" s="556"/>
      <c r="PHM1" s="556"/>
      <c r="PHN1" s="556"/>
      <c r="PHO1" s="556"/>
      <c r="PHP1" s="556"/>
      <c r="PHQ1" s="556"/>
      <c r="PHR1" s="556"/>
      <c r="PHS1" s="556"/>
      <c r="PHT1" s="556"/>
      <c r="PHU1" s="556"/>
      <c r="PHV1" s="556"/>
      <c r="PHW1" s="556"/>
      <c r="PHX1" s="556"/>
      <c r="PHY1" s="556"/>
      <c r="PHZ1" s="556"/>
      <c r="PIA1" s="556"/>
      <c r="PIB1" s="556"/>
      <c r="PIC1" s="556"/>
      <c r="PID1" s="556"/>
      <c r="PIE1" s="556"/>
      <c r="PIF1" s="556"/>
      <c r="PIG1" s="556"/>
      <c r="PIH1" s="556"/>
      <c r="PII1" s="556"/>
      <c r="PIJ1" s="556"/>
      <c r="PIK1" s="556"/>
      <c r="PIL1" s="556"/>
      <c r="PIM1" s="556"/>
      <c r="PIN1" s="556"/>
      <c r="PIO1" s="556"/>
      <c r="PIP1" s="556"/>
      <c r="PIQ1" s="556"/>
      <c r="PIR1" s="556"/>
      <c r="PIS1" s="556"/>
      <c r="PIT1" s="556"/>
      <c r="PIU1" s="556"/>
      <c r="PIV1" s="556"/>
      <c r="PIW1" s="556"/>
      <c r="PIX1" s="556"/>
      <c r="PIY1" s="556"/>
      <c r="PIZ1" s="556"/>
      <c r="PJA1" s="556"/>
      <c r="PJB1" s="556"/>
      <c r="PJC1" s="556"/>
      <c r="PJD1" s="556"/>
      <c r="PJE1" s="556"/>
      <c r="PJF1" s="556"/>
      <c r="PJG1" s="556"/>
      <c r="PJH1" s="556"/>
      <c r="PJI1" s="556"/>
      <c r="PJJ1" s="556"/>
      <c r="PJK1" s="556"/>
      <c r="PJL1" s="556"/>
      <c r="PJM1" s="556"/>
      <c r="PJN1" s="556"/>
      <c r="PJO1" s="556"/>
      <c r="PJP1" s="556"/>
      <c r="PJQ1" s="556"/>
      <c r="PJR1" s="556"/>
      <c r="PJS1" s="556"/>
      <c r="PJT1" s="556"/>
      <c r="PJU1" s="556"/>
      <c r="PJV1" s="556"/>
      <c r="PJW1" s="556"/>
      <c r="PJX1" s="556"/>
      <c r="PJY1" s="556"/>
      <c r="PJZ1" s="556"/>
      <c r="PKA1" s="556"/>
      <c r="PKB1" s="556"/>
      <c r="PKC1" s="556"/>
      <c r="PKD1" s="556"/>
      <c r="PKE1" s="556"/>
      <c r="PKF1" s="556"/>
      <c r="PKG1" s="556"/>
      <c r="PKH1" s="556"/>
      <c r="PKI1" s="556"/>
      <c r="PKJ1" s="556"/>
      <c r="PKK1" s="556"/>
      <c r="PKL1" s="556"/>
      <c r="PKM1" s="556"/>
      <c r="PKN1" s="556"/>
      <c r="PKO1" s="556"/>
      <c r="PKP1" s="556"/>
      <c r="PKQ1" s="556"/>
      <c r="PKR1" s="556"/>
      <c r="PKS1" s="556"/>
      <c r="PKT1" s="556"/>
      <c r="PKU1" s="556"/>
      <c r="PKV1" s="556"/>
      <c r="PKW1" s="556"/>
      <c r="PKX1" s="556"/>
      <c r="PKY1" s="556"/>
      <c r="PKZ1" s="556"/>
      <c r="PLA1" s="556"/>
      <c r="PLB1" s="556"/>
      <c r="PLC1" s="556"/>
      <c r="PLD1" s="556"/>
      <c r="PLE1" s="556"/>
      <c r="PLF1" s="556"/>
      <c r="PLG1" s="556"/>
      <c r="PLH1" s="556"/>
      <c r="PLI1" s="556"/>
      <c r="PLJ1" s="556"/>
      <c r="PLK1" s="556"/>
      <c r="PLL1" s="556"/>
      <c r="PLM1" s="556"/>
      <c r="PLN1" s="556"/>
      <c r="PLO1" s="556"/>
      <c r="PLP1" s="556"/>
      <c r="PLQ1" s="556"/>
      <c r="PLR1" s="556"/>
      <c r="PLS1" s="556"/>
      <c r="PLT1" s="556"/>
      <c r="PLU1" s="556"/>
      <c r="PLV1" s="556"/>
      <c r="PLW1" s="556"/>
      <c r="PLX1" s="556"/>
      <c r="PLY1" s="556"/>
      <c r="PLZ1" s="556"/>
      <c r="PMA1" s="556"/>
      <c r="PMB1" s="556"/>
      <c r="PMC1" s="556"/>
      <c r="PMD1" s="556"/>
      <c r="PME1" s="556"/>
      <c r="PMF1" s="556"/>
      <c r="PMG1" s="556"/>
      <c r="PMH1" s="556"/>
      <c r="PMI1" s="556"/>
      <c r="PMJ1" s="556"/>
      <c r="PMK1" s="556"/>
      <c r="PML1" s="556"/>
      <c r="PMM1" s="556"/>
      <c r="PMN1" s="556"/>
      <c r="PMO1" s="556"/>
      <c r="PMP1" s="556"/>
      <c r="PMQ1" s="556"/>
      <c r="PMR1" s="556"/>
      <c r="PMS1" s="556"/>
      <c r="PMT1" s="556"/>
      <c r="PMU1" s="556"/>
      <c r="PMV1" s="556"/>
      <c r="PMW1" s="556"/>
      <c r="PMX1" s="556"/>
      <c r="PMY1" s="556"/>
      <c r="PMZ1" s="556"/>
      <c r="PNA1" s="556"/>
      <c r="PNB1" s="556"/>
      <c r="PNC1" s="556"/>
      <c r="PND1" s="556"/>
      <c r="PNE1" s="556"/>
      <c r="PNF1" s="556"/>
      <c r="PNG1" s="556"/>
      <c r="PNH1" s="556"/>
      <c r="PNI1" s="556"/>
      <c r="PNJ1" s="556"/>
      <c r="PNK1" s="556"/>
      <c r="PNL1" s="556"/>
      <c r="PNM1" s="556"/>
      <c r="PNN1" s="556"/>
      <c r="PNO1" s="556"/>
      <c r="PNP1" s="556"/>
      <c r="PNQ1" s="556"/>
      <c r="PNR1" s="556"/>
      <c r="PNS1" s="556"/>
      <c r="PNT1" s="556"/>
      <c r="PNU1" s="556"/>
      <c r="PNV1" s="556"/>
      <c r="PNW1" s="556"/>
      <c r="PNX1" s="556"/>
      <c r="PNY1" s="556"/>
      <c r="PNZ1" s="556"/>
      <c r="POA1" s="556"/>
      <c r="POB1" s="556"/>
      <c r="POC1" s="556"/>
      <c r="POD1" s="556"/>
      <c r="POE1" s="556"/>
      <c r="POF1" s="556"/>
      <c r="POG1" s="556"/>
      <c r="POH1" s="556"/>
      <c r="POI1" s="556"/>
      <c r="POJ1" s="556"/>
      <c r="POK1" s="556"/>
      <c r="POL1" s="556"/>
      <c r="POM1" s="556"/>
      <c r="PON1" s="556"/>
      <c r="POO1" s="556"/>
      <c r="POP1" s="556"/>
      <c r="POQ1" s="556"/>
      <c r="POR1" s="556"/>
      <c r="POS1" s="556"/>
      <c r="POT1" s="556"/>
      <c r="POU1" s="556"/>
      <c r="POV1" s="556"/>
      <c r="POW1" s="556"/>
      <c r="POX1" s="556"/>
      <c r="POY1" s="556"/>
      <c r="POZ1" s="556"/>
      <c r="PPA1" s="556"/>
      <c r="PPB1" s="556"/>
      <c r="PPC1" s="556"/>
      <c r="PPD1" s="556"/>
      <c r="PPE1" s="556"/>
      <c r="PPF1" s="556"/>
      <c r="PPG1" s="556"/>
      <c r="PPH1" s="556"/>
      <c r="PPI1" s="556"/>
      <c r="PPJ1" s="556"/>
      <c r="PPK1" s="556"/>
      <c r="PPL1" s="556"/>
      <c r="PPM1" s="556"/>
      <c r="PPN1" s="556"/>
      <c r="PPO1" s="556"/>
      <c r="PPP1" s="556"/>
      <c r="PPQ1" s="556"/>
      <c r="PPR1" s="556"/>
      <c r="PPS1" s="556"/>
      <c r="PPT1" s="556"/>
      <c r="PPU1" s="556"/>
      <c r="PPV1" s="556"/>
      <c r="PPW1" s="556"/>
      <c r="PPX1" s="556"/>
      <c r="PPY1" s="556"/>
      <c r="PPZ1" s="556"/>
      <c r="PQA1" s="556"/>
      <c r="PQB1" s="556"/>
      <c r="PQC1" s="556"/>
      <c r="PQD1" s="556"/>
      <c r="PQE1" s="556"/>
      <c r="PQF1" s="556"/>
      <c r="PQG1" s="556"/>
      <c r="PQH1" s="556"/>
      <c r="PQI1" s="556"/>
      <c r="PQJ1" s="556"/>
      <c r="PQK1" s="556"/>
      <c r="PQL1" s="556"/>
      <c r="PQM1" s="556"/>
      <c r="PQN1" s="556"/>
      <c r="PQO1" s="556"/>
      <c r="PQP1" s="556"/>
      <c r="PQQ1" s="556"/>
      <c r="PQR1" s="556"/>
      <c r="PQS1" s="556"/>
      <c r="PQT1" s="556"/>
      <c r="PQU1" s="556"/>
      <c r="PQV1" s="556"/>
      <c r="PQW1" s="556"/>
      <c r="PQX1" s="556"/>
      <c r="PQY1" s="556"/>
      <c r="PQZ1" s="556"/>
      <c r="PRA1" s="556"/>
      <c r="PRB1" s="556"/>
      <c r="PRC1" s="556"/>
      <c r="PRD1" s="556"/>
      <c r="PRE1" s="556"/>
      <c r="PRF1" s="556"/>
      <c r="PRG1" s="556"/>
      <c r="PRH1" s="556"/>
      <c r="PRI1" s="556"/>
      <c r="PRJ1" s="556"/>
      <c r="PRK1" s="556"/>
      <c r="PRL1" s="556"/>
      <c r="PRM1" s="556"/>
      <c r="PRN1" s="556"/>
      <c r="PRO1" s="556"/>
      <c r="PRP1" s="556"/>
      <c r="PRQ1" s="556"/>
      <c r="PRR1" s="556"/>
      <c r="PRS1" s="556"/>
      <c r="PRT1" s="556"/>
      <c r="PRU1" s="556"/>
      <c r="PRV1" s="556"/>
      <c r="PRW1" s="556"/>
      <c r="PRX1" s="556"/>
      <c r="PRY1" s="556"/>
      <c r="PRZ1" s="556"/>
      <c r="PSA1" s="556"/>
      <c r="PSB1" s="556"/>
      <c r="PSC1" s="556"/>
      <c r="PSD1" s="556"/>
      <c r="PSE1" s="556"/>
      <c r="PSF1" s="556"/>
      <c r="PSG1" s="556"/>
      <c r="PSH1" s="556"/>
      <c r="PSI1" s="556"/>
      <c r="PSJ1" s="556"/>
      <c r="PSK1" s="556"/>
      <c r="PSL1" s="556"/>
      <c r="PSM1" s="556"/>
      <c r="PSN1" s="556"/>
      <c r="PSO1" s="556"/>
      <c r="PSP1" s="556"/>
      <c r="PSQ1" s="556"/>
      <c r="PSR1" s="556"/>
      <c r="PSS1" s="556"/>
      <c r="PST1" s="556"/>
      <c r="PSU1" s="556"/>
      <c r="PSV1" s="556"/>
      <c r="PSW1" s="556"/>
      <c r="PSX1" s="556"/>
      <c r="PSY1" s="556"/>
      <c r="PSZ1" s="556"/>
      <c r="PTA1" s="556"/>
      <c r="PTB1" s="556"/>
      <c r="PTC1" s="556"/>
      <c r="PTD1" s="556"/>
      <c r="PTE1" s="556"/>
      <c r="PTF1" s="556"/>
      <c r="PTG1" s="556"/>
      <c r="PTH1" s="556"/>
      <c r="PTI1" s="556"/>
      <c r="PTJ1" s="556"/>
      <c r="PTK1" s="556"/>
      <c r="PTL1" s="556"/>
      <c r="PTM1" s="556"/>
      <c r="PTN1" s="556"/>
      <c r="PTO1" s="556"/>
      <c r="PTP1" s="556"/>
      <c r="PTQ1" s="556"/>
      <c r="PTR1" s="556"/>
      <c r="PTS1" s="556"/>
      <c r="PTT1" s="556"/>
      <c r="PTU1" s="556"/>
      <c r="PTV1" s="556"/>
      <c r="PTW1" s="556"/>
      <c r="PTX1" s="556"/>
      <c r="PTY1" s="556"/>
      <c r="PTZ1" s="556"/>
      <c r="PUA1" s="556"/>
      <c r="PUB1" s="556"/>
      <c r="PUC1" s="556"/>
      <c r="PUD1" s="556"/>
      <c r="PUE1" s="556"/>
      <c r="PUF1" s="556"/>
      <c r="PUG1" s="556"/>
      <c r="PUH1" s="556"/>
      <c r="PUI1" s="556"/>
      <c r="PUJ1" s="556"/>
      <c r="PUK1" s="556"/>
      <c r="PUL1" s="556"/>
      <c r="PUM1" s="556"/>
      <c r="PUN1" s="556"/>
      <c r="PUO1" s="556"/>
      <c r="PUP1" s="556"/>
      <c r="PUQ1" s="556"/>
      <c r="PUR1" s="556"/>
      <c r="PUS1" s="556"/>
      <c r="PUT1" s="556"/>
      <c r="PUU1" s="556"/>
      <c r="PUV1" s="556"/>
      <c r="PUW1" s="556"/>
      <c r="PUX1" s="556"/>
      <c r="PUY1" s="556"/>
      <c r="PUZ1" s="556"/>
      <c r="PVA1" s="556"/>
      <c r="PVB1" s="556"/>
      <c r="PVC1" s="556"/>
      <c r="PVD1" s="556"/>
      <c r="PVE1" s="556"/>
      <c r="PVF1" s="556"/>
      <c r="PVG1" s="556"/>
      <c r="PVH1" s="556"/>
      <c r="PVI1" s="556"/>
      <c r="PVJ1" s="556"/>
      <c r="PVK1" s="556"/>
      <c r="PVL1" s="556"/>
      <c r="PVM1" s="556"/>
      <c r="PVN1" s="556"/>
      <c r="PVO1" s="556"/>
      <c r="PVP1" s="556"/>
      <c r="PVQ1" s="556"/>
      <c r="PVR1" s="556"/>
      <c r="PVS1" s="556"/>
      <c r="PVT1" s="556"/>
      <c r="PVU1" s="556"/>
      <c r="PVV1" s="556"/>
      <c r="PVW1" s="556"/>
      <c r="PVX1" s="556"/>
      <c r="PVY1" s="556"/>
      <c r="PVZ1" s="556"/>
      <c r="PWA1" s="556"/>
      <c r="PWB1" s="556"/>
      <c r="PWC1" s="556"/>
      <c r="PWD1" s="556"/>
      <c r="PWE1" s="556"/>
      <c r="PWF1" s="556"/>
      <c r="PWG1" s="556"/>
      <c r="PWH1" s="556"/>
      <c r="PWI1" s="556"/>
      <c r="PWJ1" s="556"/>
      <c r="PWK1" s="556"/>
      <c r="PWL1" s="556"/>
      <c r="PWM1" s="556"/>
      <c r="PWN1" s="556"/>
      <c r="PWO1" s="556"/>
      <c r="PWP1" s="556"/>
      <c r="PWQ1" s="556"/>
      <c r="PWR1" s="556"/>
      <c r="PWS1" s="556"/>
      <c r="PWT1" s="556"/>
      <c r="PWU1" s="556"/>
      <c r="PWV1" s="556"/>
      <c r="PWW1" s="556"/>
      <c r="PWX1" s="556"/>
      <c r="PWY1" s="556"/>
      <c r="PWZ1" s="556"/>
      <c r="PXA1" s="556"/>
      <c r="PXB1" s="556"/>
      <c r="PXC1" s="556"/>
      <c r="PXD1" s="556"/>
      <c r="PXE1" s="556"/>
      <c r="PXF1" s="556"/>
      <c r="PXG1" s="556"/>
      <c r="PXH1" s="556"/>
      <c r="PXI1" s="556"/>
      <c r="PXJ1" s="556"/>
      <c r="PXK1" s="556"/>
      <c r="PXL1" s="556"/>
      <c r="PXM1" s="556"/>
      <c r="PXN1" s="556"/>
      <c r="PXO1" s="556"/>
      <c r="PXP1" s="556"/>
      <c r="PXQ1" s="556"/>
      <c r="PXR1" s="556"/>
      <c r="PXS1" s="556"/>
      <c r="PXT1" s="556"/>
      <c r="PXU1" s="556"/>
      <c r="PXV1" s="556"/>
      <c r="PXW1" s="556"/>
      <c r="PXX1" s="556"/>
      <c r="PXY1" s="556"/>
      <c r="PXZ1" s="556"/>
      <c r="PYA1" s="556"/>
      <c r="PYB1" s="556"/>
      <c r="PYC1" s="556"/>
      <c r="PYD1" s="556"/>
      <c r="PYE1" s="556"/>
      <c r="PYF1" s="556"/>
      <c r="PYG1" s="556"/>
      <c r="PYH1" s="556"/>
      <c r="PYI1" s="556"/>
      <c r="PYJ1" s="556"/>
      <c r="PYK1" s="556"/>
      <c r="PYL1" s="556"/>
      <c r="PYM1" s="556"/>
      <c r="PYN1" s="556"/>
      <c r="PYO1" s="556"/>
      <c r="PYP1" s="556"/>
      <c r="PYQ1" s="556"/>
      <c r="PYR1" s="556"/>
      <c r="PYS1" s="556"/>
      <c r="PYT1" s="556"/>
      <c r="PYU1" s="556"/>
      <c r="PYV1" s="556"/>
      <c r="PYW1" s="556"/>
      <c r="PYX1" s="556"/>
      <c r="PYY1" s="556"/>
      <c r="PYZ1" s="556"/>
      <c r="PZA1" s="556"/>
      <c r="PZB1" s="556"/>
      <c r="PZC1" s="556"/>
      <c r="PZD1" s="556"/>
      <c r="PZE1" s="556"/>
      <c r="PZF1" s="556"/>
      <c r="PZG1" s="556"/>
      <c r="PZH1" s="556"/>
      <c r="PZI1" s="556"/>
      <c r="PZJ1" s="556"/>
      <c r="PZK1" s="556"/>
      <c r="PZL1" s="556"/>
      <c r="PZM1" s="556"/>
      <c r="PZN1" s="556"/>
      <c r="PZO1" s="556"/>
      <c r="PZP1" s="556"/>
      <c r="PZQ1" s="556"/>
      <c r="PZR1" s="556"/>
      <c r="PZS1" s="556"/>
      <c r="PZT1" s="556"/>
      <c r="PZU1" s="556"/>
      <c r="PZV1" s="556"/>
      <c r="PZW1" s="556"/>
      <c r="PZX1" s="556"/>
      <c r="PZY1" s="556"/>
      <c r="PZZ1" s="556"/>
      <c r="QAA1" s="556"/>
      <c r="QAB1" s="556"/>
      <c r="QAC1" s="556"/>
      <c r="QAD1" s="556"/>
      <c r="QAE1" s="556"/>
      <c r="QAF1" s="556"/>
      <c r="QAG1" s="556"/>
      <c r="QAH1" s="556"/>
      <c r="QAI1" s="556"/>
      <c r="QAJ1" s="556"/>
      <c r="QAK1" s="556"/>
      <c r="QAL1" s="556"/>
      <c r="QAM1" s="556"/>
      <c r="QAN1" s="556"/>
      <c r="QAO1" s="556"/>
      <c r="QAP1" s="556"/>
      <c r="QAQ1" s="556"/>
      <c r="QAR1" s="556"/>
      <c r="QAS1" s="556"/>
      <c r="QAT1" s="556"/>
      <c r="QAU1" s="556"/>
      <c r="QAV1" s="556"/>
      <c r="QAW1" s="556"/>
      <c r="QAX1" s="556"/>
      <c r="QAY1" s="556"/>
      <c r="QAZ1" s="556"/>
      <c r="QBA1" s="556"/>
      <c r="QBB1" s="556"/>
      <c r="QBC1" s="556"/>
      <c r="QBD1" s="556"/>
      <c r="QBE1" s="556"/>
      <c r="QBF1" s="556"/>
      <c r="QBG1" s="556"/>
      <c r="QBH1" s="556"/>
      <c r="QBI1" s="556"/>
      <c r="QBJ1" s="556"/>
      <c r="QBK1" s="556"/>
      <c r="QBL1" s="556"/>
      <c r="QBM1" s="556"/>
      <c r="QBN1" s="556"/>
      <c r="QBO1" s="556"/>
      <c r="QBP1" s="556"/>
      <c r="QBQ1" s="556"/>
      <c r="QBR1" s="556"/>
      <c r="QBS1" s="556"/>
      <c r="QBT1" s="556"/>
      <c r="QBU1" s="556"/>
      <c r="QBV1" s="556"/>
      <c r="QBW1" s="556"/>
      <c r="QBX1" s="556"/>
      <c r="QBY1" s="556"/>
      <c r="QBZ1" s="556"/>
      <c r="QCA1" s="556"/>
      <c r="QCB1" s="556"/>
      <c r="QCC1" s="556"/>
      <c r="QCD1" s="556"/>
      <c r="QCE1" s="556"/>
      <c r="QCF1" s="556"/>
      <c r="QCG1" s="556"/>
      <c r="QCH1" s="556"/>
      <c r="QCI1" s="556"/>
      <c r="QCJ1" s="556"/>
      <c r="QCK1" s="556"/>
      <c r="QCL1" s="556"/>
      <c r="QCM1" s="556"/>
      <c r="QCN1" s="556"/>
      <c r="QCO1" s="556"/>
      <c r="QCP1" s="556"/>
      <c r="QCQ1" s="556"/>
      <c r="QCR1" s="556"/>
      <c r="QCS1" s="556"/>
      <c r="QCT1" s="556"/>
      <c r="QCU1" s="556"/>
      <c r="QCV1" s="556"/>
      <c r="QCW1" s="556"/>
      <c r="QCX1" s="556"/>
      <c r="QCY1" s="556"/>
      <c r="QCZ1" s="556"/>
      <c r="QDA1" s="556"/>
      <c r="QDB1" s="556"/>
      <c r="QDC1" s="556"/>
      <c r="QDD1" s="556"/>
      <c r="QDE1" s="556"/>
      <c r="QDF1" s="556"/>
      <c r="QDG1" s="556"/>
      <c r="QDH1" s="556"/>
      <c r="QDI1" s="556"/>
      <c r="QDJ1" s="556"/>
      <c r="QDK1" s="556"/>
      <c r="QDL1" s="556"/>
      <c r="QDM1" s="556"/>
      <c r="QDN1" s="556"/>
      <c r="QDO1" s="556"/>
      <c r="QDP1" s="556"/>
      <c r="QDQ1" s="556"/>
      <c r="QDR1" s="556"/>
      <c r="QDS1" s="556"/>
      <c r="QDT1" s="556"/>
      <c r="QDU1" s="556"/>
      <c r="QDV1" s="556"/>
      <c r="QDW1" s="556"/>
      <c r="QDX1" s="556"/>
      <c r="QDY1" s="556"/>
      <c r="QDZ1" s="556"/>
      <c r="QEA1" s="556"/>
      <c r="QEB1" s="556"/>
      <c r="QEC1" s="556"/>
      <c r="QED1" s="556"/>
      <c r="QEE1" s="556"/>
      <c r="QEF1" s="556"/>
      <c r="QEG1" s="556"/>
      <c r="QEH1" s="556"/>
      <c r="QEI1" s="556"/>
      <c r="QEJ1" s="556"/>
      <c r="QEK1" s="556"/>
      <c r="QEL1" s="556"/>
      <c r="QEM1" s="556"/>
      <c r="QEN1" s="556"/>
      <c r="QEO1" s="556"/>
      <c r="QEP1" s="556"/>
      <c r="QEQ1" s="556"/>
      <c r="QER1" s="556"/>
      <c r="QES1" s="556"/>
      <c r="QET1" s="556"/>
      <c r="QEU1" s="556"/>
      <c r="QEV1" s="556"/>
      <c r="QEW1" s="556"/>
      <c r="QEX1" s="556"/>
      <c r="QEY1" s="556"/>
      <c r="QEZ1" s="556"/>
      <c r="QFA1" s="556"/>
      <c r="QFB1" s="556"/>
      <c r="QFC1" s="556"/>
      <c r="QFD1" s="556"/>
      <c r="QFE1" s="556"/>
      <c r="QFF1" s="556"/>
      <c r="QFG1" s="556"/>
      <c r="QFH1" s="556"/>
      <c r="QFI1" s="556"/>
      <c r="QFJ1" s="556"/>
      <c r="QFK1" s="556"/>
      <c r="QFL1" s="556"/>
      <c r="QFM1" s="556"/>
      <c r="QFN1" s="556"/>
      <c r="QFO1" s="556"/>
      <c r="QFP1" s="556"/>
      <c r="QFQ1" s="556"/>
      <c r="QFR1" s="556"/>
      <c r="QFS1" s="556"/>
      <c r="QFT1" s="556"/>
      <c r="QFU1" s="556"/>
      <c r="QFV1" s="556"/>
      <c r="QFW1" s="556"/>
      <c r="QFX1" s="556"/>
      <c r="QFY1" s="556"/>
      <c r="QFZ1" s="556"/>
      <c r="QGA1" s="556"/>
      <c r="QGB1" s="556"/>
      <c r="QGC1" s="556"/>
      <c r="QGD1" s="556"/>
      <c r="QGE1" s="556"/>
      <c r="QGF1" s="556"/>
      <c r="QGG1" s="556"/>
      <c r="QGH1" s="556"/>
      <c r="QGI1" s="556"/>
      <c r="QGJ1" s="556"/>
      <c r="QGK1" s="556"/>
      <c r="QGL1" s="556"/>
      <c r="QGM1" s="556"/>
      <c r="QGN1" s="556"/>
      <c r="QGO1" s="556"/>
      <c r="QGP1" s="556"/>
      <c r="QGQ1" s="556"/>
      <c r="QGR1" s="556"/>
      <c r="QGS1" s="556"/>
      <c r="QGT1" s="556"/>
      <c r="QGU1" s="556"/>
      <c r="QGV1" s="556"/>
      <c r="QGW1" s="556"/>
      <c r="QGX1" s="556"/>
      <c r="QGY1" s="556"/>
      <c r="QGZ1" s="556"/>
      <c r="QHA1" s="556"/>
      <c r="QHB1" s="556"/>
      <c r="QHC1" s="556"/>
      <c r="QHD1" s="556"/>
      <c r="QHE1" s="556"/>
      <c r="QHF1" s="556"/>
      <c r="QHG1" s="556"/>
      <c r="QHH1" s="556"/>
      <c r="QHI1" s="556"/>
      <c r="QHJ1" s="556"/>
      <c r="QHK1" s="556"/>
      <c r="QHL1" s="556"/>
      <c r="QHM1" s="556"/>
      <c r="QHN1" s="556"/>
      <c r="QHO1" s="556"/>
      <c r="QHP1" s="556"/>
      <c r="QHQ1" s="556"/>
      <c r="QHR1" s="556"/>
      <c r="QHS1" s="556"/>
      <c r="QHT1" s="556"/>
      <c r="QHU1" s="556"/>
      <c r="QHV1" s="556"/>
      <c r="QHW1" s="556"/>
      <c r="QHX1" s="556"/>
      <c r="QHY1" s="556"/>
      <c r="QHZ1" s="556"/>
      <c r="QIA1" s="556"/>
      <c r="QIB1" s="556"/>
      <c r="QIC1" s="556"/>
      <c r="QID1" s="556"/>
      <c r="QIE1" s="556"/>
      <c r="QIF1" s="556"/>
      <c r="QIG1" s="556"/>
      <c r="QIH1" s="556"/>
      <c r="QII1" s="556"/>
      <c r="QIJ1" s="556"/>
      <c r="QIK1" s="556"/>
      <c r="QIL1" s="556"/>
      <c r="QIM1" s="556"/>
      <c r="QIN1" s="556"/>
      <c r="QIO1" s="556"/>
      <c r="QIP1" s="556"/>
      <c r="QIQ1" s="556"/>
      <c r="QIR1" s="556"/>
      <c r="QIS1" s="556"/>
      <c r="QIT1" s="556"/>
      <c r="QIU1" s="556"/>
      <c r="QIV1" s="556"/>
      <c r="QIW1" s="556"/>
      <c r="QIX1" s="556"/>
      <c r="QIY1" s="556"/>
      <c r="QIZ1" s="556"/>
      <c r="QJA1" s="556"/>
      <c r="QJB1" s="556"/>
      <c r="QJC1" s="556"/>
      <c r="QJD1" s="556"/>
      <c r="QJE1" s="556"/>
      <c r="QJF1" s="556"/>
      <c r="QJG1" s="556"/>
      <c r="QJH1" s="556"/>
      <c r="QJI1" s="556"/>
      <c r="QJJ1" s="556"/>
      <c r="QJK1" s="556"/>
      <c r="QJL1" s="556"/>
      <c r="QJM1" s="556"/>
      <c r="QJN1" s="556"/>
      <c r="QJO1" s="556"/>
      <c r="QJP1" s="556"/>
      <c r="QJQ1" s="556"/>
      <c r="QJR1" s="556"/>
      <c r="QJS1" s="556"/>
      <c r="QJT1" s="556"/>
      <c r="QJU1" s="556"/>
      <c r="QJV1" s="556"/>
      <c r="QJW1" s="556"/>
      <c r="QJX1" s="556"/>
      <c r="QJY1" s="556"/>
      <c r="QJZ1" s="556"/>
      <c r="QKA1" s="556"/>
      <c r="QKB1" s="556"/>
      <c r="QKC1" s="556"/>
      <c r="QKD1" s="556"/>
      <c r="QKE1" s="556"/>
      <c r="QKF1" s="556"/>
      <c r="QKG1" s="556"/>
      <c r="QKH1" s="556"/>
      <c r="QKI1" s="556"/>
      <c r="QKJ1" s="556"/>
      <c r="QKK1" s="556"/>
      <c r="QKL1" s="556"/>
      <c r="QKM1" s="556"/>
      <c r="QKN1" s="556"/>
      <c r="QKO1" s="556"/>
      <c r="QKP1" s="556"/>
      <c r="QKQ1" s="556"/>
      <c r="QKR1" s="556"/>
      <c r="QKS1" s="556"/>
      <c r="QKT1" s="556"/>
      <c r="QKU1" s="556"/>
      <c r="QKV1" s="556"/>
      <c r="QKW1" s="556"/>
      <c r="QKX1" s="556"/>
      <c r="QKY1" s="556"/>
      <c r="QKZ1" s="556"/>
      <c r="QLA1" s="556"/>
      <c r="QLB1" s="556"/>
      <c r="QLC1" s="556"/>
      <c r="QLD1" s="556"/>
      <c r="QLE1" s="556"/>
      <c r="QLF1" s="556"/>
      <c r="QLG1" s="556"/>
      <c r="QLH1" s="556"/>
      <c r="QLI1" s="556"/>
      <c r="QLJ1" s="556"/>
      <c r="QLK1" s="556"/>
      <c r="QLL1" s="556"/>
      <c r="QLM1" s="556"/>
      <c r="QLN1" s="556"/>
      <c r="QLO1" s="556"/>
      <c r="QLP1" s="556"/>
      <c r="QLQ1" s="556"/>
      <c r="QLR1" s="556"/>
      <c r="QLS1" s="556"/>
      <c r="QLT1" s="556"/>
      <c r="QLU1" s="556"/>
      <c r="QLV1" s="556"/>
      <c r="QLW1" s="556"/>
      <c r="QLX1" s="556"/>
      <c r="QLY1" s="556"/>
      <c r="QLZ1" s="556"/>
      <c r="QMA1" s="556"/>
      <c r="QMB1" s="556"/>
      <c r="QMC1" s="556"/>
      <c r="QMD1" s="556"/>
      <c r="QME1" s="556"/>
      <c r="QMF1" s="556"/>
      <c r="QMG1" s="556"/>
      <c r="QMH1" s="556"/>
      <c r="QMI1" s="556"/>
      <c r="QMJ1" s="556"/>
      <c r="QMK1" s="556"/>
      <c r="QML1" s="556"/>
      <c r="QMM1" s="556"/>
      <c r="QMN1" s="556"/>
      <c r="QMO1" s="556"/>
      <c r="QMP1" s="556"/>
      <c r="QMQ1" s="556"/>
      <c r="QMR1" s="556"/>
      <c r="QMS1" s="556"/>
      <c r="QMT1" s="556"/>
      <c r="QMU1" s="556"/>
      <c r="QMV1" s="556"/>
      <c r="QMW1" s="556"/>
      <c r="QMX1" s="556"/>
      <c r="QMY1" s="556"/>
      <c r="QMZ1" s="556"/>
      <c r="QNA1" s="556"/>
      <c r="QNB1" s="556"/>
      <c r="QNC1" s="556"/>
      <c r="QND1" s="556"/>
      <c r="QNE1" s="556"/>
      <c r="QNF1" s="556"/>
      <c r="QNG1" s="556"/>
      <c r="QNH1" s="556"/>
      <c r="QNI1" s="556"/>
      <c r="QNJ1" s="556"/>
      <c r="QNK1" s="556"/>
      <c r="QNL1" s="556"/>
      <c r="QNM1" s="556"/>
      <c r="QNN1" s="556"/>
      <c r="QNO1" s="556"/>
      <c r="QNP1" s="556"/>
      <c r="QNQ1" s="556"/>
      <c r="QNR1" s="556"/>
      <c r="QNS1" s="556"/>
      <c r="QNT1" s="556"/>
      <c r="QNU1" s="556"/>
      <c r="QNV1" s="556"/>
      <c r="QNW1" s="556"/>
      <c r="QNX1" s="556"/>
      <c r="QNY1" s="556"/>
      <c r="QNZ1" s="556"/>
      <c r="QOA1" s="556"/>
      <c r="QOB1" s="556"/>
      <c r="QOC1" s="556"/>
      <c r="QOD1" s="556"/>
      <c r="QOE1" s="556"/>
      <c r="QOF1" s="556"/>
      <c r="QOG1" s="556"/>
      <c r="QOH1" s="556"/>
      <c r="QOI1" s="556"/>
      <c r="QOJ1" s="556"/>
      <c r="QOK1" s="556"/>
      <c r="QOL1" s="556"/>
      <c r="QOM1" s="556"/>
      <c r="QON1" s="556"/>
      <c r="QOO1" s="556"/>
      <c r="QOP1" s="556"/>
      <c r="QOQ1" s="556"/>
      <c r="QOR1" s="556"/>
      <c r="QOS1" s="556"/>
      <c r="QOT1" s="556"/>
      <c r="QOU1" s="556"/>
      <c r="QOV1" s="556"/>
      <c r="QOW1" s="556"/>
      <c r="QOX1" s="556"/>
      <c r="QOY1" s="556"/>
      <c r="QOZ1" s="556"/>
      <c r="QPA1" s="556"/>
      <c r="QPB1" s="556"/>
      <c r="QPC1" s="556"/>
      <c r="QPD1" s="556"/>
      <c r="QPE1" s="556"/>
      <c r="QPF1" s="556"/>
      <c r="QPG1" s="556"/>
      <c r="QPH1" s="556"/>
      <c r="QPI1" s="556"/>
      <c r="QPJ1" s="556"/>
      <c r="QPK1" s="556"/>
      <c r="QPL1" s="556"/>
      <c r="QPM1" s="556"/>
      <c r="QPN1" s="556"/>
      <c r="QPO1" s="556"/>
      <c r="QPP1" s="556"/>
      <c r="QPQ1" s="556"/>
      <c r="QPR1" s="556"/>
      <c r="QPS1" s="556"/>
      <c r="QPT1" s="556"/>
      <c r="QPU1" s="556"/>
      <c r="QPV1" s="556"/>
      <c r="QPW1" s="556"/>
      <c r="QPX1" s="556"/>
      <c r="QPY1" s="556"/>
      <c r="QPZ1" s="556"/>
      <c r="QQA1" s="556"/>
      <c r="QQB1" s="556"/>
      <c r="QQC1" s="556"/>
      <c r="QQD1" s="556"/>
      <c r="QQE1" s="556"/>
      <c r="QQF1" s="556"/>
      <c r="QQG1" s="556"/>
      <c r="QQH1" s="556"/>
      <c r="QQI1" s="556"/>
      <c r="QQJ1" s="556"/>
      <c r="QQK1" s="556"/>
      <c r="QQL1" s="556"/>
      <c r="QQM1" s="556"/>
      <c r="QQN1" s="556"/>
      <c r="QQO1" s="556"/>
      <c r="QQP1" s="556"/>
      <c r="QQQ1" s="556"/>
      <c r="QQR1" s="556"/>
      <c r="QQS1" s="556"/>
      <c r="QQT1" s="556"/>
      <c r="QQU1" s="556"/>
      <c r="QQV1" s="556"/>
      <c r="QQW1" s="556"/>
      <c r="QQX1" s="556"/>
      <c r="QQY1" s="556"/>
      <c r="QQZ1" s="556"/>
      <c r="QRA1" s="556"/>
      <c r="QRB1" s="556"/>
      <c r="QRC1" s="556"/>
      <c r="QRD1" s="556"/>
      <c r="QRE1" s="556"/>
      <c r="QRF1" s="556"/>
      <c r="QRG1" s="556"/>
      <c r="QRH1" s="556"/>
      <c r="QRI1" s="556"/>
      <c r="QRJ1" s="556"/>
      <c r="QRK1" s="556"/>
      <c r="QRL1" s="556"/>
      <c r="QRM1" s="556"/>
      <c r="QRN1" s="556"/>
      <c r="QRO1" s="556"/>
      <c r="QRP1" s="556"/>
      <c r="QRQ1" s="556"/>
      <c r="QRR1" s="556"/>
      <c r="QRS1" s="556"/>
      <c r="QRT1" s="556"/>
      <c r="QRU1" s="556"/>
      <c r="QRV1" s="556"/>
      <c r="QRW1" s="556"/>
      <c r="QRX1" s="556"/>
      <c r="QRY1" s="556"/>
      <c r="QRZ1" s="556"/>
      <c r="QSA1" s="556"/>
      <c r="QSB1" s="556"/>
      <c r="QSC1" s="556"/>
      <c r="QSD1" s="556"/>
      <c r="QSE1" s="556"/>
      <c r="QSF1" s="556"/>
      <c r="QSG1" s="556"/>
      <c r="QSH1" s="556"/>
      <c r="QSI1" s="556"/>
      <c r="QSJ1" s="556"/>
      <c r="QSK1" s="556"/>
      <c r="QSL1" s="556"/>
      <c r="QSM1" s="556"/>
      <c r="QSN1" s="556"/>
      <c r="QSO1" s="556"/>
      <c r="QSP1" s="556"/>
      <c r="QSQ1" s="556"/>
      <c r="QSR1" s="556"/>
      <c r="QSS1" s="556"/>
      <c r="QST1" s="556"/>
      <c r="QSU1" s="556"/>
      <c r="QSV1" s="556"/>
      <c r="QSW1" s="556"/>
      <c r="QSX1" s="556"/>
      <c r="QSY1" s="556"/>
      <c r="QSZ1" s="556"/>
      <c r="QTA1" s="556"/>
      <c r="QTB1" s="556"/>
      <c r="QTC1" s="556"/>
      <c r="QTD1" s="556"/>
      <c r="QTE1" s="556"/>
      <c r="QTF1" s="556"/>
      <c r="QTG1" s="556"/>
      <c r="QTH1" s="556"/>
      <c r="QTI1" s="556"/>
      <c r="QTJ1" s="556"/>
      <c r="QTK1" s="556"/>
      <c r="QTL1" s="556"/>
      <c r="QTM1" s="556"/>
      <c r="QTN1" s="556"/>
      <c r="QTO1" s="556"/>
      <c r="QTP1" s="556"/>
      <c r="QTQ1" s="556"/>
      <c r="QTR1" s="556"/>
      <c r="QTS1" s="556"/>
      <c r="QTT1" s="556"/>
      <c r="QTU1" s="556"/>
      <c r="QTV1" s="556"/>
      <c r="QTW1" s="556"/>
      <c r="QTX1" s="556"/>
      <c r="QTY1" s="556"/>
      <c r="QTZ1" s="556"/>
      <c r="QUA1" s="556"/>
      <c r="QUB1" s="556"/>
      <c r="QUC1" s="556"/>
      <c r="QUD1" s="556"/>
      <c r="QUE1" s="556"/>
      <c r="QUF1" s="556"/>
      <c r="QUG1" s="556"/>
      <c r="QUH1" s="556"/>
      <c r="QUI1" s="556"/>
      <c r="QUJ1" s="556"/>
      <c r="QUK1" s="556"/>
      <c r="QUL1" s="556"/>
      <c r="QUM1" s="556"/>
      <c r="QUN1" s="556"/>
      <c r="QUO1" s="556"/>
      <c r="QUP1" s="556"/>
      <c r="QUQ1" s="556"/>
      <c r="QUR1" s="556"/>
      <c r="QUS1" s="556"/>
      <c r="QUT1" s="556"/>
      <c r="QUU1" s="556"/>
      <c r="QUV1" s="556"/>
      <c r="QUW1" s="556"/>
      <c r="QUX1" s="556"/>
      <c r="QUY1" s="556"/>
      <c r="QUZ1" s="556"/>
      <c r="QVA1" s="556"/>
      <c r="QVB1" s="556"/>
      <c r="QVC1" s="556"/>
      <c r="QVD1" s="556"/>
      <c r="QVE1" s="556"/>
      <c r="QVF1" s="556"/>
      <c r="QVG1" s="556"/>
      <c r="QVH1" s="556"/>
      <c r="QVI1" s="556"/>
      <c r="QVJ1" s="556"/>
      <c r="QVK1" s="556"/>
      <c r="QVL1" s="556"/>
      <c r="QVM1" s="556"/>
      <c r="QVN1" s="556"/>
      <c r="QVO1" s="556"/>
      <c r="QVP1" s="556"/>
      <c r="QVQ1" s="556"/>
      <c r="QVR1" s="556"/>
      <c r="QVS1" s="556"/>
      <c r="QVT1" s="556"/>
      <c r="QVU1" s="556"/>
      <c r="QVV1" s="556"/>
      <c r="QVW1" s="556"/>
      <c r="QVX1" s="556"/>
      <c r="QVY1" s="556"/>
      <c r="QVZ1" s="556"/>
      <c r="QWA1" s="556"/>
      <c r="QWB1" s="556"/>
      <c r="QWC1" s="556"/>
      <c r="QWD1" s="556"/>
      <c r="QWE1" s="556"/>
      <c r="QWF1" s="556"/>
      <c r="QWG1" s="556"/>
      <c r="QWH1" s="556"/>
      <c r="QWI1" s="556"/>
      <c r="QWJ1" s="556"/>
      <c r="QWK1" s="556"/>
      <c r="QWL1" s="556"/>
      <c r="QWM1" s="556"/>
      <c r="QWN1" s="556"/>
      <c r="QWO1" s="556"/>
      <c r="QWP1" s="556"/>
      <c r="QWQ1" s="556"/>
      <c r="QWR1" s="556"/>
      <c r="QWS1" s="556"/>
      <c r="QWT1" s="556"/>
      <c r="QWU1" s="556"/>
      <c r="QWV1" s="556"/>
      <c r="QWW1" s="556"/>
      <c r="QWX1" s="556"/>
      <c r="QWY1" s="556"/>
      <c r="QWZ1" s="556"/>
      <c r="QXA1" s="556"/>
      <c r="QXB1" s="556"/>
      <c r="QXC1" s="556"/>
      <c r="QXD1" s="556"/>
      <c r="QXE1" s="556"/>
      <c r="QXF1" s="556"/>
      <c r="QXG1" s="556"/>
      <c r="QXH1" s="556"/>
      <c r="QXI1" s="556"/>
      <c r="QXJ1" s="556"/>
      <c r="QXK1" s="556"/>
      <c r="QXL1" s="556"/>
      <c r="QXM1" s="556"/>
      <c r="QXN1" s="556"/>
      <c r="QXO1" s="556"/>
      <c r="QXP1" s="556"/>
      <c r="QXQ1" s="556"/>
      <c r="QXR1" s="556"/>
      <c r="QXS1" s="556"/>
      <c r="QXT1" s="556"/>
      <c r="QXU1" s="556"/>
      <c r="QXV1" s="556"/>
      <c r="QXW1" s="556"/>
      <c r="QXX1" s="556"/>
      <c r="QXY1" s="556"/>
      <c r="QXZ1" s="556"/>
      <c r="QYA1" s="556"/>
      <c r="QYB1" s="556"/>
      <c r="QYC1" s="556"/>
      <c r="QYD1" s="556"/>
      <c r="QYE1" s="556"/>
      <c r="QYF1" s="556"/>
      <c r="QYG1" s="556"/>
      <c r="QYH1" s="556"/>
      <c r="QYI1" s="556"/>
      <c r="QYJ1" s="556"/>
      <c r="QYK1" s="556"/>
      <c r="QYL1" s="556"/>
      <c r="QYM1" s="556"/>
      <c r="QYN1" s="556"/>
      <c r="QYO1" s="556"/>
      <c r="QYP1" s="556"/>
      <c r="QYQ1" s="556"/>
      <c r="QYR1" s="556"/>
      <c r="QYS1" s="556"/>
      <c r="QYT1" s="556"/>
      <c r="QYU1" s="556"/>
      <c r="QYV1" s="556"/>
      <c r="QYW1" s="556"/>
      <c r="QYX1" s="556"/>
      <c r="QYY1" s="556"/>
      <c r="QYZ1" s="556"/>
      <c r="QZA1" s="556"/>
      <c r="QZB1" s="556"/>
      <c r="QZC1" s="556"/>
      <c r="QZD1" s="556"/>
      <c r="QZE1" s="556"/>
      <c r="QZF1" s="556"/>
      <c r="QZG1" s="556"/>
      <c r="QZH1" s="556"/>
      <c r="QZI1" s="556"/>
      <c r="QZJ1" s="556"/>
      <c r="QZK1" s="556"/>
      <c r="QZL1" s="556"/>
      <c r="QZM1" s="556"/>
      <c r="QZN1" s="556"/>
      <c r="QZO1" s="556"/>
      <c r="QZP1" s="556"/>
      <c r="QZQ1" s="556"/>
      <c r="QZR1" s="556"/>
      <c r="QZS1" s="556"/>
      <c r="QZT1" s="556"/>
      <c r="QZU1" s="556"/>
      <c r="QZV1" s="556"/>
      <c r="QZW1" s="556"/>
      <c r="QZX1" s="556"/>
      <c r="QZY1" s="556"/>
      <c r="QZZ1" s="556"/>
      <c r="RAA1" s="556"/>
      <c r="RAB1" s="556"/>
      <c r="RAC1" s="556"/>
      <c r="RAD1" s="556"/>
      <c r="RAE1" s="556"/>
      <c r="RAF1" s="556"/>
      <c r="RAG1" s="556"/>
      <c r="RAH1" s="556"/>
      <c r="RAI1" s="556"/>
      <c r="RAJ1" s="556"/>
      <c r="RAK1" s="556"/>
      <c r="RAL1" s="556"/>
      <c r="RAM1" s="556"/>
      <c r="RAN1" s="556"/>
      <c r="RAO1" s="556"/>
      <c r="RAP1" s="556"/>
      <c r="RAQ1" s="556"/>
      <c r="RAR1" s="556"/>
      <c r="RAS1" s="556"/>
      <c r="RAT1" s="556"/>
      <c r="RAU1" s="556"/>
      <c r="RAV1" s="556"/>
      <c r="RAW1" s="556"/>
      <c r="RAX1" s="556"/>
      <c r="RAY1" s="556"/>
      <c r="RAZ1" s="556"/>
      <c r="RBA1" s="556"/>
      <c r="RBB1" s="556"/>
      <c r="RBC1" s="556"/>
      <c r="RBD1" s="556"/>
      <c r="RBE1" s="556"/>
      <c r="RBF1" s="556"/>
      <c r="RBG1" s="556"/>
      <c r="RBH1" s="556"/>
      <c r="RBI1" s="556"/>
      <c r="RBJ1" s="556"/>
      <c r="RBK1" s="556"/>
      <c r="RBL1" s="556"/>
      <c r="RBM1" s="556"/>
      <c r="RBN1" s="556"/>
      <c r="RBO1" s="556"/>
      <c r="RBP1" s="556"/>
      <c r="RBQ1" s="556"/>
      <c r="RBR1" s="556"/>
      <c r="RBS1" s="556"/>
      <c r="RBT1" s="556"/>
      <c r="RBU1" s="556"/>
      <c r="RBV1" s="556"/>
      <c r="RBW1" s="556"/>
      <c r="RBX1" s="556"/>
      <c r="RBY1" s="556"/>
      <c r="RBZ1" s="556"/>
      <c r="RCA1" s="556"/>
      <c r="RCB1" s="556"/>
      <c r="RCC1" s="556"/>
      <c r="RCD1" s="556"/>
      <c r="RCE1" s="556"/>
      <c r="RCF1" s="556"/>
      <c r="RCG1" s="556"/>
      <c r="RCH1" s="556"/>
      <c r="RCI1" s="556"/>
      <c r="RCJ1" s="556"/>
      <c r="RCK1" s="556"/>
      <c r="RCL1" s="556"/>
      <c r="RCM1" s="556"/>
      <c r="RCN1" s="556"/>
      <c r="RCO1" s="556"/>
      <c r="RCP1" s="556"/>
      <c r="RCQ1" s="556"/>
      <c r="RCR1" s="556"/>
      <c r="RCS1" s="556"/>
      <c r="RCT1" s="556"/>
      <c r="RCU1" s="556"/>
      <c r="RCV1" s="556"/>
      <c r="RCW1" s="556"/>
      <c r="RCX1" s="556"/>
      <c r="RCY1" s="556"/>
      <c r="RCZ1" s="556"/>
      <c r="RDA1" s="556"/>
      <c r="RDB1" s="556"/>
      <c r="RDC1" s="556"/>
      <c r="RDD1" s="556"/>
      <c r="RDE1" s="556"/>
      <c r="RDF1" s="556"/>
      <c r="RDG1" s="556"/>
      <c r="RDH1" s="556"/>
      <c r="RDI1" s="556"/>
      <c r="RDJ1" s="556"/>
      <c r="RDK1" s="556"/>
      <c r="RDL1" s="556"/>
      <c r="RDM1" s="556"/>
      <c r="RDN1" s="556"/>
      <c r="RDO1" s="556"/>
      <c r="RDP1" s="556"/>
      <c r="RDQ1" s="556"/>
      <c r="RDR1" s="556"/>
      <c r="RDS1" s="556"/>
      <c r="RDT1" s="556"/>
      <c r="RDU1" s="556"/>
      <c r="RDV1" s="556"/>
      <c r="RDW1" s="556"/>
      <c r="RDX1" s="556"/>
      <c r="RDY1" s="556"/>
      <c r="RDZ1" s="556"/>
      <c r="REA1" s="556"/>
      <c r="REB1" s="556"/>
      <c r="REC1" s="556"/>
      <c r="RED1" s="556"/>
      <c r="REE1" s="556"/>
      <c r="REF1" s="556"/>
      <c r="REG1" s="556"/>
      <c r="REH1" s="556"/>
      <c r="REI1" s="556"/>
      <c r="REJ1" s="556"/>
      <c r="REK1" s="556"/>
      <c r="REL1" s="556"/>
      <c r="REM1" s="556"/>
      <c r="REN1" s="556"/>
      <c r="REO1" s="556"/>
      <c r="REP1" s="556"/>
      <c r="REQ1" s="556"/>
      <c r="RER1" s="556"/>
      <c r="RES1" s="556"/>
      <c r="RET1" s="556"/>
      <c r="REU1" s="556"/>
      <c r="REV1" s="556"/>
      <c r="REW1" s="556"/>
      <c r="REX1" s="556"/>
      <c r="REY1" s="556"/>
      <c r="REZ1" s="556"/>
      <c r="RFA1" s="556"/>
      <c r="RFB1" s="556"/>
      <c r="RFC1" s="556"/>
      <c r="RFD1" s="556"/>
      <c r="RFE1" s="556"/>
      <c r="RFF1" s="556"/>
      <c r="RFG1" s="556"/>
      <c r="RFH1" s="556"/>
      <c r="RFI1" s="556"/>
      <c r="RFJ1" s="556"/>
      <c r="RFK1" s="556"/>
      <c r="RFL1" s="556"/>
      <c r="RFM1" s="556"/>
      <c r="RFN1" s="556"/>
      <c r="RFO1" s="556"/>
      <c r="RFP1" s="556"/>
      <c r="RFQ1" s="556"/>
      <c r="RFR1" s="556"/>
      <c r="RFS1" s="556"/>
      <c r="RFT1" s="556"/>
      <c r="RFU1" s="556"/>
      <c r="RFV1" s="556"/>
      <c r="RFW1" s="556"/>
      <c r="RFX1" s="556"/>
      <c r="RFY1" s="556"/>
      <c r="RFZ1" s="556"/>
      <c r="RGA1" s="556"/>
      <c r="RGB1" s="556"/>
      <c r="RGC1" s="556"/>
      <c r="RGD1" s="556"/>
      <c r="RGE1" s="556"/>
      <c r="RGF1" s="556"/>
      <c r="RGG1" s="556"/>
      <c r="RGH1" s="556"/>
      <c r="RGI1" s="556"/>
      <c r="RGJ1" s="556"/>
      <c r="RGK1" s="556"/>
      <c r="RGL1" s="556"/>
      <c r="RGM1" s="556"/>
      <c r="RGN1" s="556"/>
      <c r="RGO1" s="556"/>
      <c r="RGP1" s="556"/>
      <c r="RGQ1" s="556"/>
      <c r="RGR1" s="556"/>
      <c r="RGS1" s="556"/>
      <c r="RGT1" s="556"/>
      <c r="RGU1" s="556"/>
      <c r="RGV1" s="556"/>
      <c r="RGW1" s="556"/>
      <c r="RGX1" s="556"/>
      <c r="RGY1" s="556"/>
      <c r="RGZ1" s="556"/>
      <c r="RHA1" s="556"/>
      <c r="RHB1" s="556"/>
      <c r="RHC1" s="556"/>
      <c r="RHD1" s="556"/>
      <c r="RHE1" s="556"/>
      <c r="RHF1" s="556"/>
      <c r="RHG1" s="556"/>
      <c r="RHH1" s="556"/>
      <c r="RHI1" s="556"/>
      <c r="RHJ1" s="556"/>
      <c r="RHK1" s="556"/>
      <c r="RHL1" s="556"/>
      <c r="RHM1" s="556"/>
      <c r="RHN1" s="556"/>
      <c r="RHO1" s="556"/>
      <c r="RHP1" s="556"/>
      <c r="RHQ1" s="556"/>
      <c r="RHR1" s="556"/>
      <c r="RHS1" s="556"/>
      <c r="RHT1" s="556"/>
      <c r="RHU1" s="556"/>
      <c r="RHV1" s="556"/>
      <c r="RHW1" s="556"/>
      <c r="RHX1" s="556"/>
      <c r="RHY1" s="556"/>
      <c r="RHZ1" s="556"/>
      <c r="RIA1" s="556"/>
      <c r="RIB1" s="556"/>
      <c r="RIC1" s="556"/>
      <c r="RID1" s="556"/>
      <c r="RIE1" s="556"/>
      <c r="RIF1" s="556"/>
      <c r="RIG1" s="556"/>
      <c r="RIH1" s="556"/>
      <c r="RII1" s="556"/>
      <c r="RIJ1" s="556"/>
      <c r="RIK1" s="556"/>
      <c r="RIL1" s="556"/>
      <c r="RIM1" s="556"/>
      <c r="RIN1" s="556"/>
      <c r="RIO1" s="556"/>
      <c r="RIP1" s="556"/>
      <c r="RIQ1" s="556"/>
      <c r="RIR1" s="556"/>
      <c r="RIS1" s="556"/>
      <c r="RIT1" s="556"/>
      <c r="RIU1" s="556"/>
      <c r="RIV1" s="556"/>
      <c r="RIW1" s="556"/>
      <c r="RIX1" s="556"/>
      <c r="RIY1" s="556"/>
      <c r="RIZ1" s="556"/>
      <c r="RJA1" s="556"/>
      <c r="RJB1" s="556"/>
      <c r="RJC1" s="556"/>
      <c r="RJD1" s="556"/>
      <c r="RJE1" s="556"/>
      <c r="RJF1" s="556"/>
      <c r="RJG1" s="556"/>
      <c r="RJH1" s="556"/>
      <c r="RJI1" s="556"/>
      <c r="RJJ1" s="556"/>
      <c r="RJK1" s="556"/>
      <c r="RJL1" s="556"/>
      <c r="RJM1" s="556"/>
      <c r="RJN1" s="556"/>
      <c r="RJO1" s="556"/>
      <c r="RJP1" s="556"/>
      <c r="RJQ1" s="556"/>
      <c r="RJR1" s="556"/>
      <c r="RJS1" s="556"/>
      <c r="RJT1" s="556"/>
      <c r="RJU1" s="556"/>
      <c r="RJV1" s="556"/>
      <c r="RJW1" s="556"/>
      <c r="RJX1" s="556"/>
      <c r="RJY1" s="556"/>
      <c r="RJZ1" s="556"/>
      <c r="RKA1" s="556"/>
      <c r="RKB1" s="556"/>
      <c r="RKC1" s="556"/>
      <c r="RKD1" s="556"/>
      <c r="RKE1" s="556"/>
      <c r="RKF1" s="556"/>
      <c r="RKG1" s="556"/>
      <c r="RKH1" s="556"/>
      <c r="RKI1" s="556"/>
      <c r="RKJ1" s="556"/>
      <c r="RKK1" s="556"/>
      <c r="RKL1" s="556"/>
      <c r="RKM1" s="556"/>
      <c r="RKN1" s="556"/>
      <c r="RKO1" s="556"/>
      <c r="RKP1" s="556"/>
      <c r="RKQ1" s="556"/>
      <c r="RKR1" s="556"/>
      <c r="RKS1" s="556"/>
      <c r="RKT1" s="556"/>
      <c r="RKU1" s="556"/>
      <c r="RKV1" s="556"/>
      <c r="RKW1" s="556"/>
      <c r="RKX1" s="556"/>
      <c r="RKY1" s="556"/>
      <c r="RKZ1" s="556"/>
      <c r="RLA1" s="556"/>
      <c r="RLB1" s="556"/>
      <c r="RLC1" s="556"/>
      <c r="RLD1" s="556"/>
      <c r="RLE1" s="556"/>
      <c r="RLF1" s="556"/>
      <c r="RLG1" s="556"/>
      <c r="RLH1" s="556"/>
      <c r="RLI1" s="556"/>
      <c r="RLJ1" s="556"/>
      <c r="RLK1" s="556"/>
      <c r="RLL1" s="556"/>
      <c r="RLM1" s="556"/>
      <c r="RLN1" s="556"/>
      <c r="RLO1" s="556"/>
      <c r="RLP1" s="556"/>
      <c r="RLQ1" s="556"/>
      <c r="RLR1" s="556"/>
      <c r="RLS1" s="556"/>
      <c r="RLT1" s="556"/>
      <c r="RLU1" s="556"/>
      <c r="RLV1" s="556"/>
      <c r="RLW1" s="556"/>
      <c r="RLX1" s="556"/>
      <c r="RLY1" s="556"/>
      <c r="RLZ1" s="556"/>
      <c r="RMA1" s="556"/>
      <c r="RMB1" s="556"/>
      <c r="RMC1" s="556"/>
      <c r="RMD1" s="556"/>
      <c r="RME1" s="556"/>
      <c r="RMF1" s="556"/>
      <c r="RMG1" s="556"/>
      <c r="RMH1" s="556"/>
      <c r="RMI1" s="556"/>
      <c r="RMJ1" s="556"/>
      <c r="RMK1" s="556"/>
      <c r="RML1" s="556"/>
      <c r="RMM1" s="556"/>
      <c r="RMN1" s="556"/>
      <c r="RMO1" s="556"/>
      <c r="RMP1" s="556"/>
      <c r="RMQ1" s="556"/>
      <c r="RMR1" s="556"/>
      <c r="RMS1" s="556"/>
      <c r="RMT1" s="556"/>
      <c r="RMU1" s="556"/>
      <c r="RMV1" s="556"/>
      <c r="RMW1" s="556"/>
      <c r="RMX1" s="556"/>
      <c r="RMY1" s="556"/>
      <c r="RMZ1" s="556"/>
      <c r="RNA1" s="556"/>
      <c r="RNB1" s="556"/>
      <c r="RNC1" s="556"/>
      <c r="RND1" s="556"/>
      <c r="RNE1" s="556"/>
      <c r="RNF1" s="556"/>
      <c r="RNG1" s="556"/>
      <c r="RNH1" s="556"/>
      <c r="RNI1" s="556"/>
      <c r="RNJ1" s="556"/>
      <c r="RNK1" s="556"/>
      <c r="RNL1" s="556"/>
      <c r="RNM1" s="556"/>
      <c r="RNN1" s="556"/>
      <c r="RNO1" s="556"/>
      <c r="RNP1" s="556"/>
      <c r="RNQ1" s="556"/>
      <c r="RNR1" s="556"/>
      <c r="RNS1" s="556"/>
      <c r="RNT1" s="556"/>
      <c r="RNU1" s="556"/>
      <c r="RNV1" s="556"/>
      <c r="RNW1" s="556"/>
      <c r="RNX1" s="556"/>
      <c r="RNY1" s="556"/>
      <c r="RNZ1" s="556"/>
      <c r="ROA1" s="556"/>
      <c r="ROB1" s="556"/>
      <c r="ROC1" s="556"/>
      <c r="ROD1" s="556"/>
      <c r="ROE1" s="556"/>
      <c r="ROF1" s="556"/>
      <c r="ROG1" s="556"/>
      <c r="ROH1" s="556"/>
      <c r="ROI1" s="556"/>
      <c r="ROJ1" s="556"/>
      <c r="ROK1" s="556"/>
      <c r="ROL1" s="556"/>
      <c r="ROM1" s="556"/>
      <c r="RON1" s="556"/>
      <c r="ROO1" s="556"/>
      <c r="ROP1" s="556"/>
      <c r="ROQ1" s="556"/>
      <c r="ROR1" s="556"/>
      <c r="ROS1" s="556"/>
      <c r="ROT1" s="556"/>
      <c r="ROU1" s="556"/>
      <c r="ROV1" s="556"/>
      <c r="ROW1" s="556"/>
      <c r="ROX1" s="556"/>
      <c r="ROY1" s="556"/>
      <c r="ROZ1" s="556"/>
      <c r="RPA1" s="556"/>
      <c r="RPB1" s="556"/>
      <c r="RPC1" s="556"/>
      <c r="RPD1" s="556"/>
      <c r="RPE1" s="556"/>
      <c r="RPF1" s="556"/>
      <c r="RPG1" s="556"/>
      <c r="RPH1" s="556"/>
      <c r="RPI1" s="556"/>
      <c r="RPJ1" s="556"/>
      <c r="RPK1" s="556"/>
      <c r="RPL1" s="556"/>
      <c r="RPM1" s="556"/>
      <c r="RPN1" s="556"/>
      <c r="RPO1" s="556"/>
      <c r="RPP1" s="556"/>
      <c r="RPQ1" s="556"/>
      <c r="RPR1" s="556"/>
      <c r="RPS1" s="556"/>
      <c r="RPT1" s="556"/>
      <c r="RPU1" s="556"/>
      <c r="RPV1" s="556"/>
      <c r="RPW1" s="556"/>
      <c r="RPX1" s="556"/>
      <c r="RPY1" s="556"/>
      <c r="RPZ1" s="556"/>
      <c r="RQA1" s="556"/>
      <c r="RQB1" s="556"/>
      <c r="RQC1" s="556"/>
      <c r="RQD1" s="556"/>
      <c r="RQE1" s="556"/>
      <c r="RQF1" s="556"/>
      <c r="RQG1" s="556"/>
      <c r="RQH1" s="556"/>
      <c r="RQI1" s="556"/>
      <c r="RQJ1" s="556"/>
      <c r="RQK1" s="556"/>
      <c r="RQL1" s="556"/>
      <c r="RQM1" s="556"/>
      <c r="RQN1" s="556"/>
      <c r="RQO1" s="556"/>
      <c r="RQP1" s="556"/>
      <c r="RQQ1" s="556"/>
      <c r="RQR1" s="556"/>
      <c r="RQS1" s="556"/>
      <c r="RQT1" s="556"/>
      <c r="RQU1" s="556"/>
      <c r="RQV1" s="556"/>
      <c r="RQW1" s="556"/>
      <c r="RQX1" s="556"/>
      <c r="RQY1" s="556"/>
      <c r="RQZ1" s="556"/>
      <c r="RRA1" s="556"/>
      <c r="RRB1" s="556"/>
      <c r="RRC1" s="556"/>
      <c r="RRD1" s="556"/>
      <c r="RRE1" s="556"/>
      <c r="RRF1" s="556"/>
      <c r="RRG1" s="556"/>
      <c r="RRH1" s="556"/>
      <c r="RRI1" s="556"/>
      <c r="RRJ1" s="556"/>
      <c r="RRK1" s="556"/>
      <c r="RRL1" s="556"/>
      <c r="RRM1" s="556"/>
      <c r="RRN1" s="556"/>
      <c r="RRO1" s="556"/>
      <c r="RRP1" s="556"/>
      <c r="RRQ1" s="556"/>
      <c r="RRR1" s="556"/>
      <c r="RRS1" s="556"/>
      <c r="RRT1" s="556"/>
      <c r="RRU1" s="556"/>
      <c r="RRV1" s="556"/>
      <c r="RRW1" s="556"/>
      <c r="RRX1" s="556"/>
      <c r="RRY1" s="556"/>
      <c r="RRZ1" s="556"/>
      <c r="RSA1" s="556"/>
      <c r="RSB1" s="556"/>
      <c r="RSC1" s="556"/>
      <c r="RSD1" s="556"/>
      <c r="RSE1" s="556"/>
      <c r="RSF1" s="556"/>
      <c r="RSG1" s="556"/>
      <c r="RSH1" s="556"/>
      <c r="RSI1" s="556"/>
      <c r="RSJ1" s="556"/>
      <c r="RSK1" s="556"/>
      <c r="RSL1" s="556"/>
      <c r="RSM1" s="556"/>
      <c r="RSN1" s="556"/>
      <c r="RSO1" s="556"/>
      <c r="RSP1" s="556"/>
      <c r="RSQ1" s="556"/>
      <c r="RSR1" s="556"/>
      <c r="RSS1" s="556"/>
      <c r="RST1" s="556"/>
      <c r="RSU1" s="556"/>
      <c r="RSV1" s="556"/>
      <c r="RSW1" s="556"/>
      <c r="RSX1" s="556"/>
      <c r="RSY1" s="556"/>
      <c r="RSZ1" s="556"/>
      <c r="RTA1" s="556"/>
      <c r="RTB1" s="556"/>
      <c r="RTC1" s="556"/>
      <c r="RTD1" s="556"/>
      <c r="RTE1" s="556"/>
      <c r="RTF1" s="556"/>
      <c r="RTG1" s="556"/>
      <c r="RTH1" s="556"/>
      <c r="RTI1" s="556"/>
      <c r="RTJ1" s="556"/>
      <c r="RTK1" s="556"/>
      <c r="RTL1" s="556"/>
      <c r="RTM1" s="556"/>
      <c r="RTN1" s="556"/>
      <c r="RTO1" s="556"/>
      <c r="RTP1" s="556"/>
      <c r="RTQ1" s="556"/>
      <c r="RTR1" s="556"/>
      <c r="RTS1" s="556"/>
      <c r="RTT1" s="556"/>
      <c r="RTU1" s="556"/>
      <c r="RTV1" s="556"/>
      <c r="RTW1" s="556"/>
      <c r="RTX1" s="556"/>
      <c r="RTY1" s="556"/>
      <c r="RTZ1" s="556"/>
      <c r="RUA1" s="556"/>
      <c r="RUB1" s="556"/>
      <c r="RUC1" s="556"/>
      <c r="RUD1" s="556"/>
      <c r="RUE1" s="556"/>
      <c r="RUF1" s="556"/>
      <c r="RUG1" s="556"/>
      <c r="RUH1" s="556"/>
      <c r="RUI1" s="556"/>
      <c r="RUJ1" s="556"/>
      <c r="RUK1" s="556"/>
      <c r="RUL1" s="556"/>
      <c r="RUM1" s="556"/>
      <c r="RUN1" s="556"/>
      <c r="RUO1" s="556"/>
      <c r="RUP1" s="556"/>
      <c r="RUQ1" s="556"/>
      <c r="RUR1" s="556"/>
      <c r="RUS1" s="556"/>
      <c r="RUT1" s="556"/>
      <c r="RUU1" s="556"/>
      <c r="RUV1" s="556"/>
      <c r="RUW1" s="556"/>
      <c r="RUX1" s="556"/>
      <c r="RUY1" s="556"/>
      <c r="RUZ1" s="556"/>
      <c r="RVA1" s="556"/>
      <c r="RVB1" s="556"/>
      <c r="RVC1" s="556"/>
      <c r="RVD1" s="556"/>
      <c r="RVE1" s="556"/>
      <c r="RVF1" s="556"/>
      <c r="RVG1" s="556"/>
      <c r="RVH1" s="556"/>
      <c r="RVI1" s="556"/>
      <c r="RVJ1" s="556"/>
      <c r="RVK1" s="556"/>
      <c r="RVL1" s="556"/>
      <c r="RVM1" s="556"/>
      <c r="RVN1" s="556"/>
      <c r="RVO1" s="556"/>
      <c r="RVP1" s="556"/>
      <c r="RVQ1" s="556"/>
      <c r="RVR1" s="556"/>
      <c r="RVS1" s="556"/>
      <c r="RVT1" s="556"/>
      <c r="RVU1" s="556"/>
      <c r="RVV1" s="556"/>
      <c r="RVW1" s="556"/>
      <c r="RVX1" s="556"/>
      <c r="RVY1" s="556"/>
      <c r="RVZ1" s="556"/>
      <c r="RWA1" s="556"/>
      <c r="RWB1" s="556"/>
      <c r="RWC1" s="556"/>
      <c r="RWD1" s="556"/>
      <c r="RWE1" s="556"/>
      <c r="RWF1" s="556"/>
      <c r="RWG1" s="556"/>
      <c r="RWH1" s="556"/>
      <c r="RWI1" s="556"/>
      <c r="RWJ1" s="556"/>
      <c r="RWK1" s="556"/>
      <c r="RWL1" s="556"/>
      <c r="RWM1" s="556"/>
      <c r="RWN1" s="556"/>
      <c r="RWO1" s="556"/>
      <c r="RWP1" s="556"/>
      <c r="RWQ1" s="556"/>
      <c r="RWR1" s="556"/>
      <c r="RWS1" s="556"/>
      <c r="RWT1" s="556"/>
      <c r="RWU1" s="556"/>
      <c r="RWV1" s="556"/>
      <c r="RWW1" s="556"/>
      <c r="RWX1" s="556"/>
      <c r="RWY1" s="556"/>
      <c r="RWZ1" s="556"/>
      <c r="RXA1" s="556"/>
      <c r="RXB1" s="556"/>
      <c r="RXC1" s="556"/>
      <c r="RXD1" s="556"/>
      <c r="RXE1" s="556"/>
      <c r="RXF1" s="556"/>
      <c r="RXG1" s="556"/>
      <c r="RXH1" s="556"/>
      <c r="RXI1" s="556"/>
      <c r="RXJ1" s="556"/>
      <c r="RXK1" s="556"/>
      <c r="RXL1" s="556"/>
      <c r="RXM1" s="556"/>
      <c r="RXN1" s="556"/>
      <c r="RXO1" s="556"/>
      <c r="RXP1" s="556"/>
      <c r="RXQ1" s="556"/>
      <c r="RXR1" s="556"/>
      <c r="RXS1" s="556"/>
      <c r="RXT1" s="556"/>
      <c r="RXU1" s="556"/>
      <c r="RXV1" s="556"/>
      <c r="RXW1" s="556"/>
      <c r="RXX1" s="556"/>
      <c r="RXY1" s="556"/>
      <c r="RXZ1" s="556"/>
      <c r="RYA1" s="556"/>
      <c r="RYB1" s="556"/>
      <c r="RYC1" s="556"/>
      <c r="RYD1" s="556"/>
      <c r="RYE1" s="556"/>
      <c r="RYF1" s="556"/>
      <c r="RYG1" s="556"/>
      <c r="RYH1" s="556"/>
      <c r="RYI1" s="556"/>
      <c r="RYJ1" s="556"/>
      <c r="RYK1" s="556"/>
      <c r="RYL1" s="556"/>
      <c r="RYM1" s="556"/>
      <c r="RYN1" s="556"/>
      <c r="RYO1" s="556"/>
      <c r="RYP1" s="556"/>
      <c r="RYQ1" s="556"/>
      <c r="RYR1" s="556"/>
      <c r="RYS1" s="556"/>
      <c r="RYT1" s="556"/>
      <c r="RYU1" s="556"/>
      <c r="RYV1" s="556"/>
      <c r="RYW1" s="556"/>
      <c r="RYX1" s="556"/>
      <c r="RYY1" s="556"/>
      <c r="RYZ1" s="556"/>
      <c r="RZA1" s="556"/>
      <c r="RZB1" s="556"/>
      <c r="RZC1" s="556"/>
      <c r="RZD1" s="556"/>
      <c r="RZE1" s="556"/>
      <c r="RZF1" s="556"/>
      <c r="RZG1" s="556"/>
      <c r="RZH1" s="556"/>
      <c r="RZI1" s="556"/>
      <c r="RZJ1" s="556"/>
      <c r="RZK1" s="556"/>
      <c r="RZL1" s="556"/>
      <c r="RZM1" s="556"/>
      <c r="RZN1" s="556"/>
      <c r="RZO1" s="556"/>
      <c r="RZP1" s="556"/>
      <c r="RZQ1" s="556"/>
      <c r="RZR1" s="556"/>
      <c r="RZS1" s="556"/>
      <c r="RZT1" s="556"/>
      <c r="RZU1" s="556"/>
      <c r="RZV1" s="556"/>
      <c r="RZW1" s="556"/>
      <c r="RZX1" s="556"/>
      <c r="RZY1" s="556"/>
      <c r="RZZ1" s="556"/>
      <c r="SAA1" s="556"/>
      <c r="SAB1" s="556"/>
      <c r="SAC1" s="556"/>
      <c r="SAD1" s="556"/>
      <c r="SAE1" s="556"/>
      <c r="SAF1" s="556"/>
      <c r="SAG1" s="556"/>
      <c r="SAH1" s="556"/>
      <c r="SAI1" s="556"/>
      <c r="SAJ1" s="556"/>
      <c r="SAK1" s="556"/>
      <c r="SAL1" s="556"/>
      <c r="SAM1" s="556"/>
      <c r="SAN1" s="556"/>
      <c r="SAO1" s="556"/>
      <c r="SAP1" s="556"/>
      <c r="SAQ1" s="556"/>
      <c r="SAR1" s="556"/>
      <c r="SAS1" s="556"/>
      <c r="SAT1" s="556"/>
      <c r="SAU1" s="556"/>
      <c r="SAV1" s="556"/>
      <c r="SAW1" s="556"/>
      <c r="SAX1" s="556"/>
      <c r="SAY1" s="556"/>
      <c r="SAZ1" s="556"/>
      <c r="SBA1" s="556"/>
      <c r="SBB1" s="556"/>
      <c r="SBC1" s="556"/>
      <c r="SBD1" s="556"/>
      <c r="SBE1" s="556"/>
      <c r="SBF1" s="556"/>
      <c r="SBG1" s="556"/>
      <c r="SBH1" s="556"/>
      <c r="SBI1" s="556"/>
      <c r="SBJ1" s="556"/>
      <c r="SBK1" s="556"/>
      <c r="SBL1" s="556"/>
      <c r="SBM1" s="556"/>
      <c r="SBN1" s="556"/>
      <c r="SBO1" s="556"/>
      <c r="SBP1" s="556"/>
      <c r="SBQ1" s="556"/>
      <c r="SBR1" s="556"/>
      <c r="SBS1" s="556"/>
      <c r="SBT1" s="556"/>
      <c r="SBU1" s="556"/>
      <c r="SBV1" s="556"/>
      <c r="SBW1" s="556"/>
      <c r="SBX1" s="556"/>
      <c r="SBY1" s="556"/>
      <c r="SBZ1" s="556"/>
      <c r="SCA1" s="556"/>
      <c r="SCB1" s="556"/>
      <c r="SCC1" s="556"/>
      <c r="SCD1" s="556"/>
      <c r="SCE1" s="556"/>
      <c r="SCF1" s="556"/>
      <c r="SCG1" s="556"/>
      <c r="SCH1" s="556"/>
      <c r="SCI1" s="556"/>
      <c r="SCJ1" s="556"/>
      <c r="SCK1" s="556"/>
      <c r="SCL1" s="556"/>
      <c r="SCM1" s="556"/>
      <c r="SCN1" s="556"/>
      <c r="SCO1" s="556"/>
      <c r="SCP1" s="556"/>
      <c r="SCQ1" s="556"/>
      <c r="SCR1" s="556"/>
      <c r="SCS1" s="556"/>
      <c r="SCT1" s="556"/>
      <c r="SCU1" s="556"/>
      <c r="SCV1" s="556"/>
      <c r="SCW1" s="556"/>
      <c r="SCX1" s="556"/>
      <c r="SCY1" s="556"/>
      <c r="SCZ1" s="556"/>
      <c r="SDA1" s="556"/>
      <c r="SDB1" s="556"/>
      <c r="SDC1" s="556"/>
      <c r="SDD1" s="556"/>
      <c r="SDE1" s="556"/>
      <c r="SDF1" s="556"/>
      <c r="SDG1" s="556"/>
      <c r="SDH1" s="556"/>
      <c r="SDI1" s="556"/>
      <c r="SDJ1" s="556"/>
      <c r="SDK1" s="556"/>
      <c r="SDL1" s="556"/>
      <c r="SDM1" s="556"/>
      <c r="SDN1" s="556"/>
      <c r="SDO1" s="556"/>
      <c r="SDP1" s="556"/>
      <c r="SDQ1" s="556"/>
      <c r="SDR1" s="556"/>
      <c r="SDS1" s="556"/>
      <c r="SDT1" s="556"/>
      <c r="SDU1" s="556"/>
      <c r="SDV1" s="556"/>
      <c r="SDW1" s="556"/>
      <c r="SDX1" s="556"/>
      <c r="SDY1" s="556"/>
      <c r="SDZ1" s="556"/>
      <c r="SEA1" s="556"/>
      <c r="SEB1" s="556"/>
      <c r="SEC1" s="556"/>
      <c r="SED1" s="556"/>
      <c r="SEE1" s="556"/>
      <c r="SEF1" s="556"/>
      <c r="SEG1" s="556"/>
      <c r="SEH1" s="556"/>
      <c r="SEI1" s="556"/>
      <c r="SEJ1" s="556"/>
      <c r="SEK1" s="556"/>
      <c r="SEL1" s="556"/>
      <c r="SEM1" s="556"/>
      <c r="SEN1" s="556"/>
      <c r="SEO1" s="556"/>
      <c r="SEP1" s="556"/>
      <c r="SEQ1" s="556"/>
      <c r="SER1" s="556"/>
      <c r="SES1" s="556"/>
      <c r="SET1" s="556"/>
      <c r="SEU1" s="556"/>
      <c r="SEV1" s="556"/>
      <c r="SEW1" s="556"/>
      <c r="SEX1" s="556"/>
      <c r="SEY1" s="556"/>
      <c r="SEZ1" s="556"/>
      <c r="SFA1" s="556"/>
      <c r="SFB1" s="556"/>
      <c r="SFC1" s="556"/>
      <c r="SFD1" s="556"/>
      <c r="SFE1" s="556"/>
      <c r="SFF1" s="556"/>
      <c r="SFG1" s="556"/>
      <c r="SFH1" s="556"/>
      <c r="SFI1" s="556"/>
      <c r="SFJ1" s="556"/>
      <c r="SFK1" s="556"/>
      <c r="SFL1" s="556"/>
      <c r="SFM1" s="556"/>
      <c r="SFN1" s="556"/>
      <c r="SFO1" s="556"/>
      <c r="SFP1" s="556"/>
      <c r="SFQ1" s="556"/>
      <c r="SFR1" s="556"/>
      <c r="SFS1" s="556"/>
      <c r="SFT1" s="556"/>
      <c r="SFU1" s="556"/>
      <c r="SFV1" s="556"/>
      <c r="SFW1" s="556"/>
      <c r="SFX1" s="556"/>
      <c r="SFY1" s="556"/>
      <c r="SFZ1" s="556"/>
      <c r="SGA1" s="556"/>
      <c r="SGB1" s="556"/>
      <c r="SGC1" s="556"/>
      <c r="SGD1" s="556"/>
      <c r="SGE1" s="556"/>
      <c r="SGF1" s="556"/>
      <c r="SGG1" s="556"/>
      <c r="SGH1" s="556"/>
      <c r="SGI1" s="556"/>
      <c r="SGJ1" s="556"/>
      <c r="SGK1" s="556"/>
      <c r="SGL1" s="556"/>
      <c r="SGM1" s="556"/>
      <c r="SGN1" s="556"/>
      <c r="SGO1" s="556"/>
      <c r="SGP1" s="556"/>
      <c r="SGQ1" s="556"/>
      <c r="SGR1" s="556"/>
      <c r="SGS1" s="556"/>
      <c r="SGT1" s="556"/>
      <c r="SGU1" s="556"/>
      <c r="SGV1" s="556"/>
      <c r="SGW1" s="556"/>
      <c r="SGX1" s="556"/>
      <c r="SGY1" s="556"/>
      <c r="SGZ1" s="556"/>
      <c r="SHA1" s="556"/>
      <c r="SHB1" s="556"/>
      <c r="SHC1" s="556"/>
      <c r="SHD1" s="556"/>
      <c r="SHE1" s="556"/>
      <c r="SHF1" s="556"/>
      <c r="SHG1" s="556"/>
      <c r="SHH1" s="556"/>
      <c r="SHI1" s="556"/>
      <c r="SHJ1" s="556"/>
      <c r="SHK1" s="556"/>
      <c r="SHL1" s="556"/>
      <c r="SHM1" s="556"/>
      <c r="SHN1" s="556"/>
      <c r="SHO1" s="556"/>
      <c r="SHP1" s="556"/>
      <c r="SHQ1" s="556"/>
      <c r="SHR1" s="556"/>
      <c r="SHS1" s="556"/>
      <c r="SHT1" s="556"/>
      <c r="SHU1" s="556"/>
      <c r="SHV1" s="556"/>
      <c r="SHW1" s="556"/>
      <c r="SHX1" s="556"/>
      <c r="SHY1" s="556"/>
      <c r="SHZ1" s="556"/>
      <c r="SIA1" s="556"/>
      <c r="SIB1" s="556"/>
      <c r="SIC1" s="556"/>
      <c r="SID1" s="556"/>
      <c r="SIE1" s="556"/>
      <c r="SIF1" s="556"/>
      <c r="SIG1" s="556"/>
      <c r="SIH1" s="556"/>
      <c r="SII1" s="556"/>
      <c r="SIJ1" s="556"/>
      <c r="SIK1" s="556"/>
      <c r="SIL1" s="556"/>
      <c r="SIM1" s="556"/>
      <c r="SIN1" s="556"/>
      <c r="SIO1" s="556"/>
      <c r="SIP1" s="556"/>
      <c r="SIQ1" s="556"/>
      <c r="SIR1" s="556"/>
      <c r="SIS1" s="556"/>
      <c r="SIT1" s="556"/>
      <c r="SIU1" s="556"/>
      <c r="SIV1" s="556"/>
      <c r="SIW1" s="556"/>
      <c r="SIX1" s="556"/>
      <c r="SIY1" s="556"/>
      <c r="SIZ1" s="556"/>
      <c r="SJA1" s="556"/>
      <c r="SJB1" s="556"/>
      <c r="SJC1" s="556"/>
      <c r="SJD1" s="556"/>
      <c r="SJE1" s="556"/>
      <c r="SJF1" s="556"/>
      <c r="SJG1" s="556"/>
      <c r="SJH1" s="556"/>
      <c r="SJI1" s="556"/>
      <c r="SJJ1" s="556"/>
      <c r="SJK1" s="556"/>
      <c r="SJL1" s="556"/>
      <c r="SJM1" s="556"/>
      <c r="SJN1" s="556"/>
      <c r="SJO1" s="556"/>
      <c r="SJP1" s="556"/>
      <c r="SJQ1" s="556"/>
      <c r="SJR1" s="556"/>
      <c r="SJS1" s="556"/>
      <c r="SJT1" s="556"/>
      <c r="SJU1" s="556"/>
      <c r="SJV1" s="556"/>
      <c r="SJW1" s="556"/>
      <c r="SJX1" s="556"/>
      <c r="SJY1" s="556"/>
      <c r="SJZ1" s="556"/>
      <c r="SKA1" s="556"/>
      <c r="SKB1" s="556"/>
      <c r="SKC1" s="556"/>
      <c r="SKD1" s="556"/>
      <c r="SKE1" s="556"/>
      <c r="SKF1" s="556"/>
      <c r="SKG1" s="556"/>
      <c r="SKH1" s="556"/>
      <c r="SKI1" s="556"/>
      <c r="SKJ1" s="556"/>
      <c r="SKK1" s="556"/>
      <c r="SKL1" s="556"/>
      <c r="SKM1" s="556"/>
      <c r="SKN1" s="556"/>
      <c r="SKO1" s="556"/>
      <c r="SKP1" s="556"/>
      <c r="SKQ1" s="556"/>
      <c r="SKR1" s="556"/>
      <c r="SKS1" s="556"/>
      <c r="SKT1" s="556"/>
      <c r="SKU1" s="556"/>
      <c r="SKV1" s="556"/>
      <c r="SKW1" s="556"/>
      <c r="SKX1" s="556"/>
      <c r="SKY1" s="556"/>
      <c r="SKZ1" s="556"/>
      <c r="SLA1" s="556"/>
      <c r="SLB1" s="556"/>
      <c r="SLC1" s="556"/>
      <c r="SLD1" s="556"/>
      <c r="SLE1" s="556"/>
      <c r="SLF1" s="556"/>
      <c r="SLG1" s="556"/>
      <c r="SLH1" s="556"/>
      <c r="SLI1" s="556"/>
      <c r="SLJ1" s="556"/>
      <c r="SLK1" s="556"/>
      <c r="SLL1" s="556"/>
      <c r="SLM1" s="556"/>
      <c r="SLN1" s="556"/>
      <c r="SLO1" s="556"/>
      <c r="SLP1" s="556"/>
      <c r="SLQ1" s="556"/>
      <c r="SLR1" s="556"/>
      <c r="SLS1" s="556"/>
      <c r="SLT1" s="556"/>
      <c r="SLU1" s="556"/>
      <c r="SLV1" s="556"/>
      <c r="SLW1" s="556"/>
      <c r="SLX1" s="556"/>
      <c r="SLY1" s="556"/>
      <c r="SLZ1" s="556"/>
      <c r="SMA1" s="556"/>
      <c r="SMB1" s="556"/>
      <c r="SMC1" s="556"/>
      <c r="SMD1" s="556"/>
      <c r="SME1" s="556"/>
      <c r="SMF1" s="556"/>
      <c r="SMG1" s="556"/>
      <c r="SMH1" s="556"/>
      <c r="SMI1" s="556"/>
      <c r="SMJ1" s="556"/>
      <c r="SMK1" s="556"/>
      <c r="SML1" s="556"/>
      <c r="SMM1" s="556"/>
      <c r="SMN1" s="556"/>
      <c r="SMO1" s="556"/>
      <c r="SMP1" s="556"/>
      <c r="SMQ1" s="556"/>
      <c r="SMR1" s="556"/>
      <c r="SMS1" s="556"/>
      <c r="SMT1" s="556"/>
      <c r="SMU1" s="556"/>
      <c r="SMV1" s="556"/>
      <c r="SMW1" s="556"/>
      <c r="SMX1" s="556"/>
      <c r="SMY1" s="556"/>
      <c r="SMZ1" s="556"/>
      <c r="SNA1" s="556"/>
      <c r="SNB1" s="556"/>
      <c r="SNC1" s="556"/>
      <c r="SND1" s="556"/>
      <c r="SNE1" s="556"/>
      <c r="SNF1" s="556"/>
      <c r="SNG1" s="556"/>
      <c r="SNH1" s="556"/>
      <c r="SNI1" s="556"/>
      <c r="SNJ1" s="556"/>
      <c r="SNK1" s="556"/>
      <c r="SNL1" s="556"/>
      <c r="SNM1" s="556"/>
      <c r="SNN1" s="556"/>
      <c r="SNO1" s="556"/>
      <c r="SNP1" s="556"/>
      <c r="SNQ1" s="556"/>
      <c r="SNR1" s="556"/>
      <c r="SNS1" s="556"/>
      <c r="SNT1" s="556"/>
      <c r="SNU1" s="556"/>
      <c r="SNV1" s="556"/>
      <c r="SNW1" s="556"/>
      <c r="SNX1" s="556"/>
      <c r="SNY1" s="556"/>
      <c r="SNZ1" s="556"/>
      <c r="SOA1" s="556"/>
      <c r="SOB1" s="556"/>
      <c r="SOC1" s="556"/>
      <c r="SOD1" s="556"/>
      <c r="SOE1" s="556"/>
      <c r="SOF1" s="556"/>
      <c r="SOG1" s="556"/>
      <c r="SOH1" s="556"/>
      <c r="SOI1" s="556"/>
      <c r="SOJ1" s="556"/>
      <c r="SOK1" s="556"/>
      <c r="SOL1" s="556"/>
      <c r="SOM1" s="556"/>
      <c r="SON1" s="556"/>
      <c r="SOO1" s="556"/>
      <c r="SOP1" s="556"/>
      <c r="SOQ1" s="556"/>
      <c r="SOR1" s="556"/>
      <c r="SOS1" s="556"/>
      <c r="SOT1" s="556"/>
      <c r="SOU1" s="556"/>
      <c r="SOV1" s="556"/>
      <c r="SOW1" s="556"/>
      <c r="SOX1" s="556"/>
      <c r="SOY1" s="556"/>
      <c r="SOZ1" s="556"/>
      <c r="SPA1" s="556"/>
      <c r="SPB1" s="556"/>
      <c r="SPC1" s="556"/>
      <c r="SPD1" s="556"/>
      <c r="SPE1" s="556"/>
      <c r="SPF1" s="556"/>
      <c r="SPG1" s="556"/>
      <c r="SPH1" s="556"/>
      <c r="SPI1" s="556"/>
      <c r="SPJ1" s="556"/>
      <c r="SPK1" s="556"/>
      <c r="SPL1" s="556"/>
      <c r="SPM1" s="556"/>
      <c r="SPN1" s="556"/>
      <c r="SPO1" s="556"/>
      <c r="SPP1" s="556"/>
      <c r="SPQ1" s="556"/>
      <c r="SPR1" s="556"/>
      <c r="SPS1" s="556"/>
      <c r="SPT1" s="556"/>
      <c r="SPU1" s="556"/>
      <c r="SPV1" s="556"/>
      <c r="SPW1" s="556"/>
      <c r="SPX1" s="556"/>
      <c r="SPY1" s="556"/>
      <c r="SPZ1" s="556"/>
      <c r="SQA1" s="556"/>
      <c r="SQB1" s="556"/>
      <c r="SQC1" s="556"/>
      <c r="SQD1" s="556"/>
      <c r="SQE1" s="556"/>
      <c r="SQF1" s="556"/>
      <c r="SQG1" s="556"/>
      <c r="SQH1" s="556"/>
      <c r="SQI1" s="556"/>
      <c r="SQJ1" s="556"/>
      <c r="SQK1" s="556"/>
      <c r="SQL1" s="556"/>
      <c r="SQM1" s="556"/>
      <c r="SQN1" s="556"/>
      <c r="SQO1" s="556"/>
      <c r="SQP1" s="556"/>
      <c r="SQQ1" s="556"/>
      <c r="SQR1" s="556"/>
      <c r="SQS1" s="556"/>
      <c r="SQT1" s="556"/>
      <c r="SQU1" s="556"/>
      <c r="SQV1" s="556"/>
      <c r="SQW1" s="556"/>
      <c r="SQX1" s="556"/>
      <c r="SQY1" s="556"/>
      <c r="SQZ1" s="556"/>
      <c r="SRA1" s="556"/>
      <c r="SRB1" s="556"/>
      <c r="SRC1" s="556"/>
      <c r="SRD1" s="556"/>
      <c r="SRE1" s="556"/>
      <c r="SRF1" s="556"/>
      <c r="SRG1" s="556"/>
      <c r="SRH1" s="556"/>
      <c r="SRI1" s="556"/>
      <c r="SRJ1" s="556"/>
      <c r="SRK1" s="556"/>
      <c r="SRL1" s="556"/>
      <c r="SRM1" s="556"/>
      <c r="SRN1" s="556"/>
      <c r="SRO1" s="556"/>
      <c r="SRP1" s="556"/>
      <c r="SRQ1" s="556"/>
      <c r="SRR1" s="556"/>
      <c r="SRS1" s="556"/>
      <c r="SRT1" s="556"/>
      <c r="SRU1" s="556"/>
      <c r="SRV1" s="556"/>
      <c r="SRW1" s="556"/>
      <c r="SRX1" s="556"/>
      <c r="SRY1" s="556"/>
      <c r="SRZ1" s="556"/>
      <c r="SSA1" s="556"/>
      <c r="SSB1" s="556"/>
      <c r="SSC1" s="556"/>
      <c r="SSD1" s="556"/>
      <c r="SSE1" s="556"/>
      <c r="SSF1" s="556"/>
      <c r="SSG1" s="556"/>
      <c r="SSH1" s="556"/>
      <c r="SSI1" s="556"/>
      <c r="SSJ1" s="556"/>
      <c r="SSK1" s="556"/>
      <c r="SSL1" s="556"/>
      <c r="SSM1" s="556"/>
      <c r="SSN1" s="556"/>
      <c r="SSO1" s="556"/>
      <c r="SSP1" s="556"/>
      <c r="SSQ1" s="556"/>
      <c r="SSR1" s="556"/>
      <c r="SSS1" s="556"/>
      <c r="SST1" s="556"/>
      <c r="SSU1" s="556"/>
      <c r="SSV1" s="556"/>
      <c r="SSW1" s="556"/>
      <c r="SSX1" s="556"/>
      <c r="SSY1" s="556"/>
      <c r="SSZ1" s="556"/>
      <c r="STA1" s="556"/>
      <c r="STB1" s="556"/>
      <c r="STC1" s="556"/>
      <c r="STD1" s="556"/>
      <c r="STE1" s="556"/>
      <c r="STF1" s="556"/>
      <c r="STG1" s="556"/>
      <c r="STH1" s="556"/>
      <c r="STI1" s="556"/>
      <c r="STJ1" s="556"/>
      <c r="STK1" s="556"/>
      <c r="STL1" s="556"/>
      <c r="STM1" s="556"/>
      <c r="STN1" s="556"/>
      <c r="STO1" s="556"/>
      <c r="STP1" s="556"/>
      <c r="STQ1" s="556"/>
      <c r="STR1" s="556"/>
      <c r="STS1" s="556"/>
      <c r="STT1" s="556"/>
      <c r="STU1" s="556"/>
      <c r="STV1" s="556"/>
      <c r="STW1" s="556"/>
      <c r="STX1" s="556"/>
      <c r="STY1" s="556"/>
      <c r="STZ1" s="556"/>
      <c r="SUA1" s="556"/>
      <c r="SUB1" s="556"/>
      <c r="SUC1" s="556"/>
      <c r="SUD1" s="556"/>
      <c r="SUE1" s="556"/>
      <c r="SUF1" s="556"/>
      <c r="SUG1" s="556"/>
      <c r="SUH1" s="556"/>
      <c r="SUI1" s="556"/>
      <c r="SUJ1" s="556"/>
      <c r="SUK1" s="556"/>
      <c r="SUL1" s="556"/>
      <c r="SUM1" s="556"/>
      <c r="SUN1" s="556"/>
      <c r="SUO1" s="556"/>
      <c r="SUP1" s="556"/>
      <c r="SUQ1" s="556"/>
      <c r="SUR1" s="556"/>
      <c r="SUS1" s="556"/>
      <c r="SUT1" s="556"/>
      <c r="SUU1" s="556"/>
      <c r="SUV1" s="556"/>
      <c r="SUW1" s="556"/>
      <c r="SUX1" s="556"/>
      <c r="SUY1" s="556"/>
      <c r="SUZ1" s="556"/>
      <c r="SVA1" s="556"/>
      <c r="SVB1" s="556"/>
      <c r="SVC1" s="556"/>
      <c r="SVD1" s="556"/>
      <c r="SVE1" s="556"/>
      <c r="SVF1" s="556"/>
      <c r="SVG1" s="556"/>
      <c r="SVH1" s="556"/>
      <c r="SVI1" s="556"/>
      <c r="SVJ1" s="556"/>
      <c r="SVK1" s="556"/>
      <c r="SVL1" s="556"/>
      <c r="SVM1" s="556"/>
      <c r="SVN1" s="556"/>
      <c r="SVO1" s="556"/>
      <c r="SVP1" s="556"/>
      <c r="SVQ1" s="556"/>
      <c r="SVR1" s="556"/>
      <c r="SVS1" s="556"/>
      <c r="SVT1" s="556"/>
      <c r="SVU1" s="556"/>
      <c r="SVV1" s="556"/>
      <c r="SVW1" s="556"/>
      <c r="SVX1" s="556"/>
      <c r="SVY1" s="556"/>
      <c r="SVZ1" s="556"/>
      <c r="SWA1" s="556"/>
      <c r="SWB1" s="556"/>
      <c r="SWC1" s="556"/>
      <c r="SWD1" s="556"/>
      <c r="SWE1" s="556"/>
      <c r="SWF1" s="556"/>
      <c r="SWG1" s="556"/>
      <c r="SWH1" s="556"/>
      <c r="SWI1" s="556"/>
      <c r="SWJ1" s="556"/>
      <c r="SWK1" s="556"/>
      <c r="SWL1" s="556"/>
      <c r="SWM1" s="556"/>
      <c r="SWN1" s="556"/>
      <c r="SWO1" s="556"/>
      <c r="SWP1" s="556"/>
      <c r="SWQ1" s="556"/>
      <c r="SWR1" s="556"/>
      <c r="SWS1" s="556"/>
      <c r="SWT1" s="556"/>
      <c r="SWU1" s="556"/>
      <c r="SWV1" s="556"/>
      <c r="SWW1" s="556"/>
      <c r="SWX1" s="556"/>
      <c r="SWY1" s="556"/>
      <c r="SWZ1" s="556"/>
      <c r="SXA1" s="556"/>
      <c r="SXB1" s="556"/>
      <c r="SXC1" s="556"/>
      <c r="SXD1" s="556"/>
      <c r="SXE1" s="556"/>
      <c r="SXF1" s="556"/>
      <c r="SXG1" s="556"/>
      <c r="SXH1" s="556"/>
      <c r="SXI1" s="556"/>
      <c r="SXJ1" s="556"/>
      <c r="SXK1" s="556"/>
      <c r="SXL1" s="556"/>
      <c r="SXM1" s="556"/>
      <c r="SXN1" s="556"/>
      <c r="SXO1" s="556"/>
      <c r="SXP1" s="556"/>
      <c r="SXQ1" s="556"/>
      <c r="SXR1" s="556"/>
      <c r="SXS1" s="556"/>
      <c r="SXT1" s="556"/>
      <c r="SXU1" s="556"/>
      <c r="SXV1" s="556"/>
      <c r="SXW1" s="556"/>
      <c r="SXX1" s="556"/>
      <c r="SXY1" s="556"/>
      <c r="SXZ1" s="556"/>
      <c r="SYA1" s="556"/>
      <c r="SYB1" s="556"/>
      <c r="SYC1" s="556"/>
      <c r="SYD1" s="556"/>
      <c r="SYE1" s="556"/>
      <c r="SYF1" s="556"/>
      <c r="SYG1" s="556"/>
      <c r="SYH1" s="556"/>
      <c r="SYI1" s="556"/>
      <c r="SYJ1" s="556"/>
      <c r="SYK1" s="556"/>
      <c r="SYL1" s="556"/>
      <c r="SYM1" s="556"/>
      <c r="SYN1" s="556"/>
      <c r="SYO1" s="556"/>
      <c r="SYP1" s="556"/>
      <c r="SYQ1" s="556"/>
      <c r="SYR1" s="556"/>
      <c r="SYS1" s="556"/>
      <c r="SYT1" s="556"/>
      <c r="SYU1" s="556"/>
      <c r="SYV1" s="556"/>
      <c r="SYW1" s="556"/>
      <c r="SYX1" s="556"/>
      <c r="SYY1" s="556"/>
      <c r="SYZ1" s="556"/>
      <c r="SZA1" s="556"/>
      <c r="SZB1" s="556"/>
      <c r="SZC1" s="556"/>
      <c r="SZD1" s="556"/>
      <c r="SZE1" s="556"/>
      <c r="SZF1" s="556"/>
      <c r="SZG1" s="556"/>
      <c r="SZH1" s="556"/>
      <c r="SZI1" s="556"/>
      <c r="SZJ1" s="556"/>
      <c r="SZK1" s="556"/>
      <c r="SZL1" s="556"/>
      <c r="SZM1" s="556"/>
      <c r="SZN1" s="556"/>
      <c r="SZO1" s="556"/>
      <c r="SZP1" s="556"/>
      <c r="SZQ1" s="556"/>
      <c r="SZR1" s="556"/>
      <c r="SZS1" s="556"/>
      <c r="SZT1" s="556"/>
      <c r="SZU1" s="556"/>
      <c r="SZV1" s="556"/>
      <c r="SZW1" s="556"/>
      <c r="SZX1" s="556"/>
      <c r="SZY1" s="556"/>
      <c r="SZZ1" s="556"/>
      <c r="TAA1" s="556"/>
      <c r="TAB1" s="556"/>
      <c r="TAC1" s="556"/>
      <c r="TAD1" s="556"/>
      <c r="TAE1" s="556"/>
      <c r="TAF1" s="556"/>
      <c r="TAG1" s="556"/>
      <c r="TAH1" s="556"/>
      <c r="TAI1" s="556"/>
      <c r="TAJ1" s="556"/>
      <c r="TAK1" s="556"/>
      <c r="TAL1" s="556"/>
      <c r="TAM1" s="556"/>
      <c r="TAN1" s="556"/>
      <c r="TAO1" s="556"/>
      <c r="TAP1" s="556"/>
      <c r="TAQ1" s="556"/>
      <c r="TAR1" s="556"/>
      <c r="TAS1" s="556"/>
      <c r="TAT1" s="556"/>
      <c r="TAU1" s="556"/>
      <c r="TAV1" s="556"/>
      <c r="TAW1" s="556"/>
      <c r="TAX1" s="556"/>
      <c r="TAY1" s="556"/>
      <c r="TAZ1" s="556"/>
      <c r="TBA1" s="556"/>
      <c r="TBB1" s="556"/>
      <c r="TBC1" s="556"/>
      <c r="TBD1" s="556"/>
      <c r="TBE1" s="556"/>
      <c r="TBF1" s="556"/>
      <c r="TBG1" s="556"/>
      <c r="TBH1" s="556"/>
      <c r="TBI1" s="556"/>
      <c r="TBJ1" s="556"/>
      <c r="TBK1" s="556"/>
      <c r="TBL1" s="556"/>
      <c r="TBM1" s="556"/>
      <c r="TBN1" s="556"/>
      <c r="TBO1" s="556"/>
      <c r="TBP1" s="556"/>
      <c r="TBQ1" s="556"/>
      <c r="TBR1" s="556"/>
      <c r="TBS1" s="556"/>
      <c r="TBT1" s="556"/>
      <c r="TBU1" s="556"/>
      <c r="TBV1" s="556"/>
      <c r="TBW1" s="556"/>
      <c r="TBX1" s="556"/>
      <c r="TBY1" s="556"/>
      <c r="TBZ1" s="556"/>
      <c r="TCA1" s="556"/>
      <c r="TCB1" s="556"/>
      <c r="TCC1" s="556"/>
      <c r="TCD1" s="556"/>
      <c r="TCE1" s="556"/>
      <c r="TCF1" s="556"/>
      <c r="TCG1" s="556"/>
      <c r="TCH1" s="556"/>
      <c r="TCI1" s="556"/>
      <c r="TCJ1" s="556"/>
      <c r="TCK1" s="556"/>
      <c r="TCL1" s="556"/>
      <c r="TCM1" s="556"/>
      <c r="TCN1" s="556"/>
      <c r="TCO1" s="556"/>
      <c r="TCP1" s="556"/>
      <c r="TCQ1" s="556"/>
      <c r="TCR1" s="556"/>
      <c r="TCS1" s="556"/>
      <c r="TCT1" s="556"/>
      <c r="TCU1" s="556"/>
      <c r="TCV1" s="556"/>
      <c r="TCW1" s="556"/>
      <c r="TCX1" s="556"/>
      <c r="TCY1" s="556"/>
      <c r="TCZ1" s="556"/>
      <c r="TDA1" s="556"/>
      <c r="TDB1" s="556"/>
      <c r="TDC1" s="556"/>
      <c r="TDD1" s="556"/>
      <c r="TDE1" s="556"/>
      <c r="TDF1" s="556"/>
      <c r="TDG1" s="556"/>
      <c r="TDH1" s="556"/>
      <c r="TDI1" s="556"/>
      <c r="TDJ1" s="556"/>
      <c r="TDK1" s="556"/>
      <c r="TDL1" s="556"/>
      <c r="TDM1" s="556"/>
      <c r="TDN1" s="556"/>
      <c r="TDO1" s="556"/>
      <c r="TDP1" s="556"/>
      <c r="TDQ1" s="556"/>
      <c r="TDR1" s="556"/>
      <c r="TDS1" s="556"/>
      <c r="TDT1" s="556"/>
      <c r="TDU1" s="556"/>
      <c r="TDV1" s="556"/>
      <c r="TDW1" s="556"/>
      <c r="TDX1" s="556"/>
      <c r="TDY1" s="556"/>
      <c r="TDZ1" s="556"/>
      <c r="TEA1" s="556"/>
      <c r="TEB1" s="556"/>
      <c r="TEC1" s="556"/>
      <c r="TED1" s="556"/>
      <c r="TEE1" s="556"/>
      <c r="TEF1" s="556"/>
      <c r="TEG1" s="556"/>
      <c r="TEH1" s="556"/>
      <c r="TEI1" s="556"/>
      <c r="TEJ1" s="556"/>
      <c r="TEK1" s="556"/>
      <c r="TEL1" s="556"/>
      <c r="TEM1" s="556"/>
      <c r="TEN1" s="556"/>
      <c r="TEO1" s="556"/>
      <c r="TEP1" s="556"/>
      <c r="TEQ1" s="556"/>
      <c r="TER1" s="556"/>
      <c r="TES1" s="556"/>
      <c r="TET1" s="556"/>
      <c r="TEU1" s="556"/>
      <c r="TEV1" s="556"/>
      <c r="TEW1" s="556"/>
      <c r="TEX1" s="556"/>
      <c r="TEY1" s="556"/>
      <c r="TEZ1" s="556"/>
      <c r="TFA1" s="556"/>
      <c r="TFB1" s="556"/>
      <c r="TFC1" s="556"/>
      <c r="TFD1" s="556"/>
      <c r="TFE1" s="556"/>
      <c r="TFF1" s="556"/>
      <c r="TFG1" s="556"/>
      <c r="TFH1" s="556"/>
      <c r="TFI1" s="556"/>
      <c r="TFJ1" s="556"/>
      <c r="TFK1" s="556"/>
      <c r="TFL1" s="556"/>
      <c r="TFM1" s="556"/>
      <c r="TFN1" s="556"/>
      <c r="TFO1" s="556"/>
      <c r="TFP1" s="556"/>
      <c r="TFQ1" s="556"/>
      <c r="TFR1" s="556"/>
      <c r="TFS1" s="556"/>
      <c r="TFT1" s="556"/>
      <c r="TFU1" s="556"/>
      <c r="TFV1" s="556"/>
      <c r="TFW1" s="556"/>
      <c r="TFX1" s="556"/>
      <c r="TFY1" s="556"/>
      <c r="TFZ1" s="556"/>
      <c r="TGA1" s="556"/>
      <c r="TGB1" s="556"/>
      <c r="TGC1" s="556"/>
      <c r="TGD1" s="556"/>
      <c r="TGE1" s="556"/>
      <c r="TGF1" s="556"/>
      <c r="TGG1" s="556"/>
      <c r="TGH1" s="556"/>
      <c r="TGI1" s="556"/>
      <c r="TGJ1" s="556"/>
      <c r="TGK1" s="556"/>
      <c r="TGL1" s="556"/>
      <c r="TGM1" s="556"/>
      <c r="TGN1" s="556"/>
      <c r="TGO1" s="556"/>
      <c r="TGP1" s="556"/>
      <c r="TGQ1" s="556"/>
      <c r="TGR1" s="556"/>
      <c r="TGS1" s="556"/>
      <c r="TGT1" s="556"/>
      <c r="TGU1" s="556"/>
      <c r="TGV1" s="556"/>
      <c r="TGW1" s="556"/>
      <c r="TGX1" s="556"/>
      <c r="TGY1" s="556"/>
      <c r="TGZ1" s="556"/>
      <c r="THA1" s="556"/>
      <c r="THB1" s="556"/>
      <c r="THC1" s="556"/>
      <c r="THD1" s="556"/>
      <c r="THE1" s="556"/>
      <c r="THF1" s="556"/>
      <c r="THG1" s="556"/>
      <c r="THH1" s="556"/>
      <c r="THI1" s="556"/>
      <c r="THJ1" s="556"/>
      <c r="THK1" s="556"/>
      <c r="THL1" s="556"/>
      <c r="THM1" s="556"/>
      <c r="THN1" s="556"/>
      <c r="THO1" s="556"/>
      <c r="THP1" s="556"/>
      <c r="THQ1" s="556"/>
      <c r="THR1" s="556"/>
      <c r="THS1" s="556"/>
      <c r="THT1" s="556"/>
      <c r="THU1" s="556"/>
      <c r="THV1" s="556"/>
      <c r="THW1" s="556"/>
      <c r="THX1" s="556"/>
      <c r="THY1" s="556"/>
      <c r="THZ1" s="556"/>
      <c r="TIA1" s="556"/>
      <c r="TIB1" s="556"/>
      <c r="TIC1" s="556"/>
      <c r="TID1" s="556"/>
      <c r="TIE1" s="556"/>
      <c r="TIF1" s="556"/>
      <c r="TIG1" s="556"/>
      <c r="TIH1" s="556"/>
      <c r="TII1" s="556"/>
      <c r="TIJ1" s="556"/>
      <c r="TIK1" s="556"/>
      <c r="TIL1" s="556"/>
      <c r="TIM1" s="556"/>
      <c r="TIN1" s="556"/>
      <c r="TIO1" s="556"/>
      <c r="TIP1" s="556"/>
      <c r="TIQ1" s="556"/>
      <c r="TIR1" s="556"/>
      <c r="TIS1" s="556"/>
      <c r="TIT1" s="556"/>
      <c r="TIU1" s="556"/>
      <c r="TIV1" s="556"/>
      <c r="TIW1" s="556"/>
      <c r="TIX1" s="556"/>
      <c r="TIY1" s="556"/>
      <c r="TIZ1" s="556"/>
      <c r="TJA1" s="556"/>
      <c r="TJB1" s="556"/>
      <c r="TJC1" s="556"/>
      <c r="TJD1" s="556"/>
      <c r="TJE1" s="556"/>
      <c r="TJF1" s="556"/>
      <c r="TJG1" s="556"/>
      <c r="TJH1" s="556"/>
      <c r="TJI1" s="556"/>
      <c r="TJJ1" s="556"/>
      <c r="TJK1" s="556"/>
      <c r="TJL1" s="556"/>
      <c r="TJM1" s="556"/>
      <c r="TJN1" s="556"/>
      <c r="TJO1" s="556"/>
      <c r="TJP1" s="556"/>
      <c r="TJQ1" s="556"/>
      <c r="TJR1" s="556"/>
      <c r="TJS1" s="556"/>
      <c r="TJT1" s="556"/>
      <c r="TJU1" s="556"/>
      <c r="TJV1" s="556"/>
      <c r="TJW1" s="556"/>
      <c r="TJX1" s="556"/>
      <c r="TJY1" s="556"/>
      <c r="TJZ1" s="556"/>
      <c r="TKA1" s="556"/>
      <c r="TKB1" s="556"/>
      <c r="TKC1" s="556"/>
      <c r="TKD1" s="556"/>
      <c r="TKE1" s="556"/>
      <c r="TKF1" s="556"/>
      <c r="TKG1" s="556"/>
      <c r="TKH1" s="556"/>
      <c r="TKI1" s="556"/>
      <c r="TKJ1" s="556"/>
      <c r="TKK1" s="556"/>
      <c r="TKL1" s="556"/>
      <c r="TKM1" s="556"/>
      <c r="TKN1" s="556"/>
      <c r="TKO1" s="556"/>
      <c r="TKP1" s="556"/>
      <c r="TKQ1" s="556"/>
      <c r="TKR1" s="556"/>
      <c r="TKS1" s="556"/>
      <c r="TKT1" s="556"/>
      <c r="TKU1" s="556"/>
      <c r="TKV1" s="556"/>
      <c r="TKW1" s="556"/>
      <c r="TKX1" s="556"/>
      <c r="TKY1" s="556"/>
      <c r="TKZ1" s="556"/>
      <c r="TLA1" s="556"/>
      <c r="TLB1" s="556"/>
      <c r="TLC1" s="556"/>
      <c r="TLD1" s="556"/>
      <c r="TLE1" s="556"/>
      <c r="TLF1" s="556"/>
      <c r="TLG1" s="556"/>
      <c r="TLH1" s="556"/>
      <c r="TLI1" s="556"/>
      <c r="TLJ1" s="556"/>
      <c r="TLK1" s="556"/>
      <c r="TLL1" s="556"/>
      <c r="TLM1" s="556"/>
      <c r="TLN1" s="556"/>
      <c r="TLO1" s="556"/>
      <c r="TLP1" s="556"/>
      <c r="TLQ1" s="556"/>
      <c r="TLR1" s="556"/>
      <c r="TLS1" s="556"/>
      <c r="TLT1" s="556"/>
      <c r="TLU1" s="556"/>
      <c r="TLV1" s="556"/>
      <c r="TLW1" s="556"/>
      <c r="TLX1" s="556"/>
      <c r="TLY1" s="556"/>
      <c r="TLZ1" s="556"/>
      <c r="TMA1" s="556"/>
      <c r="TMB1" s="556"/>
      <c r="TMC1" s="556"/>
      <c r="TMD1" s="556"/>
      <c r="TME1" s="556"/>
      <c r="TMF1" s="556"/>
      <c r="TMG1" s="556"/>
      <c r="TMH1" s="556"/>
      <c r="TMI1" s="556"/>
      <c r="TMJ1" s="556"/>
      <c r="TMK1" s="556"/>
      <c r="TML1" s="556"/>
      <c r="TMM1" s="556"/>
      <c r="TMN1" s="556"/>
      <c r="TMO1" s="556"/>
      <c r="TMP1" s="556"/>
      <c r="TMQ1" s="556"/>
      <c r="TMR1" s="556"/>
      <c r="TMS1" s="556"/>
      <c r="TMT1" s="556"/>
      <c r="TMU1" s="556"/>
      <c r="TMV1" s="556"/>
      <c r="TMW1" s="556"/>
      <c r="TMX1" s="556"/>
      <c r="TMY1" s="556"/>
      <c r="TMZ1" s="556"/>
      <c r="TNA1" s="556"/>
      <c r="TNB1" s="556"/>
      <c r="TNC1" s="556"/>
      <c r="TND1" s="556"/>
      <c r="TNE1" s="556"/>
      <c r="TNF1" s="556"/>
      <c r="TNG1" s="556"/>
      <c r="TNH1" s="556"/>
      <c r="TNI1" s="556"/>
      <c r="TNJ1" s="556"/>
      <c r="TNK1" s="556"/>
      <c r="TNL1" s="556"/>
      <c r="TNM1" s="556"/>
      <c r="TNN1" s="556"/>
      <c r="TNO1" s="556"/>
      <c r="TNP1" s="556"/>
      <c r="TNQ1" s="556"/>
      <c r="TNR1" s="556"/>
      <c r="TNS1" s="556"/>
      <c r="TNT1" s="556"/>
      <c r="TNU1" s="556"/>
      <c r="TNV1" s="556"/>
      <c r="TNW1" s="556"/>
      <c r="TNX1" s="556"/>
      <c r="TNY1" s="556"/>
      <c r="TNZ1" s="556"/>
      <c r="TOA1" s="556"/>
      <c r="TOB1" s="556"/>
      <c r="TOC1" s="556"/>
      <c r="TOD1" s="556"/>
      <c r="TOE1" s="556"/>
      <c r="TOF1" s="556"/>
      <c r="TOG1" s="556"/>
      <c r="TOH1" s="556"/>
      <c r="TOI1" s="556"/>
      <c r="TOJ1" s="556"/>
      <c r="TOK1" s="556"/>
      <c r="TOL1" s="556"/>
      <c r="TOM1" s="556"/>
      <c r="TON1" s="556"/>
      <c r="TOO1" s="556"/>
      <c r="TOP1" s="556"/>
      <c r="TOQ1" s="556"/>
      <c r="TOR1" s="556"/>
      <c r="TOS1" s="556"/>
      <c r="TOT1" s="556"/>
      <c r="TOU1" s="556"/>
      <c r="TOV1" s="556"/>
      <c r="TOW1" s="556"/>
      <c r="TOX1" s="556"/>
      <c r="TOY1" s="556"/>
      <c r="TOZ1" s="556"/>
      <c r="TPA1" s="556"/>
      <c r="TPB1" s="556"/>
      <c r="TPC1" s="556"/>
      <c r="TPD1" s="556"/>
      <c r="TPE1" s="556"/>
      <c r="TPF1" s="556"/>
      <c r="TPG1" s="556"/>
      <c r="TPH1" s="556"/>
      <c r="TPI1" s="556"/>
      <c r="TPJ1" s="556"/>
      <c r="TPK1" s="556"/>
      <c r="TPL1" s="556"/>
      <c r="TPM1" s="556"/>
      <c r="TPN1" s="556"/>
      <c r="TPO1" s="556"/>
      <c r="TPP1" s="556"/>
      <c r="TPQ1" s="556"/>
      <c r="TPR1" s="556"/>
      <c r="TPS1" s="556"/>
      <c r="TPT1" s="556"/>
      <c r="TPU1" s="556"/>
      <c r="TPV1" s="556"/>
      <c r="TPW1" s="556"/>
      <c r="TPX1" s="556"/>
      <c r="TPY1" s="556"/>
      <c r="TPZ1" s="556"/>
      <c r="TQA1" s="556"/>
      <c r="TQB1" s="556"/>
      <c r="TQC1" s="556"/>
      <c r="TQD1" s="556"/>
      <c r="TQE1" s="556"/>
      <c r="TQF1" s="556"/>
      <c r="TQG1" s="556"/>
      <c r="TQH1" s="556"/>
      <c r="TQI1" s="556"/>
      <c r="TQJ1" s="556"/>
      <c r="TQK1" s="556"/>
      <c r="TQL1" s="556"/>
      <c r="TQM1" s="556"/>
      <c r="TQN1" s="556"/>
      <c r="TQO1" s="556"/>
      <c r="TQP1" s="556"/>
      <c r="TQQ1" s="556"/>
      <c r="TQR1" s="556"/>
      <c r="TQS1" s="556"/>
      <c r="TQT1" s="556"/>
      <c r="TQU1" s="556"/>
      <c r="TQV1" s="556"/>
      <c r="TQW1" s="556"/>
      <c r="TQX1" s="556"/>
      <c r="TQY1" s="556"/>
      <c r="TQZ1" s="556"/>
      <c r="TRA1" s="556"/>
      <c r="TRB1" s="556"/>
      <c r="TRC1" s="556"/>
      <c r="TRD1" s="556"/>
      <c r="TRE1" s="556"/>
      <c r="TRF1" s="556"/>
      <c r="TRG1" s="556"/>
      <c r="TRH1" s="556"/>
      <c r="TRI1" s="556"/>
      <c r="TRJ1" s="556"/>
      <c r="TRK1" s="556"/>
      <c r="TRL1" s="556"/>
      <c r="TRM1" s="556"/>
      <c r="TRN1" s="556"/>
      <c r="TRO1" s="556"/>
      <c r="TRP1" s="556"/>
      <c r="TRQ1" s="556"/>
      <c r="TRR1" s="556"/>
      <c r="TRS1" s="556"/>
      <c r="TRT1" s="556"/>
      <c r="TRU1" s="556"/>
      <c r="TRV1" s="556"/>
      <c r="TRW1" s="556"/>
      <c r="TRX1" s="556"/>
      <c r="TRY1" s="556"/>
      <c r="TRZ1" s="556"/>
      <c r="TSA1" s="556"/>
      <c r="TSB1" s="556"/>
      <c r="TSC1" s="556"/>
      <c r="TSD1" s="556"/>
      <c r="TSE1" s="556"/>
      <c r="TSF1" s="556"/>
      <c r="TSG1" s="556"/>
      <c r="TSH1" s="556"/>
      <c r="TSI1" s="556"/>
      <c r="TSJ1" s="556"/>
      <c r="TSK1" s="556"/>
      <c r="TSL1" s="556"/>
      <c r="TSM1" s="556"/>
      <c r="TSN1" s="556"/>
      <c r="TSO1" s="556"/>
      <c r="TSP1" s="556"/>
      <c r="TSQ1" s="556"/>
      <c r="TSR1" s="556"/>
      <c r="TSS1" s="556"/>
      <c r="TST1" s="556"/>
      <c r="TSU1" s="556"/>
      <c r="TSV1" s="556"/>
      <c r="TSW1" s="556"/>
      <c r="TSX1" s="556"/>
      <c r="TSY1" s="556"/>
      <c r="TSZ1" s="556"/>
      <c r="TTA1" s="556"/>
      <c r="TTB1" s="556"/>
      <c r="TTC1" s="556"/>
      <c r="TTD1" s="556"/>
      <c r="TTE1" s="556"/>
      <c r="TTF1" s="556"/>
      <c r="TTG1" s="556"/>
      <c r="TTH1" s="556"/>
      <c r="TTI1" s="556"/>
      <c r="TTJ1" s="556"/>
      <c r="TTK1" s="556"/>
      <c r="TTL1" s="556"/>
      <c r="TTM1" s="556"/>
      <c r="TTN1" s="556"/>
      <c r="TTO1" s="556"/>
      <c r="TTP1" s="556"/>
      <c r="TTQ1" s="556"/>
      <c r="TTR1" s="556"/>
      <c r="TTS1" s="556"/>
      <c r="TTT1" s="556"/>
      <c r="TTU1" s="556"/>
      <c r="TTV1" s="556"/>
      <c r="TTW1" s="556"/>
      <c r="TTX1" s="556"/>
      <c r="TTY1" s="556"/>
      <c r="TTZ1" s="556"/>
      <c r="TUA1" s="556"/>
      <c r="TUB1" s="556"/>
      <c r="TUC1" s="556"/>
      <c r="TUD1" s="556"/>
      <c r="TUE1" s="556"/>
      <c r="TUF1" s="556"/>
      <c r="TUG1" s="556"/>
      <c r="TUH1" s="556"/>
      <c r="TUI1" s="556"/>
      <c r="TUJ1" s="556"/>
      <c r="TUK1" s="556"/>
      <c r="TUL1" s="556"/>
      <c r="TUM1" s="556"/>
      <c r="TUN1" s="556"/>
      <c r="TUO1" s="556"/>
      <c r="TUP1" s="556"/>
      <c r="TUQ1" s="556"/>
      <c r="TUR1" s="556"/>
      <c r="TUS1" s="556"/>
      <c r="TUT1" s="556"/>
      <c r="TUU1" s="556"/>
      <c r="TUV1" s="556"/>
      <c r="TUW1" s="556"/>
      <c r="TUX1" s="556"/>
      <c r="TUY1" s="556"/>
      <c r="TUZ1" s="556"/>
      <c r="TVA1" s="556"/>
      <c r="TVB1" s="556"/>
      <c r="TVC1" s="556"/>
      <c r="TVD1" s="556"/>
      <c r="TVE1" s="556"/>
      <c r="TVF1" s="556"/>
      <c r="TVG1" s="556"/>
      <c r="TVH1" s="556"/>
      <c r="TVI1" s="556"/>
      <c r="TVJ1" s="556"/>
      <c r="TVK1" s="556"/>
      <c r="TVL1" s="556"/>
      <c r="TVM1" s="556"/>
      <c r="TVN1" s="556"/>
      <c r="TVO1" s="556"/>
      <c r="TVP1" s="556"/>
      <c r="TVQ1" s="556"/>
      <c r="TVR1" s="556"/>
      <c r="TVS1" s="556"/>
      <c r="TVT1" s="556"/>
      <c r="TVU1" s="556"/>
      <c r="TVV1" s="556"/>
      <c r="TVW1" s="556"/>
      <c r="TVX1" s="556"/>
      <c r="TVY1" s="556"/>
      <c r="TVZ1" s="556"/>
      <c r="TWA1" s="556"/>
      <c r="TWB1" s="556"/>
      <c r="TWC1" s="556"/>
      <c r="TWD1" s="556"/>
      <c r="TWE1" s="556"/>
      <c r="TWF1" s="556"/>
      <c r="TWG1" s="556"/>
      <c r="TWH1" s="556"/>
      <c r="TWI1" s="556"/>
      <c r="TWJ1" s="556"/>
      <c r="TWK1" s="556"/>
      <c r="TWL1" s="556"/>
      <c r="TWM1" s="556"/>
      <c r="TWN1" s="556"/>
      <c r="TWO1" s="556"/>
      <c r="TWP1" s="556"/>
      <c r="TWQ1" s="556"/>
      <c r="TWR1" s="556"/>
      <c r="TWS1" s="556"/>
      <c r="TWT1" s="556"/>
      <c r="TWU1" s="556"/>
      <c r="TWV1" s="556"/>
      <c r="TWW1" s="556"/>
      <c r="TWX1" s="556"/>
      <c r="TWY1" s="556"/>
      <c r="TWZ1" s="556"/>
      <c r="TXA1" s="556"/>
      <c r="TXB1" s="556"/>
      <c r="TXC1" s="556"/>
      <c r="TXD1" s="556"/>
      <c r="TXE1" s="556"/>
      <c r="TXF1" s="556"/>
      <c r="TXG1" s="556"/>
      <c r="TXH1" s="556"/>
      <c r="TXI1" s="556"/>
      <c r="TXJ1" s="556"/>
      <c r="TXK1" s="556"/>
      <c r="TXL1" s="556"/>
      <c r="TXM1" s="556"/>
      <c r="TXN1" s="556"/>
      <c r="TXO1" s="556"/>
      <c r="TXP1" s="556"/>
      <c r="TXQ1" s="556"/>
      <c r="TXR1" s="556"/>
      <c r="TXS1" s="556"/>
      <c r="TXT1" s="556"/>
      <c r="TXU1" s="556"/>
      <c r="TXV1" s="556"/>
      <c r="TXW1" s="556"/>
      <c r="TXX1" s="556"/>
      <c r="TXY1" s="556"/>
      <c r="TXZ1" s="556"/>
      <c r="TYA1" s="556"/>
      <c r="TYB1" s="556"/>
      <c r="TYC1" s="556"/>
      <c r="TYD1" s="556"/>
      <c r="TYE1" s="556"/>
      <c r="TYF1" s="556"/>
      <c r="TYG1" s="556"/>
      <c r="TYH1" s="556"/>
      <c r="TYI1" s="556"/>
      <c r="TYJ1" s="556"/>
      <c r="TYK1" s="556"/>
      <c r="TYL1" s="556"/>
      <c r="TYM1" s="556"/>
      <c r="TYN1" s="556"/>
      <c r="TYO1" s="556"/>
      <c r="TYP1" s="556"/>
      <c r="TYQ1" s="556"/>
      <c r="TYR1" s="556"/>
      <c r="TYS1" s="556"/>
      <c r="TYT1" s="556"/>
      <c r="TYU1" s="556"/>
      <c r="TYV1" s="556"/>
      <c r="TYW1" s="556"/>
      <c r="TYX1" s="556"/>
      <c r="TYY1" s="556"/>
      <c r="TYZ1" s="556"/>
      <c r="TZA1" s="556"/>
      <c r="TZB1" s="556"/>
      <c r="TZC1" s="556"/>
      <c r="TZD1" s="556"/>
      <c r="TZE1" s="556"/>
      <c r="TZF1" s="556"/>
      <c r="TZG1" s="556"/>
      <c r="TZH1" s="556"/>
      <c r="TZI1" s="556"/>
      <c r="TZJ1" s="556"/>
      <c r="TZK1" s="556"/>
      <c r="TZL1" s="556"/>
      <c r="TZM1" s="556"/>
      <c r="TZN1" s="556"/>
      <c r="TZO1" s="556"/>
      <c r="TZP1" s="556"/>
      <c r="TZQ1" s="556"/>
      <c r="TZR1" s="556"/>
      <c r="TZS1" s="556"/>
      <c r="TZT1" s="556"/>
      <c r="TZU1" s="556"/>
      <c r="TZV1" s="556"/>
      <c r="TZW1" s="556"/>
      <c r="TZX1" s="556"/>
      <c r="TZY1" s="556"/>
      <c r="TZZ1" s="556"/>
      <c r="UAA1" s="556"/>
      <c r="UAB1" s="556"/>
      <c r="UAC1" s="556"/>
      <c r="UAD1" s="556"/>
      <c r="UAE1" s="556"/>
      <c r="UAF1" s="556"/>
      <c r="UAG1" s="556"/>
      <c r="UAH1" s="556"/>
      <c r="UAI1" s="556"/>
      <c r="UAJ1" s="556"/>
      <c r="UAK1" s="556"/>
      <c r="UAL1" s="556"/>
      <c r="UAM1" s="556"/>
      <c r="UAN1" s="556"/>
      <c r="UAO1" s="556"/>
      <c r="UAP1" s="556"/>
      <c r="UAQ1" s="556"/>
      <c r="UAR1" s="556"/>
      <c r="UAS1" s="556"/>
      <c r="UAT1" s="556"/>
      <c r="UAU1" s="556"/>
      <c r="UAV1" s="556"/>
      <c r="UAW1" s="556"/>
      <c r="UAX1" s="556"/>
      <c r="UAY1" s="556"/>
      <c r="UAZ1" s="556"/>
      <c r="UBA1" s="556"/>
      <c r="UBB1" s="556"/>
      <c r="UBC1" s="556"/>
      <c r="UBD1" s="556"/>
      <c r="UBE1" s="556"/>
      <c r="UBF1" s="556"/>
      <c r="UBG1" s="556"/>
      <c r="UBH1" s="556"/>
      <c r="UBI1" s="556"/>
      <c r="UBJ1" s="556"/>
      <c r="UBK1" s="556"/>
      <c r="UBL1" s="556"/>
      <c r="UBM1" s="556"/>
      <c r="UBN1" s="556"/>
      <c r="UBO1" s="556"/>
      <c r="UBP1" s="556"/>
      <c r="UBQ1" s="556"/>
      <c r="UBR1" s="556"/>
      <c r="UBS1" s="556"/>
      <c r="UBT1" s="556"/>
      <c r="UBU1" s="556"/>
      <c r="UBV1" s="556"/>
      <c r="UBW1" s="556"/>
      <c r="UBX1" s="556"/>
      <c r="UBY1" s="556"/>
      <c r="UBZ1" s="556"/>
      <c r="UCA1" s="556"/>
      <c r="UCB1" s="556"/>
      <c r="UCC1" s="556"/>
      <c r="UCD1" s="556"/>
      <c r="UCE1" s="556"/>
      <c r="UCF1" s="556"/>
      <c r="UCG1" s="556"/>
      <c r="UCH1" s="556"/>
      <c r="UCI1" s="556"/>
      <c r="UCJ1" s="556"/>
      <c r="UCK1" s="556"/>
      <c r="UCL1" s="556"/>
      <c r="UCM1" s="556"/>
      <c r="UCN1" s="556"/>
      <c r="UCO1" s="556"/>
      <c r="UCP1" s="556"/>
      <c r="UCQ1" s="556"/>
      <c r="UCR1" s="556"/>
      <c r="UCS1" s="556"/>
      <c r="UCT1" s="556"/>
      <c r="UCU1" s="556"/>
      <c r="UCV1" s="556"/>
      <c r="UCW1" s="556"/>
      <c r="UCX1" s="556"/>
      <c r="UCY1" s="556"/>
      <c r="UCZ1" s="556"/>
      <c r="UDA1" s="556"/>
      <c r="UDB1" s="556"/>
      <c r="UDC1" s="556"/>
      <c r="UDD1" s="556"/>
      <c r="UDE1" s="556"/>
      <c r="UDF1" s="556"/>
      <c r="UDG1" s="556"/>
      <c r="UDH1" s="556"/>
      <c r="UDI1" s="556"/>
      <c r="UDJ1" s="556"/>
      <c r="UDK1" s="556"/>
      <c r="UDL1" s="556"/>
      <c r="UDM1" s="556"/>
      <c r="UDN1" s="556"/>
      <c r="UDO1" s="556"/>
      <c r="UDP1" s="556"/>
      <c r="UDQ1" s="556"/>
      <c r="UDR1" s="556"/>
      <c r="UDS1" s="556"/>
      <c r="UDT1" s="556"/>
      <c r="UDU1" s="556"/>
      <c r="UDV1" s="556"/>
      <c r="UDW1" s="556"/>
      <c r="UDX1" s="556"/>
      <c r="UDY1" s="556"/>
      <c r="UDZ1" s="556"/>
      <c r="UEA1" s="556"/>
      <c r="UEB1" s="556"/>
      <c r="UEC1" s="556"/>
      <c r="UED1" s="556"/>
      <c r="UEE1" s="556"/>
      <c r="UEF1" s="556"/>
      <c r="UEG1" s="556"/>
      <c r="UEH1" s="556"/>
      <c r="UEI1" s="556"/>
      <c r="UEJ1" s="556"/>
      <c r="UEK1" s="556"/>
      <c r="UEL1" s="556"/>
      <c r="UEM1" s="556"/>
      <c r="UEN1" s="556"/>
      <c r="UEO1" s="556"/>
      <c r="UEP1" s="556"/>
      <c r="UEQ1" s="556"/>
      <c r="UER1" s="556"/>
      <c r="UES1" s="556"/>
      <c r="UET1" s="556"/>
      <c r="UEU1" s="556"/>
      <c r="UEV1" s="556"/>
      <c r="UEW1" s="556"/>
      <c r="UEX1" s="556"/>
      <c r="UEY1" s="556"/>
      <c r="UEZ1" s="556"/>
      <c r="UFA1" s="556"/>
      <c r="UFB1" s="556"/>
      <c r="UFC1" s="556"/>
      <c r="UFD1" s="556"/>
      <c r="UFE1" s="556"/>
      <c r="UFF1" s="556"/>
      <c r="UFG1" s="556"/>
      <c r="UFH1" s="556"/>
      <c r="UFI1" s="556"/>
      <c r="UFJ1" s="556"/>
      <c r="UFK1" s="556"/>
      <c r="UFL1" s="556"/>
      <c r="UFM1" s="556"/>
      <c r="UFN1" s="556"/>
      <c r="UFO1" s="556"/>
      <c r="UFP1" s="556"/>
      <c r="UFQ1" s="556"/>
      <c r="UFR1" s="556"/>
      <c r="UFS1" s="556"/>
      <c r="UFT1" s="556"/>
      <c r="UFU1" s="556"/>
      <c r="UFV1" s="556"/>
      <c r="UFW1" s="556"/>
      <c r="UFX1" s="556"/>
      <c r="UFY1" s="556"/>
      <c r="UFZ1" s="556"/>
      <c r="UGA1" s="556"/>
      <c r="UGB1" s="556"/>
      <c r="UGC1" s="556"/>
      <c r="UGD1" s="556"/>
      <c r="UGE1" s="556"/>
      <c r="UGF1" s="556"/>
      <c r="UGG1" s="556"/>
      <c r="UGH1" s="556"/>
      <c r="UGI1" s="556"/>
      <c r="UGJ1" s="556"/>
      <c r="UGK1" s="556"/>
      <c r="UGL1" s="556"/>
      <c r="UGM1" s="556"/>
      <c r="UGN1" s="556"/>
      <c r="UGO1" s="556"/>
      <c r="UGP1" s="556"/>
      <c r="UGQ1" s="556"/>
      <c r="UGR1" s="556"/>
      <c r="UGS1" s="556"/>
      <c r="UGT1" s="556"/>
      <c r="UGU1" s="556"/>
      <c r="UGV1" s="556"/>
      <c r="UGW1" s="556"/>
      <c r="UGX1" s="556"/>
      <c r="UGY1" s="556"/>
      <c r="UGZ1" s="556"/>
      <c r="UHA1" s="556"/>
      <c r="UHB1" s="556"/>
      <c r="UHC1" s="556"/>
      <c r="UHD1" s="556"/>
      <c r="UHE1" s="556"/>
      <c r="UHF1" s="556"/>
      <c r="UHG1" s="556"/>
      <c r="UHH1" s="556"/>
      <c r="UHI1" s="556"/>
      <c r="UHJ1" s="556"/>
      <c r="UHK1" s="556"/>
      <c r="UHL1" s="556"/>
      <c r="UHM1" s="556"/>
      <c r="UHN1" s="556"/>
      <c r="UHO1" s="556"/>
      <c r="UHP1" s="556"/>
      <c r="UHQ1" s="556"/>
      <c r="UHR1" s="556"/>
      <c r="UHS1" s="556"/>
      <c r="UHT1" s="556"/>
      <c r="UHU1" s="556"/>
      <c r="UHV1" s="556"/>
      <c r="UHW1" s="556"/>
      <c r="UHX1" s="556"/>
      <c r="UHY1" s="556"/>
      <c r="UHZ1" s="556"/>
      <c r="UIA1" s="556"/>
      <c r="UIB1" s="556"/>
      <c r="UIC1" s="556"/>
      <c r="UID1" s="556"/>
      <c r="UIE1" s="556"/>
      <c r="UIF1" s="556"/>
      <c r="UIG1" s="556"/>
      <c r="UIH1" s="556"/>
      <c r="UII1" s="556"/>
      <c r="UIJ1" s="556"/>
      <c r="UIK1" s="556"/>
      <c r="UIL1" s="556"/>
      <c r="UIM1" s="556"/>
      <c r="UIN1" s="556"/>
      <c r="UIO1" s="556"/>
      <c r="UIP1" s="556"/>
      <c r="UIQ1" s="556"/>
      <c r="UIR1" s="556"/>
      <c r="UIS1" s="556"/>
      <c r="UIT1" s="556"/>
      <c r="UIU1" s="556"/>
      <c r="UIV1" s="556"/>
      <c r="UIW1" s="556"/>
      <c r="UIX1" s="556"/>
      <c r="UIY1" s="556"/>
      <c r="UIZ1" s="556"/>
      <c r="UJA1" s="556"/>
      <c r="UJB1" s="556"/>
      <c r="UJC1" s="556"/>
      <c r="UJD1" s="556"/>
      <c r="UJE1" s="556"/>
      <c r="UJF1" s="556"/>
      <c r="UJG1" s="556"/>
      <c r="UJH1" s="556"/>
      <c r="UJI1" s="556"/>
      <c r="UJJ1" s="556"/>
      <c r="UJK1" s="556"/>
      <c r="UJL1" s="556"/>
      <c r="UJM1" s="556"/>
      <c r="UJN1" s="556"/>
      <c r="UJO1" s="556"/>
      <c r="UJP1" s="556"/>
      <c r="UJQ1" s="556"/>
      <c r="UJR1" s="556"/>
      <c r="UJS1" s="556"/>
      <c r="UJT1" s="556"/>
      <c r="UJU1" s="556"/>
      <c r="UJV1" s="556"/>
      <c r="UJW1" s="556"/>
      <c r="UJX1" s="556"/>
      <c r="UJY1" s="556"/>
      <c r="UJZ1" s="556"/>
      <c r="UKA1" s="556"/>
      <c r="UKB1" s="556"/>
      <c r="UKC1" s="556"/>
      <c r="UKD1" s="556"/>
      <c r="UKE1" s="556"/>
      <c r="UKF1" s="556"/>
      <c r="UKG1" s="556"/>
      <c r="UKH1" s="556"/>
      <c r="UKI1" s="556"/>
      <c r="UKJ1" s="556"/>
      <c r="UKK1" s="556"/>
      <c r="UKL1" s="556"/>
      <c r="UKM1" s="556"/>
      <c r="UKN1" s="556"/>
      <c r="UKO1" s="556"/>
      <c r="UKP1" s="556"/>
      <c r="UKQ1" s="556"/>
      <c r="UKR1" s="556"/>
      <c r="UKS1" s="556"/>
      <c r="UKT1" s="556"/>
      <c r="UKU1" s="556"/>
      <c r="UKV1" s="556"/>
      <c r="UKW1" s="556"/>
      <c r="UKX1" s="556"/>
      <c r="UKY1" s="556"/>
      <c r="UKZ1" s="556"/>
      <c r="ULA1" s="556"/>
      <c r="ULB1" s="556"/>
      <c r="ULC1" s="556"/>
      <c r="ULD1" s="556"/>
      <c r="ULE1" s="556"/>
      <c r="ULF1" s="556"/>
      <c r="ULG1" s="556"/>
      <c r="ULH1" s="556"/>
      <c r="ULI1" s="556"/>
      <c r="ULJ1" s="556"/>
      <c r="ULK1" s="556"/>
      <c r="ULL1" s="556"/>
      <c r="ULM1" s="556"/>
      <c r="ULN1" s="556"/>
      <c r="ULO1" s="556"/>
      <c r="ULP1" s="556"/>
      <c r="ULQ1" s="556"/>
      <c r="ULR1" s="556"/>
      <c r="ULS1" s="556"/>
      <c r="ULT1" s="556"/>
      <c r="ULU1" s="556"/>
      <c r="ULV1" s="556"/>
      <c r="ULW1" s="556"/>
      <c r="ULX1" s="556"/>
      <c r="ULY1" s="556"/>
      <c r="ULZ1" s="556"/>
      <c r="UMA1" s="556"/>
      <c r="UMB1" s="556"/>
      <c r="UMC1" s="556"/>
      <c r="UMD1" s="556"/>
      <c r="UME1" s="556"/>
      <c r="UMF1" s="556"/>
      <c r="UMG1" s="556"/>
      <c r="UMH1" s="556"/>
      <c r="UMI1" s="556"/>
      <c r="UMJ1" s="556"/>
      <c r="UMK1" s="556"/>
      <c r="UML1" s="556"/>
      <c r="UMM1" s="556"/>
      <c r="UMN1" s="556"/>
      <c r="UMO1" s="556"/>
      <c r="UMP1" s="556"/>
      <c r="UMQ1" s="556"/>
      <c r="UMR1" s="556"/>
      <c r="UMS1" s="556"/>
      <c r="UMT1" s="556"/>
      <c r="UMU1" s="556"/>
      <c r="UMV1" s="556"/>
      <c r="UMW1" s="556"/>
      <c r="UMX1" s="556"/>
      <c r="UMY1" s="556"/>
      <c r="UMZ1" s="556"/>
      <c r="UNA1" s="556"/>
      <c r="UNB1" s="556"/>
      <c r="UNC1" s="556"/>
      <c r="UND1" s="556"/>
      <c r="UNE1" s="556"/>
      <c r="UNF1" s="556"/>
      <c r="UNG1" s="556"/>
      <c r="UNH1" s="556"/>
      <c r="UNI1" s="556"/>
      <c r="UNJ1" s="556"/>
      <c r="UNK1" s="556"/>
      <c r="UNL1" s="556"/>
      <c r="UNM1" s="556"/>
      <c r="UNN1" s="556"/>
      <c r="UNO1" s="556"/>
      <c r="UNP1" s="556"/>
      <c r="UNQ1" s="556"/>
      <c r="UNR1" s="556"/>
      <c r="UNS1" s="556"/>
      <c r="UNT1" s="556"/>
      <c r="UNU1" s="556"/>
      <c r="UNV1" s="556"/>
      <c r="UNW1" s="556"/>
      <c r="UNX1" s="556"/>
      <c r="UNY1" s="556"/>
      <c r="UNZ1" s="556"/>
      <c r="UOA1" s="556"/>
      <c r="UOB1" s="556"/>
      <c r="UOC1" s="556"/>
      <c r="UOD1" s="556"/>
      <c r="UOE1" s="556"/>
      <c r="UOF1" s="556"/>
      <c r="UOG1" s="556"/>
      <c r="UOH1" s="556"/>
      <c r="UOI1" s="556"/>
      <c r="UOJ1" s="556"/>
      <c r="UOK1" s="556"/>
      <c r="UOL1" s="556"/>
      <c r="UOM1" s="556"/>
      <c r="UON1" s="556"/>
      <c r="UOO1" s="556"/>
      <c r="UOP1" s="556"/>
      <c r="UOQ1" s="556"/>
      <c r="UOR1" s="556"/>
      <c r="UOS1" s="556"/>
      <c r="UOT1" s="556"/>
      <c r="UOU1" s="556"/>
      <c r="UOV1" s="556"/>
      <c r="UOW1" s="556"/>
      <c r="UOX1" s="556"/>
      <c r="UOY1" s="556"/>
      <c r="UOZ1" s="556"/>
      <c r="UPA1" s="556"/>
      <c r="UPB1" s="556"/>
      <c r="UPC1" s="556"/>
      <c r="UPD1" s="556"/>
      <c r="UPE1" s="556"/>
      <c r="UPF1" s="556"/>
      <c r="UPG1" s="556"/>
      <c r="UPH1" s="556"/>
      <c r="UPI1" s="556"/>
      <c r="UPJ1" s="556"/>
      <c r="UPK1" s="556"/>
      <c r="UPL1" s="556"/>
      <c r="UPM1" s="556"/>
      <c r="UPN1" s="556"/>
      <c r="UPO1" s="556"/>
      <c r="UPP1" s="556"/>
      <c r="UPQ1" s="556"/>
      <c r="UPR1" s="556"/>
      <c r="UPS1" s="556"/>
      <c r="UPT1" s="556"/>
      <c r="UPU1" s="556"/>
      <c r="UPV1" s="556"/>
      <c r="UPW1" s="556"/>
      <c r="UPX1" s="556"/>
      <c r="UPY1" s="556"/>
      <c r="UPZ1" s="556"/>
      <c r="UQA1" s="556"/>
      <c r="UQB1" s="556"/>
      <c r="UQC1" s="556"/>
      <c r="UQD1" s="556"/>
      <c r="UQE1" s="556"/>
      <c r="UQF1" s="556"/>
      <c r="UQG1" s="556"/>
      <c r="UQH1" s="556"/>
      <c r="UQI1" s="556"/>
      <c r="UQJ1" s="556"/>
      <c r="UQK1" s="556"/>
      <c r="UQL1" s="556"/>
      <c r="UQM1" s="556"/>
      <c r="UQN1" s="556"/>
      <c r="UQO1" s="556"/>
      <c r="UQP1" s="556"/>
      <c r="UQQ1" s="556"/>
      <c r="UQR1" s="556"/>
      <c r="UQS1" s="556"/>
      <c r="UQT1" s="556"/>
      <c r="UQU1" s="556"/>
      <c r="UQV1" s="556"/>
      <c r="UQW1" s="556"/>
      <c r="UQX1" s="556"/>
      <c r="UQY1" s="556"/>
      <c r="UQZ1" s="556"/>
      <c r="URA1" s="556"/>
      <c r="URB1" s="556"/>
      <c r="URC1" s="556"/>
      <c r="URD1" s="556"/>
      <c r="URE1" s="556"/>
      <c r="URF1" s="556"/>
      <c r="URG1" s="556"/>
      <c r="URH1" s="556"/>
      <c r="URI1" s="556"/>
      <c r="URJ1" s="556"/>
      <c r="URK1" s="556"/>
      <c r="URL1" s="556"/>
      <c r="URM1" s="556"/>
      <c r="URN1" s="556"/>
      <c r="URO1" s="556"/>
      <c r="URP1" s="556"/>
      <c r="URQ1" s="556"/>
      <c r="URR1" s="556"/>
      <c r="URS1" s="556"/>
      <c r="URT1" s="556"/>
      <c r="URU1" s="556"/>
      <c r="URV1" s="556"/>
      <c r="URW1" s="556"/>
      <c r="URX1" s="556"/>
      <c r="URY1" s="556"/>
      <c r="URZ1" s="556"/>
      <c r="USA1" s="556"/>
      <c r="USB1" s="556"/>
      <c r="USC1" s="556"/>
      <c r="USD1" s="556"/>
      <c r="USE1" s="556"/>
      <c r="USF1" s="556"/>
      <c r="USG1" s="556"/>
      <c r="USH1" s="556"/>
      <c r="USI1" s="556"/>
      <c r="USJ1" s="556"/>
      <c r="USK1" s="556"/>
      <c r="USL1" s="556"/>
      <c r="USM1" s="556"/>
      <c r="USN1" s="556"/>
      <c r="USO1" s="556"/>
      <c r="USP1" s="556"/>
      <c r="USQ1" s="556"/>
      <c r="USR1" s="556"/>
      <c r="USS1" s="556"/>
      <c r="UST1" s="556"/>
      <c r="USU1" s="556"/>
      <c r="USV1" s="556"/>
      <c r="USW1" s="556"/>
      <c r="USX1" s="556"/>
      <c r="USY1" s="556"/>
      <c r="USZ1" s="556"/>
      <c r="UTA1" s="556"/>
      <c r="UTB1" s="556"/>
      <c r="UTC1" s="556"/>
      <c r="UTD1" s="556"/>
      <c r="UTE1" s="556"/>
      <c r="UTF1" s="556"/>
      <c r="UTG1" s="556"/>
      <c r="UTH1" s="556"/>
      <c r="UTI1" s="556"/>
      <c r="UTJ1" s="556"/>
      <c r="UTK1" s="556"/>
      <c r="UTL1" s="556"/>
      <c r="UTM1" s="556"/>
      <c r="UTN1" s="556"/>
      <c r="UTO1" s="556"/>
      <c r="UTP1" s="556"/>
      <c r="UTQ1" s="556"/>
      <c r="UTR1" s="556"/>
      <c r="UTS1" s="556"/>
      <c r="UTT1" s="556"/>
      <c r="UTU1" s="556"/>
      <c r="UTV1" s="556"/>
      <c r="UTW1" s="556"/>
      <c r="UTX1" s="556"/>
      <c r="UTY1" s="556"/>
      <c r="UTZ1" s="556"/>
      <c r="UUA1" s="556"/>
      <c r="UUB1" s="556"/>
      <c r="UUC1" s="556"/>
      <c r="UUD1" s="556"/>
      <c r="UUE1" s="556"/>
      <c r="UUF1" s="556"/>
      <c r="UUG1" s="556"/>
      <c r="UUH1" s="556"/>
      <c r="UUI1" s="556"/>
      <c r="UUJ1" s="556"/>
      <c r="UUK1" s="556"/>
      <c r="UUL1" s="556"/>
      <c r="UUM1" s="556"/>
      <c r="UUN1" s="556"/>
      <c r="UUO1" s="556"/>
      <c r="UUP1" s="556"/>
      <c r="UUQ1" s="556"/>
      <c r="UUR1" s="556"/>
      <c r="UUS1" s="556"/>
      <c r="UUT1" s="556"/>
      <c r="UUU1" s="556"/>
      <c r="UUV1" s="556"/>
      <c r="UUW1" s="556"/>
      <c r="UUX1" s="556"/>
      <c r="UUY1" s="556"/>
      <c r="UUZ1" s="556"/>
      <c r="UVA1" s="556"/>
      <c r="UVB1" s="556"/>
      <c r="UVC1" s="556"/>
      <c r="UVD1" s="556"/>
      <c r="UVE1" s="556"/>
      <c r="UVF1" s="556"/>
      <c r="UVG1" s="556"/>
      <c r="UVH1" s="556"/>
      <c r="UVI1" s="556"/>
      <c r="UVJ1" s="556"/>
      <c r="UVK1" s="556"/>
      <c r="UVL1" s="556"/>
      <c r="UVM1" s="556"/>
      <c r="UVN1" s="556"/>
      <c r="UVO1" s="556"/>
      <c r="UVP1" s="556"/>
      <c r="UVQ1" s="556"/>
      <c r="UVR1" s="556"/>
      <c r="UVS1" s="556"/>
      <c r="UVT1" s="556"/>
      <c r="UVU1" s="556"/>
      <c r="UVV1" s="556"/>
      <c r="UVW1" s="556"/>
      <c r="UVX1" s="556"/>
      <c r="UVY1" s="556"/>
      <c r="UVZ1" s="556"/>
      <c r="UWA1" s="556"/>
      <c r="UWB1" s="556"/>
      <c r="UWC1" s="556"/>
      <c r="UWD1" s="556"/>
      <c r="UWE1" s="556"/>
      <c r="UWF1" s="556"/>
      <c r="UWG1" s="556"/>
      <c r="UWH1" s="556"/>
      <c r="UWI1" s="556"/>
      <c r="UWJ1" s="556"/>
      <c r="UWK1" s="556"/>
      <c r="UWL1" s="556"/>
      <c r="UWM1" s="556"/>
      <c r="UWN1" s="556"/>
      <c r="UWO1" s="556"/>
      <c r="UWP1" s="556"/>
      <c r="UWQ1" s="556"/>
      <c r="UWR1" s="556"/>
      <c r="UWS1" s="556"/>
      <c r="UWT1" s="556"/>
      <c r="UWU1" s="556"/>
      <c r="UWV1" s="556"/>
      <c r="UWW1" s="556"/>
      <c r="UWX1" s="556"/>
      <c r="UWY1" s="556"/>
      <c r="UWZ1" s="556"/>
      <c r="UXA1" s="556"/>
      <c r="UXB1" s="556"/>
      <c r="UXC1" s="556"/>
      <c r="UXD1" s="556"/>
      <c r="UXE1" s="556"/>
      <c r="UXF1" s="556"/>
      <c r="UXG1" s="556"/>
      <c r="UXH1" s="556"/>
      <c r="UXI1" s="556"/>
      <c r="UXJ1" s="556"/>
      <c r="UXK1" s="556"/>
      <c r="UXL1" s="556"/>
      <c r="UXM1" s="556"/>
      <c r="UXN1" s="556"/>
      <c r="UXO1" s="556"/>
      <c r="UXP1" s="556"/>
      <c r="UXQ1" s="556"/>
      <c r="UXR1" s="556"/>
      <c r="UXS1" s="556"/>
      <c r="UXT1" s="556"/>
      <c r="UXU1" s="556"/>
      <c r="UXV1" s="556"/>
      <c r="UXW1" s="556"/>
      <c r="UXX1" s="556"/>
      <c r="UXY1" s="556"/>
      <c r="UXZ1" s="556"/>
      <c r="UYA1" s="556"/>
      <c r="UYB1" s="556"/>
      <c r="UYC1" s="556"/>
      <c r="UYD1" s="556"/>
      <c r="UYE1" s="556"/>
      <c r="UYF1" s="556"/>
      <c r="UYG1" s="556"/>
      <c r="UYH1" s="556"/>
      <c r="UYI1" s="556"/>
      <c r="UYJ1" s="556"/>
      <c r="UYK1" s="556"/>
      <c r="UYL1" s="556"/>
      <c r="UYM1" s="556"/>
      <c r="UYN1" s="556"/>
      <c r="UYO1" s="556"/>
      <c r="UYP1" s="556"/>
      <c r="UYQ1" s="556"/>
      <c r="UYR1" s="556"/>
      <c r="UYS1" s="556"/>
      <c r="UYT1" s="556"/>
      <c r="UYU1" s="556"/>
      <c r="UYV1" s="556"/>
      <c r="UYW1" s="556"/>
      <c r="UYX1" s="556"/>
      <c r="UYY1" s="556"/>
      <c r="UYZ1" s="556"/>
      <c r="UZA1" s="556"/>
      <c r="UZB1" s="556"/>
      <c r="UZC1" s="556"/>
      <c r="UZD1" s="556"/>
      <c r="UZE1" s="556"/>
      <c r="UZF1" s="556"/>
      <c r="UZG1" s="556"/>
      <c r="UZH1" s="556"/>
      <c r="UZI1" s="556"/>
      <c r="UZJ1" s="556"/>
      <c r="UZK1" s="556"/>
      <c r="UZL1" s="556"/>
      <c r="UZM1" s="556"/>
      <c r="UZN1" s="556"/>
      <c r="UZO1" s="556"/>
      <c r="UZP1" s="556"/>
      <c r="UZQ1" s="556"/>
      <c r="UZR1" s="556"/>
      <c r="UZS1" s="556"/>
      <c r="UZT1" s="556"/>
      <c r="UZU1" s="556"/>
      <c r="UZV1" s="556"/>
      <c r="UZW1" s="556"/>
      <c r="UZX1" s="556"/>
      <c r="UZY1" s="556"/>
      <c r="UZZ1" s="556"/>
      <c r="VAA1" s="556"/>
      <c r="VAB1" s="556"/>
      <c r="VAC1" s="556"/>
      <c r="VAD1" s="556"/>
      <c r="VAE1" s="556"/>
      <c r="VAF1" s="556"/>
      <c r="VAG1" s="556"/>
      <c r="VAH1" s="556"/>
      <c r="VAI1" s="556"/>
      <c r="VAJ1" s="556"/>
      <c r="VAK1" s="556"/>
      <c r="VAL1" s="556"/>
      <c r="VAM1" s="556"/>
      <c r="VAN1" s="556"/>
      <c r="VAO1" s="556"/>
      <c r="VAP1" s="556"/>
      <c r="VAQ1" s="556"/>
      <c r="VAR1" s="556"/>
      <c r="VAS1" s="556"/>
      <c r="VAT1" s="556"/>
      <c r="VAU1" s="556"/>
      <c r="VAV1" s="556"/>
      <c r="VAW1" s="556"/>
      <c r="VAX1" s="556"/>
      <c r="VAY1" s="556"/>
      <c r="VAZ1" s="556"/>
      <c r="VBA1" s="556"/>
      <c r="VBB1" s="556"/>
      <c r="VBC1" s="556"/>
      <c r="VBD1" s="556"/>
      <c r="VBE1" s="556"/>
      <c r="VBF1" s="556"/>
      <c r="VBG1" s="556"/>
      <c r="VBH1" s="556"/>
      <c r="VBI1" s="556"/>
      <c r="VBJ1" s="556"/>
      <c r="VBK1" s="556"/>
      <c r="VBL1" s="556"/>
      <c r="VBM1" s="556"/>
      <c r="VBN1" s="556"/>
      <c r="VBO1" s="556"/>
      <c r="VBP1" s="556"/>
      <c r="VBQ1" s="556"/>
      <c r="VBR1" s="556"/>
      <c r="VBS1" s="556"/>
      <c r="VBT1" s="556"/>
      <c r="VBU1" s="556"/>
      <c r="VBV1" s="556"/>
      <c r="VBW1" s="556"/>
      <c r="VBX1" s="556"/>
      <c r="VBY1" s="556"/>
      <c r="VBZ1" s="556"/>
      <c r="VCA1" s="556"/>
      <c r="VCB1" s="556"/>
      <c r="VCC1" s="556"/>
      <c r="VCD1" s="556"/>
      <c r="VCE1" s="556"/>
      <c r="VCF1" s="556"/>
      <c r="VCG1" s="556"/>
      <c r="VCH1" s="556"/>
      <c r="VCI1" s="556"/>
      <c r="VCJ1" s="556"/>
      <c r="VCK1" s="556"/>
      <c r="VCL1" s="556"/>
      <c r="VCM1" s="556"/>
      <c r="VCN1" s="556"/>
      <c r="VCO1" s="556"/>
      <c r="VCP1" s="556"/>
      <c r="VCQ1" s="556"/>
      <c r="VCR1" s="556"/>
      <c r="VCS1" s="556"/>
      <c r="VCT1" s="556"/>
      <c r="VCU1" s="556"/>
      <c r="VCV1" s="556"/>
      <c r="VCW1" s="556"/>
      <c r="VCX1" s="556"/>
      <c r="VCY1" s="556"/>
      <c r="VCZ1" s="556"/>
      <c r="VDA1" s="556"/>
      <c r="VDB1" s="556"/>
      <c r="VDC1" s="556"/>
      <c r="VDD1" s="556"/>
      <c r="VDE1" s="556"/>
      <c r="VDF1" s="556"/>
      <c r="VDG1" s="556"/>
      <c r="VDH1" s="556"/>
      <c r="VDI1" s="556"/>
      <c r="VDJ1" s="556"/>
      <c r="VDK1" s="556"/>
      <c r="VDL1" s="556"/>
      <c r="VDM1" s="556"/>
      <c r="VDN1" s="556"/>
      <c r="VDO1" s="556"/>
      <c r="VDP1" s="556"/>
      <c r="VDQ1" s="556"/>
      <c r="VDR1" s="556"/>
      <c r="VDS1" s="556"/>
      <c r="VDT1" s="556"/>
      <c r="VDU1" s="556"/>
      <c r="VDV1" s="556"/>
      <c r="VDW1" s="556"/>
      <c r="VDX1" s="556"/>
      <c r="VDY1" s="556"/>
      <c r="VDZ1" s="556"/>
      <c r="VEA1" s="556"/>
      <c r="VEB1" s="556"/>
      <c r="VEC1" s="556"/>
      <c r="VED1" s="556"/>
      <c r="VEE1" s="556"/>
      <c r="VEF1" s="556"/>
      <c r="VEG1" s="556"/>
      <c r="VEH1" s="556"/>
      <c r="VEI1" s="556"/>
      <c r="VEJ1" s="556"/>
      <c r="VEK1" s="556"/>
      <c r="VEL1" s="556"/>
      <c r="VEM1" s="556"/>
      <c r="VEN1" s="556"/>
      <c r="VEO1" s="556"/>
      <c r="VEP1" s="556"/>
      <c r="VEQ1" s="556"/>
      <c r="VER1" s="556"/>
      <c r="VES1" s="556"/>
      <c r="VET1" s="556"/>
      <c r="VEU1" s="556"/>
      <c r="VEV1" s="556"/>
      <c r="VEW1" s="556"/>
      <c r="VEX1" s="556"/>
      <c r="VEY1" s="556"/>
      <c r="VEZ1" s="556"/>
      <c r="VFA1" s="556"/>
      <c r="VFB1" s="556"/>
      <c r="VFC1" s="556"/>
      <c r="VFD1" s="556"/>
      <c r="VFE1" s="556"/>
      <c r="VFF1" s="556"/>
      <c r="VFG1" s="556"/>
      <c r="VFH1" s="556"/>
      <c r="VFI1" s="556"/>
      <c r="VFJ1" s="556"/>
      <c r="VFK1" s="556"/>
      <c r="VFL1" s="556"/>
      <c r="VFM1" s="556"/>
      <c r="VFN1" s="556"/>
      <c r="VFO1" s="556"/>
      <c r="VFP1" s="556"/>
      <c r="VFQ1" s="556"/>
      <c r="VFR1" s="556"/>
      <c r="VFS1" s="556"/>
      <c r="VFT1" s="556"/>
      <c r="VFU1" s="556"/>
      <c r="VFV1" s="556"/>
      <c r="VFW1" s="556"/>
      <c r="VFX1" s="556"/>
      <c r="VFY1" s="556"/>
      <c r="VFZ1" s="556"/>
      <c r="VGA1" s="556"/>
      <c r="VGB1" s="556"/>
      <c r="VGC1" s="556"/>
      <c r="VGD1" s="556"/>
      <c r="VGE1" s="556"/>
      <c r="VGF1" s="556"/>
      <c r="VGG1" s="556"/>
      <c r="VGH1" s="556"/>
      <c r="VGI1" s="556"/>
      <c r="VGJ1" s="556"/>
      <c r="VGK1" s="556"/>
      <c r="VGL1" s="556"/>
      <c r="VGM1" s="556"/>
      <c r="VGN1" s="556"/>
      <c r="VGO1" s="556"/>
      <c r="VGP1" s="556"/>
      <c r="VGQ1" s="556"/>
      <c r="VGR1" s="556"/>
      <c r="VGS1" s="556"/>
      <c r="VGT1" s="556"/>
      <c r="VGU1" s="556"/>
      <c r="VGV1" s="556"/>
      <c r="VGW1" s="556"/>
      <c r="VGX1" s="556"/>
      <c r="VGY1" s="556"/>
      <c r="VGZ1" s="556"/>
      <c r="VHA1" s="556"/>
      <c r="VHB1" s="556"/>
      <c r="VHC1" s="556"/>
      <c r="VHD1" s="556"/>
      <c r="VHE1" s="556"/>
      <c r="VHF1" s="556"/>
      <c r="VHG1" s="556"/>
      <c r="VHH1" s="556"/>
      <c r="VHI1" s="556"/>
      <c r="VHJ1" s="556"/>
      <c r="VHK1" s="556"/>
      <c r="VHL1" s="556"/>
      <c r="VHM1" s="556"/>
      <c r="VHN1" s="556"/>
      <c r="VHO1" s="556"/>
      <c r="VHP1" s="556"/>
      <c r="VHQ1" s="556"/>
      <c r="VHR1" s="556"/>
      <c r="VHS1" s="556"/>
      <c r="VHT1" s="556"/>
      <c r="VHU1" s="556"/>
      <c r="VHV1" s="556"/>
      <c r="VHW1" s="556"/>
      <c r="VHX1" s="556"/>
      <c r="VHY1" s="556"/>
      <c r="VHZ1" s="556"/>
      <c r="VIA1" s="556"/>
      <c r="VIB1" s="556"/>
      <c r="VIC1" s="556"/>
      <c r="VID1" s="556"/>
      <c r="VIE1" s="556"/>
      <c r="VIF1" s="556"/>
      <c r="VIG1" s="556"/>
      <c r="VIH1" s="556"/>
      <c r="VII1" s="556"/>
      <c r="VIJ1" s="556"/>
      <c r="VIK1" s="556"/>
      <c r="VIL1" s="556"/>
      <c r="VIM1" s="556"/>
      <c r="VIN1" s="556"/>
      <c r="VIO1" s="556"/>
      <c r="VIP1" s="556"/>
      <c r="VIQ1" s="556"/>
      <c r="VIR1" s="556"/>
      <c r="VIS1" s="556"/>
      <c r="VIT1" s="556"/>
      <c r="VIU1" s="556"/>
      <c r="VIV1" s="556"/>
      <c r="VIW1" s="556"/>
      <c r="VIX1" s="556"/>
      <c r="VIY1" s="556"/>
      <c r="VIZ1" s="556"/>
      <c r="VJA1" s="556"/>
      <c r="VJB1" s="556"/>
      <c r="VJC1" s="556"/>
      <c r="VJD1" s="556"/>
      <c r="VJE1" s="556"/>
      <c r="VJF1" s="556"/>
      <c r="VJG1" s="556"/>
      <c r="VJH1" s="556"/>
      <c r="VJI1" s="556"/>
      <c r="VJJ1" s="556"/>
      <c r="VJK1" s="556"/>
      <c r="VJL1" s="556"/>
      <c r="VJM1" s="556"/>
      <c r="VJN1" s="556"/>
      <c r="VJO1" s="556"/>
      <c r="VJP1" s="556"/>
      <c r="VJQ1" s="556"/>
      <c r="VJR1" s="556"/>
      <c r="VJS1" s="556"/>
      <c r="VJT1" s="556"/>
      <c r="VJU1" s="556"/>
      <c r="VJV1" s="556"/>
      <c r="VJW1" s="556"/>
      <c r="VJX1" s="556"/>
      <c r="VJY1" s="556"/>
      <c r="VJZ1" s="556"/>
      <c r="VKA1" s="556"/>
      <c r="VKB1" s="556"/>
      <c r="VKC1" s="556"/>
      <c r="VKD1" s="556"/>
      <c r="VKE1" s="556"/>
      <c r="VKF1" s="556"/>
      <c r="VKG1" s="556"/>
      <c r="VKH1" s="556"/>
      <c r="VKI1" s="556"/>
      <c r="VKJ1" s="556"/>
      <c r="VKK1" s="556"/>
      <c r="VKL1" s="556"/>
      <c r="VKM1" s="556"/>
      <c r="VKN1" s="556"/>
      <c r="VKO1" s="556"/>
      <c r="VKP1" s="556"/>
      <c r="VKQ1" s="556"/>
      <c r="VKR1" s="556"/>
      <c r="VKS1" s="556"/>
      <c r="VKT1" s="556"/>
      <c r="VKU1" s="556"/>
      <c r="VKV1" s="556"/>
      <c r="VKW1" s="556"/>
      <c r="VKX1" s="556"/>
      <c r="VKY1" s="556"/>
      <c r="VKZ1" s="556"/>
      <c r="VLA1" s="556"/>
      <c r="VLB1" s="556"/>
      <c r="VLC1" s="556"/>
      <c r="VLD1" s="556"/>
      <c r="VLE1" s="556"/>
      <c r="VLF1" s="556"/>
      <c r="VLG1" s="556"/>
      <c r="VLH1" s="556"/>
      <c r="VLI1" s="556"/>
      <c r="VLJ1" s="556"/>
      <c r="VLK1" s="556"/>
      <c r="VLL1" s="556"/>
      <c r="VLM1" s="556"/>
      <c r="VLN1" s="556"/>
      <c r="VLO1" s="556"/>
      <c r="VLP1" s="556"/>
      <c r="VLQ1" s="556"/>
      <c r="VLR1" s="556"/>
      <c r="VLS1" s="556"/>
      <c r="VLT1" s="556"/>
      <c r="VLU1" s="556"/>
      <c r="VLV1" s="556"/>
      <c r="VLW1" s="556"/>
      <c r="VLX1" s="556"/>
      <c r="VLY1" s="556"/>
      <c r="VLZ1" s="556"/>
      <c r="VMA1" s="556"/>
      <c r="VMB1" s="556"/>
      <c r="VMC1" s="556"/>
      <c r="VMD1" s="556"/>
      <c r="VME1" s="556"/>
      <c r="VMF1" s="556"/>
      <c r="VMG1" s="556"/>
      <c r="VMH1" s="556"/>
      <c r="VMI1" s="556"/>
      <c r="VMJ1" s="556"/>
      <c r="VMK1" s="556"/>
      <c r="VML1" s="556"/>
      <c r="VMM1" s="556"/>
      <c r="VMN1" s="556"/>
      <c r="VMO1" s="556"/>
      <c r="VMP1" s="556"/>
      <c r="VMQ1" s="556"/>
      <c r="VMR1" s="556"/>
      <c r="VMS1" s="556"/>
      <c r="VMT1" s="556"/>
      <c r="VMU1" s="556"/>
      <c r="VMV1" s="556"/>
      <c r="VMW1" s="556"/>
      <c r="VMX1" s="556"/>
      <c r="VMY1" s="556"/>
      <c r="VMZ1" s="556"/>
      <c r="VNA1" s="556"/>
      <c r="VNB1" s="556"/>
      <c r="VNC1" s="556"/>
      <c r="VND1" s="556"/>
      <c r="VNE1" s="556"/>
      <c r="VNF1" s="556"/>
      <c r="VNG1" s="556"/>
      <c r="VNH1" s="556"/>
      <c r="VNI1" s="556"/>
      <c r="VNJ1" s="556"/>
      <c r="VNK1" s="556"/>
      <c r="VNL1" s="556"/>
      <c r="VNM1" s="556"/>
      <c r="VNN1" s="556"/>
      <c r="VNO1" s="556"/>
      <c r="VNP1" s="556"/>
      <c r="VNQ1" s="556"/>
      <c r="VNR1" s="556"/>
      <c r="VNS1" s="556"/>
      <c r="VNT1" s="556"/>
      <c r="VNU1" s="556"/>
      <c r="VNV1" s="556"/>
      <c r="VNW1" s="556"/>
      <c r="VNX1" s="556"/>
      <c r="VNY1" s="556"/>
      <c r="VNZ1" s="556"/>
      <c r="VOA1" s="556"/>
      <c r="VOB1" s="556"/>
      <c r="VOC1" s="556"/>
      <c r="VOD1" s="556"/>
      <c r="VOE1" s="556"/>
      <c r="VOF1" s="556"/>
      <c r="VOG1" s="556"/>
      <c r="VOH1" s="556"/>
      <c r="VOI1" s="556"/>
      <c r="VOJ1" s="556"/>
      <c r="VOK1" s="556"/>
      <c r="VOL1" s="556"/>
      <c r="VOM1" s="556"/>
      <c r="VON1" s="556"/>
      <c r="VOO1" s="556"/>
      <c r="VOP1" s="556"/>
      <c r="VOQ1" s="556"/>
      <c r="VOR1" s="556"/>
      <c r="VOS1" s="556"/>
      <c r="VOT1" s="556"/>
      <c r="VOU1" s="556"/>
      <c r="VOV1" s="556"/>
      <c r="VOW1" s="556"/>
      <c r="VOX1" s="556"/>
      <c r="VOY1" s="556"/>
      <c r="VOZ1" s="556"/>
      <c r="VPA1" s="556"/>
      <c r="VPB1" s="556"/>
      <c r="VPC1" s="556"/>
      <c r="VPD1" s="556"/>
      <c r="VPE1" s="556"/>
      <c r="VPF1" s="556"/>
      <c r="VPG1" s="556"/>
      <c r="VPH1" s="556"/>
      <c r="VPI1" s="556"/>
      <c r="VPJ1" s="556"/>
      <c r="VPK1" s="556"/>
      <c r="VPL1" s="556"/>
      <c r="VPM1" s="556"/>
      <c r="VPN1" s="556"/>
      <c r="VPO1" s="556"/>
      <c r="VPP1" s="556"/>
      <c r="VPQ1" s="556"/>
      <c r="VPR1" s="556"/>
      <c r="VPS1" s="556"/>
      <c r="VPT1" s="556"/>
      <c r="VPU1" s="556"/>
      <c r="VPV1" s="556"/>
      <c r="VPW1" s="556"/>
      <c r="VPX1" s="556"/>
      <c r="VPY1" s="556"/>
      <c r="VPZ1" s="556"/>
      <c r="VQA1" s="556"/>
      <c r="VQB1" s="556"/>
      <c r="VQC1" s="556"/>
      <c r="VQD1" s="556"/>
      <c r="VQE1" s="556"/>
      <c r="VQF1" s="556"/>
      <c r="VQG1" s="556"/>
      <c r="VQH1" s="556"/>
      <c r="VQI1" s="556"/>
      <c r="VQJ1" s="556"/>
      <c r="VQK1" s="556"/>
      <c r="VQL1" s="556"/>
      <c r="VQM1" s="556"/>
      <c r="VQN1" s="556"/>
      <c r="VQO1" s="556"/>
      <c r="VQP1" s="556"/>
      <c r="VQQ1" s="556"/>
      <c r="VQR1" s="556"/>
      <c r="VQS1" s="556"/>
      <c r="VQT1" s="556"/>
      <c r="VQU1" s="556"/>
      <c r="VQV1" s="556"/>
      <c r="VQW1" s="556"/>
      <c r="VQX1" s="556"/>
      <c r="VQY1" s="556"/>
      <c r="VQZ1" s="556"/>
      <c r="VRA1" s="556"/>
      <c r="VRB1" s="556"/>
      <c r="VRC1" s="556"/>
      <c r="VRD1" s="556"/>
      <c r="VRE1" s="556"/>
      <c r="VRF1" s="556"/>
      <c r="VRG1" s="556"/>
      <c r="VRH1" s="556"/>
      <c r="VRI1" s="556"/>
      <c r="VRJ1" s="556"/>
      <c r="VRK1" s="556"/>
      <c r="VRL1" s="556"/>
      <c r="VRM1" s="556"/>
      <c r="VRN1" s="556"/>
      <c r="VRO1" s="556"/>
      <c r="VRP1" s="556"/>
      <c r="VRQ1" s="556"/>
      <c r="VRR1" s="556"/>
      <c r="VRS1" s="556"/>
      <c r="VRT1" s="556"/>
      <c r="VRU1" s="556"/>
      <c r="VRV1" s="556"/>
      <c r="VRW1" s="556"/>
      <c r="VRX1" s="556"/>
      <c r="VRY1" s="556"/>
      <c r="VRZ1" s="556"/>
      <c r="VSA1" s="556"/>
      <c r="VSB1" s="556"/>
      <c r="VSC1" s="556"/>
      <c r="VSD1" s="556"/>
      <c r="VSE1" s="556"/>
      <c r="VSF1" s="556"/>
      <c r="VSG1" s="556"/>
      <c r="VSH1" s="556"/>
      <c r="VSI1" s="556"/>
      <c r="VSJ1" s="556"/>
      <c r="VSK1" s="556"/>
      <c r="VSL1" s="556"/>
      <c r="VSM1" s="556"/>
      <c r="VSN1" s="556"/>
      <c r="VSO1" s="556"/>
      <c r="VSP1" s="556"/>
      <c r="VSQ1" s="556"/>
      <c r="VSR1" s="556"/>
      <c r="VSS1" s="556"/>
      <c r="VST1" s="556"/>
      <c r="VSU1" s="556"/>
      <c r="VSV1" s="556"/>
      <c r="VSW1" s="556"/>
      <c r="VSX1" s="556"/>
      <c r="VSY1" s="556"/>
      <c r="VSZ1" s="556"/>
      <c r="VTA1" s="556"/>
      <c r="VTB1" s="556"/>
      <c r="VTC1" s="556"/>
      <c r="VTD1" s="556"/>
      <c r="VTE1" s="556"/>
      <c r="VTF1" s="556"/>
      <c r="VTG1" s="556"/>
      <c r="VTH1" s="556"/>
      <c r="VTI1" s="556"/>
      <c r="VTJ1" s="556"/>
      <c r="VTK1" s="556"/>
      <c r="VTL1" s="556"/>
      <c r="VTM1" s="556"/>
      <c r="VTN1" s="556"/>
      <c r="VTO1" s="556"/>
      <c r="VTP1" s="556"/>
      <c r="VTQ1" s="556"/>
      <c r="VTR1" s="556"/>
      <c r="VTS1" s="556"/>
      <c r="VTT1" s="556"/>
      <c r="VTU1" s="556"/>
      <c r="VTV1" s="556"/>
      <c r="VTW1" s="556"/>
      <c r="VTX1" s="556"/>
      <c r="VTY1" s="556"/>
      <c r="VTZ1" s="556"/>
      <c r="VUA1" s="556"/>
      <c r="VUB1" s="556"/>
      <c r="VUC1" s="556"/>
      <c r="VUD1" s="556"/>
      <c r="VUE1" s="556"/>
      <c r="VUF1" s="556"/>
      <c r="VUG1" s="556"/>
      <c r="VUH1" s="556"/>
      <c r="VUI1" s="556"/>
      <c r="VUJ1" s="556"/>
      <c r="VUK1" s="556"/>
      <c r="VUL1" s="556"/>
      <c r="VUM1" s="556"/>
      <c r="VUN1" s="556"/>
      <c r="VUO1" s="556"/>
      <c r="VUP1" s="556"/>
      <c r="VUQ1" s="556"/>
      <c r="VUR1" s="556"/>
      <c r="VUS1" s="556"/>
      <c r="VUT1" s="556"/>
      <c r="VUU1" s="556"/>
      <c r="VUV1" s="556"/>
      <c r="VUW1" s="556"/>
      <c r="VUX1" s="556"/>
      <c r="VUY1" s="556"/>
      <c r="VUZ1" s="556"/>
      <c r="VVA1" s="556"/>
      <c r="VVB1" s="556"/>
      <c r="VVC1" s="556"/>
      <c r="VVD1" s="556"/>
      <c r="VVE1" s="556"/>
      <c r="VVF1" s="556"/>
      <c r="VVG1" s="556"/>
      <c r="VVH1" s="556"/>
      <c r="VVI1" s="556"/>
      <c r="VVJ1" s="556"/>
      <c r="VVK1" s="556"/>
      <c r="VVL1" s="556"/>
      <c r="VVM1" s="556"/>
      <c r="VVN1" s="556"/>
      <c r="VVO1" s="556"/>
      <c r="VVP1" s="556"/>
      <c r="VVQ1" s="556"/>
      <c r="VVR1" s="556"/>
      <c r="VVS1" s="556"/>
      <c r="VVT1" s="556"/>
      <c r="VVU1" s="556"/>
      <c r="VVV1" s="556"/>
      <c r="VVW1" s="556"/>
      <c r="VVX1" s="556"/>
      <c r="VVY1" s="556"/>
      <c r="VVZ1" s="556"/>
      <c r="VWA1" s="556"/>
      <c r="VWB1" s="556"/>
      <c r="VWC1" s="556"/>
      <c r="VWD1" s="556"/>
      <c r="VWE1" s="556"/>
      <c r="VWF1" s="556"/>
      <c r="VWG1" s="556"/>
      <c r="VWH1" s="556"/>
      <c r="VWI1" s="556"/>
      <c r="VWJ1" s="556"/>
      <c r="VWK1" s="556"/>
      <c r="VWL1" s="556"/>
      <c r="VWM1" s="556"/>
      <c r="VWN1" s="556"/>
      <c r="VWO1" s="556"/>
      <c r="VWP1" s="556"/>
      <c r="VWQ1" s="556"/>
      <c r="VWR1" s="556"/>
      <c r="VWS1" s="556"/>
      <c r="VWT1" s="556"/>
      <c r="VWU1" s="556"/>
      <c r="VWV1" s="556"/>
      <c r="VWW1" s="556"/>
      <c r="VWX1" s="556"/>
      <c r="VWY1" s="556"/>
      <c r="VWZ1" s="556"/>
      <c r="VXA1" s="556"/>
      <c r="VXB1" s="556"/>
      <c r="VXC1" s="556"/>
      <c r="VXD1" s="556"/>
      <c r="VXE1" s="556"/>
      <c r="VXF1" s="556"/>
      <c r="VXG1" s="556"/>
      <c r="VXH1" s="556"/>
      <c r="VXI1" s="556"/>
      <c r="VXJ1" s="556"/>
      <c r="VXK1" s="556"/>
      <c r="VXL1" s="556"/>
      <c r="VXM1" s="556"/>
      <c r="VXN1" s="556"/>
      <c r="VXO1" s="556"/>
      <c r="VXP1" s="556"/>
      <c r="VXQ1" s="556"/>
      <c r="VXR1" s="556"/>
      <c r="VXS1" s="556"/>
      <c r="VXT1" s="556"/>
      <c r="VXU1" s="556"/>
      <c r="VXV1" s="556"/>
      <c r="VXW1" s="556"/>
      <c r="VXX1" s="556"/>
      <c r="VXY1" s="556"/>
      <c r="VXZ1" s="556"/>
      <c r="VYA1" s="556"/>
      <c r="VYB1" s="556"/>
      <c r="VYC1" s="556"/>
      <c r="VYD1" s="556"/>
      <c r="VYE1" s="556"/>
      <c r="VYF1" s="556"/>
      <c r="VYG1" s="556"/>
      <c r="VYH1" s="556"/>
      <c r="VYI1" s="556"/>
      <c r="VYJ1" s="556"/>
      <c r="VYK1" s="556"/>
      <c r="VYL1" s="556"/>
      <c r="VYM1" s="556"/>
      <c r="VYN1" s="556"/>
      <c r="VYO1" s="556"/>
      <c r="VYP1" s="556"/>
      <c r="VYQ1" s="556"/>
      <c r="VYR1" s="556"/>
      <c r="VYS1" s="556"/>
      <c r="VYT1" s="556"/>
      <c r="VYU1" s="556"/>
      <c r="VYV1" s="556"/>
      <c r="VYW1" s="556"/>
      <c r="VYX1" s="556"/>
      <c r="VYY1" s="556"/>
      <c r="VYZ1" s="556"/>
      <c r="VZA1" s="556"/>
      <c r="VZB1" s="556"/>
      <c r="VZC1" s="556"/>
      <c r="VZD1" s="556"/>
      <c r="VZE1" s="556"/>
      <c r="VZF1" s="556"/>
      <c r="VZG1" s="556"/>
      <c r="VZH1" s="556"/>
      <c r="VZI1" s="556"/>
      <c r="VZJ1" s="556"/>
      <c r="VZK1" s="556"/>
      <c r="VZL1" s="556"/>
      <c r="VZM1" s="556"/>
      <c r="VZN1" s="556"/>
      <c r="VZO1" s="556"/>
      <c r="VZP1" s="556"/>
      <c r="VZQ1" s="556"/>
      <c r="VZR1" s="556"/>
      <c r="VZS1" s="556"/>
      <c r="VZT1" s="556"/>
      <c r="VZU1" s="556"/>
      <c r="VZV1" s="556"/>
      <c r="VZW1" s="556"/>
      <c r="VZX1" s="556"/>
      <c r="VZY1" s="556"/>
      <c r="VZZ1" s="556"/>
      <c r="WAA1" s="556"/>
      <c r="WAB1" s="556"/>
      <c r="WAC1" s="556"/>
      <c r="WAD1" s="556"/>
      <c r="WAE1" s="556"/>
      <c r="WAF1" s="556"/>
      <c r="WAG1" s="556"/>
      <c r="WAH1" s="556"/>
      <c r="WAI1" s="556"/>
      <c r="WAJ1" s="556"/>
      <c r="WAK1" s="556"/>
      <c r="WAL1" s="556"/>
      <c r="WAM1" s="556"/>
      <c r="WAN1" s="556"/>
      <c r="WAO1" s="556"/>
      <c r="WAP1" s="556"/>
      <c r="WAQ1" s="556"/>
      <c r="WAR1" s="556"/>
      <c r="WAS1" s="556"/>
      <c r="WAT1" s="556"/>
      <c r="WAU1" s="556"/>
      <c r="WAV1" s="556"/>
      <c r="WAW1" s="556"/>
      <c r="WAX1" s="556"/>
      <c r="WAY1" s="556"/>
      <c r="WAZ1" s="556"/>
      <c r="WBA1" s="556"/>
      <c r="WBB1" s="556"/>
      <c r="WBC1" s="556"/>
      <c r="WBD1" s="556"/>
      <c r="WBE1" s="556"/>
      <c r="WBF1" s="556"/>
      <c r="WBG1" s="556"/>
      <c r="WBH1" s="556"/>
      <c r="WBI1" s="556"/>
      <c r="WBJ1" s="556"/>
      <c r="WBK1" s="556"/>
      <c r="WBL1" s="556"/>
      <c r="WBM1" s="556"/>
      <c r="WBN1" s="556"/>
      <c r="WBO1" s="556"/>
      <c r="WBP1" s="556"/>
      <c r="WBQ1" s="556"/>
      <c r="WBR1" s="556"/>
      <c r="WBS1" s="556"/>
      <c r="WBT1" s="556"/>
      <c r="WBU1" s="556"/>
      <c r="WBV1" s="556"/>
      <c r="WBW1" s="556"/>
      <c r="WBX1" s="556"/>
      <c r="WBY1" s="556"/>
      <c r="WBZ1" s="556"/>
      <c r="WCA1" s="556"/>
      <c r="WCB1" s="556"/>
      <c r="WCC1" s="556"/>
      <c r="WCD1" s="556"/>
      <c r="WCE1" s="556"/>
      <c r="WCF1" s="556"/>
      <c r="WCG1" s="556"/>
      <c r="WCH1" s="556"/>
      <c r="WCI1" s="556"/>
      <c r="WCJ1" s="556"/>
      <c r="WCK1" s="556"/>
      <c r="WCL1" s="556"/>
      <c r="WCM1" s="556"/>
      <c r="WCN1" s="556"/>
      <c r="WCO1" s="556"/>
      <c r="WCP1" s="556"/>
      <c r="WCQ1" s="556"/>
      <c r="WCR1" s="556"/>
      <c r="WCS1" s="556"/>
      <c r="WCT1" s="556"/>
      <c r="WCU1" s="556"/>
      <c r="WCV1" s="556"/>
      <c r="WCW1" s="556"/>
      <c r="WCX1" s="556"/>
      <c r="WCY1" s="556"/>
      <c r="WCZ1" s="556"/>
      <c r="WDA1" s="556"/>
      <c r="WDB1" s="556"/>
      <c r="WDC1" s="556"/>
      <c r="WDD1" s="556"/>
      <c r="WDE1" s="556"/>
      <c r="WDF1" s="556"/>
      <c r="WDG1" s="556"/>
      <c r="WDH1" s="556"/>
      <c r="WDI1" s="556"/>
      <c r="WDJ1" s="556"/>
      <c r="WDK1" s="556"/>
      <c r="WDL1" s="556"/>
      <c r="WDM1" s="556"/>
      <c r="WDN1" s="556"/>
      <c r="WDO1" s="556"/>
      <c r="WDP1" s="556"/>
      <c r="WDQ1" s="556"/>
      <c r="WDR1" s="556"/>
      <c r="WDS1" s="556"/>
      <c r="WDT1" s="556"/>
      <c r="WDU1" s="556"/>
      <c r="WDV1" s="556"/>
      <c r="WDW1" s="556"/>
      <c r="WDX1" s="556"/>
      <c r="WDY1" s="556"/>
      <c r="WDZ1" s="556"/>
      <c r="WEA1" s="556"/>
      <c r="WEB1" s="556"/>
      <c r="WEC1" s="556"/>
      <c r="WED1" s="556"/>
      <c r="WEE1" s="556"/>
      <c r="WEF1" s="556"/>
      <c r="WEG1" s="556"/>
      <c r="WEH1" s="556"/>
      <c r="WEI1" s="556"/>
      <c r="WEJ1" s="556"/>
      <c r="WEK1" s="556"/>
      <c r="WEL1" s="556"/>
      <c r="WEM1" s="556"/>
      <c r="WEN1" s="556"/>
      <c r="WEO1" s="556"/>
      <c r="WEP1" s="556"/>
      <c r="WEQ1" s="556"/>
      <c r="WER1" s="556"/>
      <c r="WES1" s="556"/>
      <c r="WET1" s="556"/>
      <c r="WEU1" s="556"/>
      <c r="WEV1" s="556"/>
      <c r="WEW1" s="556"/>
      <c r="WEX1" s="556"/>
      <c r="WEY1" s="556"/>
      <c r="WEZ1" s="556"/>
      <c r="WFA1" s="556"/>
      <c r="WFB1" s="556"/>
      <c r="WFC1" s="556"/>
      <c r="WFD1" s="556"/>
      <c r="WFE1" s="556"/>
      <c r="WFF1" s="556"/>
      <c r="WFG1" s="556"/>
      <c r="WFH1" s="556"/>
      <c r="WFI1" s="556"/>
      <c r="WFJ1" s="556"/>
      <c r="WFK1" s="556"/>
      <c r="WFL1" s="556"/>
      <c r="WFM1" s="556"/>
      <c r="WFN1" s="556"/>
      <c r="WFO1" s="556"/>
      <c r="WFP1" s="556"/>
      <c r="WFQ1" s="556"/>
      <c r="WFR1" s="556"/>
      <c r="WFS1" s="556"/>
      <c r="WFT1" s="556"/>
      <c r="WFU1" s="556"/>
      <c r="WFV1" s="556"/>
      <c r="WFW1" s="556"/>
      <c r="WFX1" s="556"/>
      <c r="WFY1" s="556"/>
      <c r="WFZ1" s="556"/>
      <c r="WGA1" s="556"/>
      <c r="WGB1" s="556"/>
      <c r="WGC1" s="556"/>
      <c r="WGD1" s="556"/>
      <c r="WGE1" s="556"/>
      <c r="WGF1" s="556"/>
      <c r="WGG1" s="556"/>
      <c r="WGH1" s="556"/>
      <c r="WGI1" s="556"/>
      <c r="WGJ1" s="556"/>
      <c r="WGK1" s="556"/>
      <c r="WGL1" s="556"/>
      <c r="WGM1" s="556"/>
      <c r="WGN1" s="556"/>
      <c r="WGO1" s="556"/>
      <c r="WGP1" s="556"/>
      <c r="WGQ1" s="556"/>
      <c r="WGR1" s="556"/>
      <c r="WGS1" s="556"/>
      <c r="WGT1" s="556"/>
      <c r="WGU1" s="556"/>
      <c r="WGV1" s="556"/>
      <c r="WGW1" s="556"/>
      <c r="WGX1" s="556"/>
      <c r="WGY1" s="556"/>
      <c r="WGZ1" s="556"/>
      <c r="WHA1" s="556"/>
      <c r="WHB1" s="556"/>
      <c r="WHC1" s="556"/>
      <c r="WHD1" s="556"/>
      <c r="WHE1" s="556"/>
      <c r="WHF1" s="556"/>
      <c r="WHG1" s="556"/>
      <c r="WHH1" s="556"/>
      <c r="WHI1" s="556"/>
      <c r="WHJ1" s="556"/>
      <c r="WHK1" s="556"/>
      <c r="WHL1" s="556"/>
      <c r="WHM1" s="556"/>
      <c r="WHN1" s="556"/>
      <c r="WHO1" s="556"/>
      <c r="WHP1" s="556"/>
      <c r="WHQ1" s="556"/>
      <c r="WHR1" s="556"/>
      <c r="WHS1" s="556"/>
      <c r="WHT1" s="556"/>
      <c r="WHU1" s="556"/>
      <c r="WHV1" s="556"/>
      <c r="WHW1" s="556"/>
      <c r="WHX1" s="556"/>
      <c r="WHY1" s="556"/>
      <c r="WHZ1" s="556"/>
      <c r="WIA1" s="556"/>
      <c r="WIB1" s="556"/>
      <c r="WIC1" s="556"/>
      <c r="WID1" s="556"/>
      <c r="WIE1" s="556"/>
      <c r="WIF1" s="556"/>
      <c r="WIG1" s="556"/>
      <c r="WIH1" s="556"/>
      <c r="WII1" s="556"/>
      <c r="WIJ1" s="556"/>
      <c r="WIK1" s="556"/>
      <c r="WIL1" s="556"/>
      <c r="WIM1" s="556"/>
      <c r="WIN1" s="556"/>
      <c r="WIO1" s="556"/>
      <c r="WIP1" s="556"/>
      <c r="WIQ1" s="556"/>
      <c r="WIR1" s="556"/>
      <c r="WIS1" s="556"/>
      <c r="WIT1" s="556"/>
      <c r="WIU1" s="556"/>
      <c r="WIV1" s="556"/>
      <c r="WIW1" s="556"/>
      <c r="WIX1" s="556"/>
      <c r="WIY1" s="556"/>
      <c r="WIZ1" s="556"/>
      <c r="WJA1" s="556"/>
      <c r="WJB1" s="556"/>
      <c r="WJC1" s="556"/>
      <c r="WJD1" s="556"/>
      <c r="WJE1" s="556"/>
      <c r="WJF1" s="556"/>
      <c r="WJG1" s="556"/>
      <c r="WJH1" s="556"/>
      <c r="WJI1" s="556"/>
      <c r="WJJ1" s="556"/>
      <c r="WJK1" s="556"/>
      <c r="WJL1" s="556"/>
      <c r="WJM1" s="556"/>
      <c r="WJN1" s="556"/>
      <c r="WJO1" s="556"/>
      <c r="WJP1" s="556"/>
      <c r="WJQ1" s="556"/>
      <c r="WJR1" s="556"/>
      <c r="WJS1" s="556"/>
      <c r="WJT1" s="556"/>
      <c r="WJU1" s="556"/>
      <c r="WJV1" s="556"/>
      <c r="WJW1" s="556"/>
      <c r="WJX1" s="556"/>
      <c r="WJY1" s="556"/>
      <c r="WJZ1" s="556"/>
      <c r="WKA1" s="556"/>
      <c r="WKB1" s="556"/>
      <c r="WKC1" s="556"/>
      <c r="WKD1" s="556"/>
      <c r="WKE1" s="556"/>
      <c r="WKF1" s="556"/>
      <c r="WKG1" s="556"/>
      <c r="WKH1" s="556"/>
      <c r="WKI1" s="556"/>
      <c r="WKJ1" s="556"/>
      <c r="WKK1" s="556"/>
      <c r="WKL1" s="556"/>
      <c r="WKM1" s="556"/>
      <c r="WKN1" s="556"/>
      <c r="WKO1" s="556"/>
      <c r="WKP1" s="556"/>
      <c r="WKQ1" s="556"/>
      <c r="WKR1" s="556"/>
      <c r="WKS1" s="556"/>
      <c r="WKT1" s="556"/>
      <c r="WKU1" s="556"/>
      <c r="WKV1" s="556"/>
      <c r="WKW1" s="556"/>
      <c r="WKX1" s="556"/>
      <c r="WKY1" s="556"/>
      <c r="WKZ1" s="556"/>
      <c r="WLA1" s="556"/>
      <c r="WLB1" s="556"/>
      <c r="WLC1" s="556"/>
      <c r="WLD1" s="556"/>
      <c r="WLE1" s="556"/>
      <c r="WLF1" s="556"/>
      <c r="WLG1" s="556"/>
      <c r="WLH1" s="556"/>
      <c r="WLI1" s="556"/>
      <c r="WLJ1" s="556"/>
      <c r="WLK1" s="556"/>
      <c r="WLL1" s="556"/>
      <c r="WLM1" s="556"/>
      <c r="WLN1" s="556"/>
      <c r="WLO1" s="556"/>
      <c r="WLP1" s="556"/>
      <c r="WLQ1" s="556"/>
      <c r="WLR1" s="556"/>
      <c r="WLS1" s="556"/>
      <c r="WLT1" s="556"/>
      <c r="WLU1" s="556"/>
      <c r="WLV1" s="556"/>
      <c r="WLW1" s="556"/>
      <c r="WLX1" s="556"/>
      <c r="WLY1" s="556"/>
      <c r="WLZ1" s="556"/>
      <c r="WMA1" s="556"/>
      <c r="WMB1" s="556"/>
      <c r="WMC1" s="556"/>
      <c r="WMD1" s="556"/>
      <c r="WME1" s="556"/>
      <c r="WMF1" s="556"/>
      <c r="WMG1" s="556"/>
      <c r="WMH1" s="556"/>
      <c r="WMI1" s="556"/>
      <c r="WMJ1" s="556"/>
      <c r="WMK1" s="556"/>
      <c r="WML1" s="556"/>
      <c r="WMM1" s="556"/>
      <c r="WMN1" s="556"/>
      <c r="WMO1" s="556"/>
      <c r="WMP1" s="556"/>
      <c r="WMQ1" s="556"/>
      <c r="WMR1" s="556"/>
      <c r="WMS1" s="556"/>
      <c r="WMT1" s="556"/>
      <c r="WMU1" s="556"/>
      <c r="WMV1" s="556"/>
      <c r="WMW1" s="556"/>
      <c r="WMX1" s="556"/>
      <c r="WMY1" s="556"/>
      <c r="WMZ1" s="556"/>
      <c r="WNA1" s="556"/>
      <c r="WNB1" s="556"/>
      <c r="WNC1" s="556"/>
      <c r="WND1" s="556"/>
      <c r="WNE1" s="556"/>
      <c r="WNF1" s="556"/>
      <c r="WNG1" s="556"/>
      <c r="WNH1" s="556"/>
      <c r="WNI1" s="556"/>
      <c r="WNJ1" s="556"/>
      <c r="WNK1" s="556"/>
      <c r="WNL1" s="556"/>
      <c r="WNM1" s="556"/>
      <c r="WNN1" s="556"/>
      <c r="WNO1" s="556"/>
      <c r="WNP1" s="556"/>
      <c r="WNQ1" s="556"/>
      <c r="WNR1" s="556"/>
      <c r="WNS1" s="556"/>
      <c r="WNT1" s="556"/>
      <c r="WNU1" s="556"/>
      <c r="WNV1" s="556"/>
      <c r="WNW1" s="556"/>
      <c r="WNX1" s="556"/>
      <c r="WNY1" s="556"/>
      <c r="WNZ1" s="556"/>
      <c r="WOA1" s="556"/>
      <c r="WOB1" s="556"/>
      <c r="WOC1" s="556"/>
      <c r="WOD1" s="556"/>
      <c r="WOE1" s="556"/>
      <c r="WOF1" s="556"/>
      <c r="WOG1" s="556"/>
      <c r="WOH1" s="556"/>
      <c r="WOI1" s="556"/>
      <c r="WOJ1" s="556"/>
      <c r="WOK1" s="556"/>
      <c r="WOL1" s="556"/>
      <c r="WOM1" s="556"/>
      <c r="WON1" s="556"/>
      <c r="WOO1" s="556"/>
      <c r="WOP1" s="556"/>
      <c r="WOQ1" s="556"/>
      <c r="WOR1" s="556"/>
      <c r="WOS1" s="556"/>
      <c r="WOT1" s="556"/>
      <c r="WOU1" s="556"/>
      <c r="WOV1" s="556"/>
      <c r="WOW1" s="556"/>
      <c r="WOX1" s="556"/>
      <c r="WOY1" s="556"/>
      <c r="WOZ1" s="556"/>
      <c r="WPA1" s="556"/>
      <c r="WPB1" s="556"/>
      <c r="WPC1" s="556"/>
      <c r="WPD1" s="556"/>
      <c r="WPE1" s="556"/>
      <c r="WPF1" s="556"/>
      <c r="WPG1" s="556"/>
      <c r="WPH1" s="556"/>
      <c r="WPI1" s="556"/>
      <c r="WPJ1" s="556"/>
      <c r="WPK1" s="556"/>
      <c r="WPL1" s="556"/>
      <c r="WPM1" s="556"/>
      <c r="WPN1" s="556"/>
      <c r="WPO1" s="556"/>
      <c r="WPP1" s="556"/>
      <c r="WPQ1" s="556"/>
      <c r="WPR1" s="556"/>
      <c r="WPS1" s="556"/>
      <c r="WPT1" s="556"/>
      <c r="WPU1" s="556"/>
      <c r="WPV1" s="556"/>
      <c r="WPW1" s="556"/>
      <c r="WPX1" s="556"/>
      <c r="WPY1" s="556"/>
      <c r="WPZ1" s="556"/>
      <c r="WQA1" s="556"/>
      <c r="WQB1" s="556"/>
      <c r="WQC1" s="556"/>
      <c r="WQD1" s="556"/>
      <c r="WQE1" s="556"/>
      <c r="WQF1" s="556"/>
      <c r="WQG1" s="556"/>
      <c r="WQH1" s="556"/>
      <c r="WQI1" s="556"/>
      <c r="WQJ1" s="556"/>
      <c r="WQK1" s="556"/>
      <c r="WQL1" s="556"/>
      <c r="WQM1" s="556"/>
      <c r="WQN1" s="556"/>
      <c r="WQO1" s="556"/>
      <c r="WQP1" s="556"/>
      <c r="WQQ1" s="556"/>
      <c r="WQR1" s="556"/>
      <c r="WQS1" s="556"/>
      <c r="WQT1" s="556"/>
      <c r="WQU1" s="556"/>
      <c r="WQV1" s="556"/>
      <c r="WQW1" s="556"/>
      <c r="WQX1" s="556"/>
      <c r="WQY1" s="556"/>
      <c r="WQZ1" s="556"/>
      <c r="WRA1" s="556"/>
      <c r="WRB1" s="556"/>
      <c r="WRC1" s="556"/>
      <c r="WRD1" s="556"/>
      <c r="WRE1" s="556"/>
      <c r="WRF1" s="556"/>
      <c r="WRG1" s="556"/>
      <c r="WRH1" s="556"/>
      <c r="WRI1" s="556"/>
      <c r="WRJ1" s="556"/>
      <c r="WRK1" s="556"/>
      <c r="WRL1" s="556"/>
      <c r="WRM1" s="556"/>
      <c r="WRN1" s="556"/>
      <c r="WRO1" s="556"/>
      <c r="WRP1" s="556"/>
      <c r="WRQ1" s="556"/>
      <c r="WRR1" s="556"/>
      <c r="WRS1" s="556"/>
      <c r="WRT1" s="556"/>
      <c r="WRU1" s="556"/>
      <c r="WRV1" s="556"/>
      <c r="WRW1" s="556"/>
      <c r="WRX1" s="556"/>
      <c r="WRY1" s="556"/>
      <c r="WRZ1" s="556"/>
      <c r="WSA1" s="556"/>
      <c r="WSB1" s="556"/>
      <c r="WSC1" s="556"/>
      <c r="WSD1" s="556"/>
      <c r="WSE1" s="556"/>
      <c r="WSF1" s="556"/>
      <c r="WSG1" s="556"/>
      <c r="WSH1" s="556"/>
      <c r="WSI1" s="556"/>
      <c r="WSJ1" s="556"/>
      <c r="WSK1" s="556"/>
      <c r="WSL1" s="556"/>
      <c r="WSM1" s="556"/>
      <c r="WSN1" s="556"/>
      <c r="WSO1" s="556"/>
      <c r="WSP1" s="556"/>
      <c r="WSQ1" s="556"/>
      <c r="WSR1" s="556"/>
      <c r="WSS1" s="556"/>
      <c r="WST1" s="556"/>
      <c r="WSU1" s="556"/>
      <c r="WSV1" s="556"/>
      <c r="WSW1" s="556"/>
      <c r="WSX1" s="556"/>
      <c r="WSY1" s="556"/>
      <c r="WSZ1" s="556"/>
      <c r="WTA1" s="556"/>
      <c r="WTB1" s="556"/>
      <c r="WTC1" s="556"/>
      <c r="WTD1" s="556"/>
      <c r="WTE1" s="556"/>
      <c r="WTF1" s="556"/>
      <c r="WTG1" s="556"/>
      <c r="WTH1" s="556"/>
      <c r="WTI1" s="556"/>
      <c r="WTJ1" s="556"/>
      <c r="WTK1" s="556"/>
      <c r="WTL1" s="556"/>
      <c r="WTM1" s="556"/>
      <c r="WTN1" s="556"/>
      <c r="WTO1" s="556"/>
      <c r="WTP1" s="556"/>
      <c r="WTQ1" s="556"/>
      <c r="WTR1" s="556"/>
      <c r="WTS1" s="556"/>
      <c r="WTT1" s="556"/>
      <c r="WTU1" s="556"/>
      <c r="WTV1" s="556"/>
      <c r="WTW1" s="556"/>
      <c r="WTX1" s="556"/>
      <c r="WTY1" s="556"/>
      <c r="WTZ1" s="556"/>
      <c r="WUA1" s="556"/>
      <c r="WUB1" s="556"/>
      <c r="WUC1" s="556"/>
      <c r="WUD1" s="556"/>
      <c r="WUE1" s="556"/>
      <c r="WUF1" s="556"/>
      <c r="WUG1" s="556"/>
      <c r="WUH1" s="556"/>
      <c r="WUI1" s="556"/>
      <c r="WUJ1" s="556"/>
      <c r="WUK1" s="556"/>
      <c r="WUL1" s="556"/>
      <c r="WUM1" s="556"/>
      <c r="WUN1" s="556"/>
      <c r="WUO1" s="556"/>
      <c r="WUP1" s="556"/>
      <c r="WUQ1" s="556"/>
      <c r="WUR1" s="556"/>
      <c r="WUS1" s="556"/>
      <c r="WUT1" s="556"/>
      <c r="WUU1" s="556"/>
      <c r="WUV1" s="556"/>
      <c r="WUW1" s="556"/>
      <c r="WUX1" s="556"/>
      <c r="WUY1" s="556"/>
      <c r="WUZ1" s="556"/>
      <c r="WVA1" s="556"/>
      <c r="WVB1" s="556"/>
      <c r="WVC1" s="556"/>
      <c r="WVD1" s="556"/>
      <c r="WVE1" s="556"/>
      <c r="WVF1" s="556"/>
      <c r="WVG1" s="556"/>
      <c r="WVH1" s="556"/>
      <c r="WVI1" s="556"/>
      <c r="WVJ1" s="556"/>
      <c r="WVK1" s="556"/>
      <c r="WVL1" s="556"/>
      <c r="WVM1" s="556"/>
      <c r="WVN1" s="556"/>
      <c r="WVO1" s="556"/>
      <c r="WVP1" s="556"/>
      <c r="WVQ1" s="556"/>
      <c r="WVR1" s="556"/>
      <c r="WVS1" s="556"/>
      <c r="WVT1" s="556"/>
      <c r="WVU1" s="556"/>
      <c r="WVV1" s="556"/>
      <c r="WVW1" s="556"/>
      <c r="WVX1" s="556"/>
      <c r="WVY1" s="556"/>
      <c r="WVZ1" s="556"/>
      <c r="WWA1" s="556"/>
      <c r="WWB1" s="556"/>
      <c r="WWC1" s="556"/>
      <c r="WWD1" s="556"/>
      <c r="WWE1" s="556"/>
      <c r="WWF1" s="556"/>
      <c r="WWG1" s="556"/>
      <c r="WWH1" s="556"/>
      <c r="WWI1" s="556"/>
      <c r="WWJ1" s="556"/>
      <c r="WWK1" s="556"/>
      <c r="WWL1" s="556"/>
      <c r="WWM1" s="556"/>
      <c r="WWN1" s="556"/>
      <c r="WWO1" s="556"/>
      <c r="WWP1" s="556"/>
      <c r="WWQ1" s="556"/>
      <c r="WWR1" s="556"/>
      <c r="WWS1" s="556"/>
      <c r="WWT1" s="556"/>
      <c r="WWU1" s="556"/>
      <c r="WWV1" s="556"/>
      <c r="WWW1" s="556"/>
      <c r="WWX1" s="556"/>
      <c r="WWY1" s="556"/>
      <c r="WWZ1" s="556"/>
      <c r="WXA1" s="556"/>
      <c r="WXB1" s="556"/>
      <c r="WXC1" s="556"/>
      <c r="WXD1" s="556"/>
      <c r="WXE1" s="556"/>
      <c r="WXF1" s="556"/>
      <c r="WXG1" s="556"/>
      <c r="WXH1" s="556"/>
      <c r="WXI1" s="556"/>
      <c r="WXJ1" s="556"/>
      <c r="WXK1" s="556"/>
      <c r="WXL1" s="556"/>
      <c r="WXM1" s="556"/>
      <c r="WXN1" s="556"/>
      <c r="WXO1" s="556"/>
      <c r="WXP1" s="556"/>
      <c r="WXQ1" s="556"/>
      <c r="WXR1" s="556"/>
      <c r="WXS1" s="556"/>
      <c r="WXT1" s="556"/>
      <c r="WXU1" s="556"/>
      <c r="WXV1" s="556"/>
      <c r="WXW1" s="556"/>
      <c r="WXX1" s="556"/>
      <c r="WXY1" s="556"/>
      <c r="WXZ1" s="556"/>
      <c r="WYA1" s="556"/>
      <c r="WYB1" s="556"/>
      <c r="WYC1" s="556"/>
      <c r="WYD1" s="556"/>
      <c r="WYE1" s="556"/>
      <c r="WYF1" s="556"/>
      <c r="WYG1" s="556"/>
      <c r="WYH1" s="556"/>
      <c r="WYI1" s="556"/>
      <c r="WYJ1" s="556"/>
      <c r="WYK1" s="556"/>
      <c r="WYL1" s="556"/>
      <c r="WYM1" s="556"/>
      <c r="WYN1" s="556"/>
      <c r="WYO1" s="556"/>
      <c r="WYP1" s="556"/>
      <c r="WYQ1" s="556"/>
      <c r="WYR1" s="556"/>
      <c r="WYS1" s="556"/>
      <c r="WYT1" s="556"/>
      <c r="WYU1" s="556"/>
      <c r="WYV1" s="556"/>
      <c r="WYW1" s="556"/>
      <c r="WYX1" s="556"/>
      <c r="WYY1" s="556"/>
      <c r="WYZ1" s="556"/>
      <c r="WZA1" s="556"/>
      <c r="WZB1" s="556"/>
      <c r="WZC1" s="556"/>
      <c r="WZD1" s="556"/>
      <c r="WZE1" s="556"/>
      <c r="WZF1" s="556"/>
      <c r="WZG1" s="556"/>
      <c r="WZH1" s="556"/>
      <c r="WZI1" s="556"/>
      <c r="WZJ1" s="556"/>
      <c r="WZK1" s="556"/>
      <c r="WZL1" s="556"/>
      <c r="WZM1" s="556"/>
      <c r="WZN1" s="556"/>
      <c r="WZO1" s="556"/>
      <c r="WZP1" s="556"/>
      <c r="WZQ1" s="556"/>
      <c r="WZR1" s="556"/>
      <c r="WZS1" s="556"/>
      <c r="WZT1" s="556"/>
      <c r="WZU1" s="556"/>
      <c r="WZV1" s="556"/>
      <c r="WZW1" s="556"/>
      <c r="WZX1" s="556"/>
      <c r="WZY1" s="556"/>
      <c r="WZZ1" s="556"/>
      <c r="XAA1" s="556"/>
      <c r="XAB1" s="556"/>
      <c r="XAC1" s="556"/>
      <c r="XAD1" s="556"/>
      <c r="XAE1" s="556"/>
      <c r="XAF1" s="556"/>
      <c r="XAG1" s="556"/>
      <c r="XAH1" s="556"/>
      <c r="XAI1" s="556"/>
      <c r="XAJ1" s="556"/>
      <c r="XAK1" s="556"/>
      <c r="XAL1" s="556"/>
      <c r="XAM1" s="556"/>
      <c r="XAN1" s="556"/>
      <c r="XAO1" s="556"/>
      <c r="XAP1" s="556"/>
      <c r="XAQ1" s="556"/>
      <c r="XAR1" s="556"/>
      <c r="XAS1" s="556"/>
      <c r="XAT1" s="556"/>
      <c r="XAU1" s="556"/>
      <c r="XAV1" s="556"/>
      <c r="XAW1" s="556"/>
      <c r="XAX1" s="556"/>
      <c r="XAY1" s="556"/>
      <c r="XAZ1" s="556"/>
      <c r="XBA1" s="556"/>
      <c r="XBB1" s="556"/>
      <c r="XBC1" s="556"/>
      <c r="XBD1" s="556"/>
      <c r="XBE1" s="556"/>
      <c r="XBF1" s="556"/>
      <c r="XBG1" s="556"/>
      <c r="XBH1" s="556"/>
      <c r="XBI1" s="556"/>
      <c r="XBJ1" s="556"/>
      <c r="XBK1" s="556"/>
      <c r="XBL1" s="556"/>
      <c r="XBM1" s="556"/>
      <c r="XBN1" s="556"/>
      <c r="XBO1" s="556"/>
      <c r="XBP1" s="556"/>
      <c r="XBQ1" s="556"/>
      <c r="XBR1" s="556"/>
      <c r="XBS1" s="556"/>
      <c r="XBT1" s="556"/>
      <c r="XBU1" s="556"/>
      <c r="XBV1" s="556"/>
      <c r="XBW1" s="556"/>
      <c r="XBX1" s="556"/>
      <c r="XBY1" s="556"/>
      <c r="XBZ1" s="556"/>
      <c r="XCA1" s="556"/>
      <c r="XCB1" s="556"/>
      <c r="XCC1" s="556"/>
      <c r="XCD1" s="556"/>
      <c r="XCE1" s="556"/>
      <c r="XCF1" s="556"/>
      <c r="XCG1" s="556"/>
      <c r="XCH1" s="556"/>
      <c r="XCI1" s="556"/>
      <c r="XCJ1" s="556"/>
      <c r="XCK1" s="556"/>
      <c r="XCL1" s="556"/>
      <c r="XCM1" s="556"/>
      <c r="XCN1" s="556"/>
      <c r="XCO1" s="556"/>
      <c r="XCP1" s="556"/>
      <c r="XCQ1" s="556"/>
      <c r="XCR1" s="556"/>
      <c r="XCS1" s="556"/>
    </row>
    <row r="2" spans="2:16321" ht="31.5" customHeight="1" thickBot="1">
      <c r="B2" s="567" t="s">
        <v>338</v>
      </c>
      <c r="C2" s="568"/>
      <c r="D2" s="569" t="e">
        <f>DATE(C8,D8,E8)</f>
        <v>#NUM!</v>
      </c>
      <c r="E2" s="570" t="e">
        <f ca="1">ROUNDDOWN(YEARFRAC(D2,TODAY()),0)</f>
        <v>#NUM!</v>
      </c>
      <c r="G2" s="894" t="s">
        <v>1213</v>
      </c>
      <c r="I2" s="888" t="s">
        <v>465</v>
      </c>
    </row>
    <row r="3" spans="2:16321" ht="57" customHeight="1" thickBot="1">
      <c r="B3" s="571" t="s">
        <v>339</v>
      </c>
      <c r="C3" s="883"/>
      <c r="D3" s="884"/>
      <c r="E3" s="885"/>
      <c r="F3" s="572"/>
      <c r="G3" s="895"/>
      <c r="I3" s="889"/>
    </row>
    <row r="4" spans="2:16321" ht="57" customHeight="1" thickBot="1">
      <c r="B4" s="571" t="s">
        <v>474</v>
      </c>
      <c r="C4" s="883"/>
      <c r="D4" s="884"/>
      <c r="E4" s="885"/>
      <c r="F4" s="572"/>
      <c r="G4" s="895"/>
      <c r="I4" s="889"/>
    </row>
    <row r="5" spans="2:16321" ht="57" customHeight="1" thickBot="1">
      <c r="B5" s="571" t="s">
        <v>472</v>
      </c>
      <c r="C5" s="883"/>
      <c r="D5" s="884"/>
      <c r="E5" s="885"/>
      <c r="F5" s="572"/>
      <c r="G5" s="895"/>
      <c r="I5" s="889"/>
    </row>
    <row r="6" spans="2:16321" ht="57" customHeight="1" thickBot="1">
      <c r="B6" s="571" t="s">
        <v>473</v>
      </c>
      <c r="C6" s="883"/>
      <c r="D6" s="884"/>
      <c r="E6" s="885"/>
      <c r="F6" s="572"/>
      <c r="G6" s="895"/>
      <c r="I6" s="889"/>
    </row>
    <row r="7" spans="2:16321" ht="27" customHeight="1" thickBot="1">
      <c r="B7" s="886" t="s">
        <v>98</v>
      </c>
      <c r="C7" s="573" t="s">
        <v>507</v>
      </c>
      <c r="D7" s="574" t="s">
        <v>508</v>
      </c>
      <c r="E7" s="575" t="s">
        <v>509</v>
      </c>
      <c r="F7" s="572"/>
      <c r="G7" s="895"/>
      <c r="I7" s="889"/>
    </row>
    <row r="8" spans="2:16321" ht="50.25" customHeight="1" thickBot="1">
      <c r="B8" s="887"/>
      <c r="C8" s="462"/>
      <c r="D8" s="463"/>
      <c r="E8" s="466"/>
      <c r="F8" s="572"/>
      <c r="G8" s="895"/>
      <c r="I8" s="889"/>
    </row>
    <row r="9" spans="2:16321" ht="53.25" customHeight="1" thickBot="1">
      <c r="B9" s="576" t="s">
        <v>341</v>
      </c>
      <c r="C9" s="891"/>
      <c r="D9" s="892"/>
      <c r="E9" s="893"/>
      <c r="F9" s="572"/>
      <c r="G9" s="895"/>
      <c r="I9" s="889"/>
    </row>
    <row r="10" spans="2:16321" ht="33" customHeight="1">
      <c r="B10" s="886" t="s">
        <v>6</v>
      </c>
      <c r="C10" s="573" t="s">
        <v>494</v>
      </c>
      <c r="D10" s="574" t="s">
        <v>495</v>
      </c>
      <c r="E10" s="575" t="s">
        <v>504</v>
      </c>
      <c r="F10" s="572"/>
      <c r="G10" s="895"/>
      <c r="I10" s="889"/>
    </row>
    <row r="11" spans="2:16321" ht="26.25" customHeight="1" thickBot="1">
      <c r="B11" s="887"/>
      <c r="C11" s="464"/>
      <c r="D11" s="469"/>
      <c r="E11" s="465"/>
      <c r="F11" s="572"/>
      <c r="G11" s="895"/>
      <c r="I11" s="889"/>
    </row>
    <row r="12" spans="2:16321" ht="39" customHeight="1" thickBot="1">
      <c r="B12" s="577" t="s">
        <v>7</v>
      </c>
      <c r="C12" s="883"/>
      <c r="D12" s="884"/>
      <c r="E12" s="885"/>
      <c r="F12" s="572"/>
      <c r="G12" s="895"/>
      <c r="I12" s="889"/>
    </row>
    <row r="13" spans="2:16321" ht="27.75" customHeight="1" thickBot="1">
      <c r="B13" s="886" t="s">
        <v>8</v>
      </c>
      <c r="C13" s="578" t="s">
        <v>506</v>
      </c>
      <c r="D13" s="579" t="s">
        <v>505</v>
      </c>
      <c r="E13" s="580" t="s">
        <v>8</v>
      </c>
      <c r="F13" s="572"/>
      <c r="G13" s="895"/>
      <c r="I13" s="889"/>
    </row>
    <row r="14" spans="2:16321" ht="33" customHeight="1" thickBot="1">
      <c r="B14" s="887"/>
      <c r="C14" s="581" t="s">
        <v>155</v>
      </c>
      <c r="D14" s="463"/>
      <c r="E14" s="466"/>
      <c r="F14" s="572"/>
      <c r="G14" s="895"/>
      <c r="I14" s="889"/>
    </row>
    <row r="15" spans="2:16321" ht="66.75" customHeight="1" thickBot="1">
      <c r="B15" s="577" t="s">
        <v>475</v>
      </c>
      <c r="C15" s="907"/>
      <c r="D15" s="908"/>
      <c r="E15" s="909"/>
      <c r="F15" s="572"/>
      <c r="G15" s="896"/>
      <c r="I15" s="889"/>
    </row>
    <row r="16" spans="2:16321" ht="9" customHeight="1" thickBot="1">
      <c r="B16" s="582"/>
      <c r="C16" s="583"/>
      <c r="D16" s="583"/>
      <c r="E16" s="584"/>
      <c r="I16" s="889"/>
    </row>
    <row r="17" spans="1:9" ht="36" customHeight="1" thickBot="1">
      <c r="B17" s="567" t="s">
        <v>340</v>
      </c>
      <c r="C17" s="568"/>
      <c r="D17" s="568"/>
      <c r="E17" s="585"/>
      <c r="G17" s="894" t="s">
        <v>1206</v>
      </c>
      <c r="I17" s="889"/>
    </row>
    <row r="18" spans="1:9" ht="32.25" customHeight="1" thickBot="1">
      <c r="A18" s="565">
        <v>500</v>
      </c>
      <c r="B18" s="548" t="s">
        <v>0</v>
      </c>
      <c r="C18" s="549">
        <f>LEN(C19)</f>
        <v>0</v>
      </c>
      <c r="D18" s="902" t="str">
        <f>IF(C18&gt;A18,CONCATENATE("Karaktertúllépés! Kérjük, válaszát maximum ",A18," karakterben foglalja össze!"),CONCATENATE("Még beírható karakterek száma:   ",A18-C18))</f>
        <v>Még beírható karakterek száma:   500</v>
      </c>
      <c r="E18" s="903"/>
      <c r="G18" s="897"/>
      <c r="I18" s="889"/>
    </row>
    <row r="19" spans="1:9" s="560" customFormat="1" ht="179.25" customHeight="1" thickBot="1">
      <c r="B19" s="586" t="s">
        <v>335</v>
      </c>
      <c r="C19" s="899"/>
      <c r="D19" s="900"/>
      <c r="E19" s="901"/>
      <c r="F19" s="587"/>
      <c r="G19" s="897"/>
      <c r="H19" s="530"/>
      <c r="I19" s="889"/>
    </row>
    <row r="20" spans="1:9" s="560" customFormat="1" ht="22.5" customHeight="1" thickBot="1">
      <c r="B20" s="880" t="str">
        <f>IF(C18=0, "Kötelező a kitöltés!", "")</f>
        <v>Kötelező a kitöltés!</v>
      </c>
      <c r="C20" s="881"/>
      <c r="D20" s="881"/>
      <c r="E20" s="882"/>
      <c r="F20" s="587"/>
      <c r="G20" s="897"/>
      <c r="H20" s="530"/>
      <c r="I20" s="889"/>
    </row>
    <row r="21" spans="1:9" ht="27.75" customHeight="1" thickBot="1">
      <c r="A21" s="565">
        <v>500</v>
      </c>
      <c r="B21" s="548" t="s">
        <v>0</v>
      </c>
      <c r="C21" s="549">
        <f>LEN(C22)+LEN(D22)</f>
        <v>0</v>
      </c>
      <c r="D21" s="902" t="str">
        <f>IF(C21&gt;A21,CONCATENATE("Karaktertúllépés! Kérjük, válaszát maximum ",A21," karakterben foglalja össze!"),CONCATENATE("Még beírható karakterek száma:   ",A21-C21))</f>
        <v>Még beírható karakterek száma:   500</v>
      </c>
      <c r="E21" s="903"/>
      <c r="G21" s="897"/>
      <c r="I21" s="889"/>
    </row>
    <row r="22" spans="1:9" s="560" customFormat="1" ht="188.25" customHeight="1" thickBot="1">
      <c r="B22" s="586" t="s">
        <v>204</v>
      </c>
      <c r="C22" s="899"/>
      <c r="D22" s="900"/>
      <c r="E22" s="901"/>
      <c r="F22" s="587"/>
      <c r="G22" s="897"/>
      <c r="H22" s="530"/>
      <c r="I22" s="889"/>
    </row>
    <row r="23" spans="1:9" s="560" customFormat="1" ht="22.5" customHeight="1" thickBot="1">
      <c r="B23" s="880" t="str">
        <f>IF(C21=0, "Kötelező a kitöltés!", "")</f>
        <v>Kötelező a kitöltés!</v>
      </c>
      <c r="C23" s="881"/>
      <c r="D23" s="881"/>
      <c r="E23" s="882"/>
      <c r="F23" s="587"/>
      <c r="G23" s="897"/>
      <c r="H23" s="530"/>
      <c r="I23" s="889"/>
    </row>
    <row r="24" spans="1:9" ht="24.75" customHeight="1" thickBot="1">
      <c r="A24" s="565">
        <v>500</v>
      </c>
      <c r="B24" s="548" t="s">
        <v>0</v>
      </c>
      <c r="C24" s="549">
        <f>LEN(C25)+LEN(D25)</f>
        <v>0</v>
      </c>
      <c r="D24" s="902" t="str">
        <f>IF(C24&gt;A24,CONCATENATE("Karaktertúllépés! Kérjük, válaszát maximum ",A24," karakterben foglalja össze!"),CONCATENATE("Még beírható karakterek száma:   ",A24-C24))</f>
        <v>Még beírható karakterek száma:   500</v>
      </c>
      <c r="E24" s="903"/>
      <c r="G24" s="897"/>
      <c r="I24" s="889"/>
    </row>
    <row r="25" spans="1:9" s="560" customFormat="1" ht="174.75" customHeight="1" thickBot="1">
      <c r="B25" s="586" t="s">
        <v>205</v>
      </c>
      <c r="C25" s="904"/>
      <c r="D25" s="905"/>
      <c r="E25" s="906"/>
      <c r="F25" s="587"/>
      <c r="G25" s="898"/>
      <c r="H25" s="530"/>
      <c r="I25" s="889"/>
    </row>
    <row r="26" spans="1:9" s="560" customFormat="1" ht="22.5" customHeight="1" thickBot="1">
      <c r="B26" s="880" t="str">
        <f>IF(C24=0, "Kötelező a kitöltés!", "")</f>
        <v>Kötelező a kitöltés!</v>
      </c>
      <c r="C26" s="881"/>
      <c r="D26" s="881"/>
      <c r="E26" s="882"/>
      <c r="F26" s="587"/>
      <c r="G26" s="530"/>
      <c r="H26" s="530"/>
      <c r="I26" s="530"/>
    </row>
    <row r="28" spans="1:9" ht="15.75" customHeight="1"/>
    <row r="30" spans="1:9" ht="15.75" customHeight="1"/>
    <row r="32" spans="1:9" ht="15.75" customHeight="1"/>
  </sheetData>
  <sheetProtection password="F2DA" sheet="1" objects="1" scenarios="1" formatCells="0" formatColumns="0" formatRows="0" insertRows="0" selectLockedCells="1"/>
  <mergeCells count="23">
    <mergeCell ref="C4:E4"/>
    <mergeCell ref="I2:I25"/>
    <mergeCell ref="B1:E1"/>
    <mergeCell ref="C3:E3"/>
    <mergeCell ref="C9:E9"/>
    <mergeCell ref="G2:G15"/>
    <mergeCell ref="G17:G25"/>
    <mergeCell ref="C22:E22"/>
    <mergeCell ref="D18:E18"/>
    <mergeCell ref="D24:E24"/>
    <mergeCell ref="C25:E25"/>
    <mergeCell ref="C19:E19"/>
    <mergeCell ref="C12:E12"/>
    <mergeCell ref="C15:E15"/>
    <mergeCell ref="D21:E21"/>
    <mergeCell ref="B23:E23"/>
    <mergeCell ref="B26:E26"/>
    <mergeCell ref="C5:E5"/>
    <mergeCell ref="B10:B11"/>
    <mergeCell ref="B13:B14"/>
    <mergeCell ref="B7:B8"/>
    <mergeCell ref="B20:E20"/>
    <mergeCell ref="C6:E6"/>
  </mergeCells>
  <conditionalFormatting sqref="D18:E18">
    <cfRule type="expression" dxfId="156" priority="51">
      <formula>C18&gt;A18</formula>
    </cfRule>
  </conditionalFormatting>
  <conditionalFormatting sqref="D21:E21">
    <cfRule type="expression" dxfId="155" priority="43">
      <formula>C21&gt;A21</formula>
    </cfRule>
  </conditionalFormatting>
  <conditionalFormatting sqref="D21:E21">
    <cfRule type="expression" dxfId="154" priority="42">
      <formula>C21&gt;A21</formula>
    </cfRule>
  </conditionalFormatting>
  <conditionalFormatting sqref="D24:E24">
    <cfRule type="expression" dxfId="153" priority="41">
      <formula>C24&gt;A24</formula>
    </cfRule>
  </conditionalFormatting>
  <conditionalFormatting sqref="D24:E24">
    <cfRule type="expression" dxfId="152" priority="40">
      <formula>C24&gt;A24</formula>
    </cfRule>
  </conditionalFormatting>
  <conditionalFormatting sqref="C3:E3">
    <cfRule type="expression" dxfId="151" priority="21">
      <formula>$C$3=""</formula>
    </cfRule>
  </conditionalFormatting>
  <conditionalFormatting sqref="C5:E5">
    <cfRule type="expression" dxfId="150" priority="20">
      <formula>$C$5=""</formula>
    </cfRule>
  </conditionalFormatting>
  <conditionalFormatting sqref="C6:E6">
    <cfRule type="expression" dxfId="149" priority="19">
      <formula>$C$6=""</formula>
    </cfRule>
  </conditionalFormatting>
  <conditionalFormatting sqref="C8">
    <cfRule type="expression" dxfId="148" priority="18">
      <formula>$C$8=""</formula>
    </cfRule>
  </conditionalFormatting>
  <conditionalFormatting sqref="D8">
    <cfRule type="expression" dxfId="147" priority="17">
      <formula>$D$8=""</formula>
    </cfRule>
  </conditionalFormatting>
  <conditionalFormatting sqref="E8">
    <cfRule type="expression" dxfId="146" priority="16">
      <formula>$E$8=""</formula>
    </cfRule>
  </conditionalFormatting>
  <conditionalFormatting sqref="C12:E12">
    <cfRule type="expression" dxfId="145" priority="15">
      <formula>$C$12=""</formula>
    </cfRule>
  </conditionalFormatting>
  <conditionalFormatting sqref="C11">
    <cfRule type="expression" dxfId="144" priority="9">
      <formula>$C$11=""</formula>
    </cfRule>
    <cfRule type="expression" dxfId="143" priority="14">
      <formula>$C$10=""</formula>
    </cfRule>
  </conditionalFormatting>
  <conditionalFormatting sqref="D11">
    <cfRule type="expression" dxfId="142" priority="8">
      <formula>$D$11=""</formula>
    </cfRule>
    <cfRule type="expression" dxfId="141" priority="13">
      <formula>$D$10=""</formula>
    </cfRule>
  </conditionalFormatting>
  <conditionalFormatting sqref="E11">
    <cfRule type="expression" dxfId="140" priority="7">
      <formula>$E$11=""</formula>
    </cfRule>
    <cfRule type="expression" dxfId="139" priority="11">
      <formula>$E$10=""</formula>
    </cfRule>
    <cfRule type="expression" dxfId="138" priority="12">
      <formula>$E$10</formula>
    </cfRule>
  </conditionalFormatting>
  <conditionalFormatting sqref="C15:E15">
    <cfRule type="expression" dxfId="137" priority="10">
      <formula>$C$15=""</formula>
    </cfRule>
  </conditionalFormatting>
  <conditionalFormatting sqref="D14">
    <cfRule type="expression" dxfId="136" priority="6">
      <formula>$D$14=""</formula>
    </cfRule>
  </conditionalFormatting>
  <conditionalFormatting sqref="E14">
    <cfRule type="expression" dxfId="135" priority="5">
      <formula>$E$14=""</formula>
    </cfRule>
  </conditionalFormatting>
  <conditionalFormatting sqref="C9:E9">
    <cfRule type="expression" dxfId="134" priority="4">
      <formula>$C$9=""</formula>
    </cfRule>
  </conditionalFormatting>
  <conditionalFormatting sqref="C19:E19">
    <cfRule type="expression" dxfId="133" priority="3">
      <formula>$C$19=""</formula>
    </cfRule>
  </conditionalFormatting>
  <conditionalFormatting sqref="C22:E22">
    <cfRule type="expression" dxfId="132" priority="2">
      <formula>$C$22=""</formula>
    </cfRule>
  </conditionalFormatting>
  <conditionalFormatting sqref="C25:E25">
    <cfRule type="expression" dxfId="131" priority="1">
      <formula>$C$25=""</formula>
    </cfRule>
  </conditionalFormatting>
  <dataValidations xWindow="535" yWindow="569" count="1">
    <dataValidation type="whole" allowBlank="1" showInputMessage="1" showErrorMessage="1" sqref="C9:E9">
      <formula1>8000000000</formula1>
      <formula2>8999999999</formula2>
    </dataValidation>
  </dataValidations>
  <printOptions horizontalCentered="1" verticalCentered="1"/>
  <pageMargins left="0.23622047244094491" right="0.23622047244094491" top="0.74803149606299213" bottom="0.94488188976377963" header="0.31496062992125984" footer="0.31496062992125984"/>
  <pageSetup paperSize="9" scale="46" orientation="portrait" r:id="rId1"/>
  <headerFooter scaleWithDoc="0">
    <oddFooter>&amp;L&amp;"Arial,Normál"&amp;9Lezárva: &amp;D.   &amp;T
Munkalap: &amp;A
Fájlnév: &amp;F&amp;C&amp;"Arial,Normál"&amp;9&amp;P/&amp;N
&amp;R&amp;G</oddFooter>
    <firstFooter>&amp;L&amp;"Arial,Normál"&amp;9Lezárva: &amp;D.   &amp;T
Munkalap: &amp;A
Fájlnév: &amp;F&amp;C&amp;"Arial,Normál"&amp;9&amp;P/&amp;N
&amp;R&amp;"Arial,Normál"&amp;9.............................................
a programban részt vevő fiatal szignója</firstFooter>
  </headerFooter>
  <rowBreaks count="1" manualBreakCount="1">
    <brk id="15" min="1" max="4" man="1"/>
  </rowBreaks>
  <drawing r:id="rId2"/>
  <legacyDrawingHF r:id="rId3"/>
  <extLst>
    <ext xmlns:x14="http://schemas.microsoft.com/office/spreadsheetml/2009/9/main" uri="{CCE6A557-97BC-4b89-ADB6-D9C93CAAB3DF}">
      <x14:dataValidations xmlns:xm="http://schemas.microsoft.com/office/excel/2006/main" xWindow="535" yWindow="569" count="4">
        <x14:dataValidation type="list" allowBlank="1" showInputMessage="1" showErrorMessage="1" promptTitle="Évszám" prompt="Válassza ki születésének évét!">
          <x14:formula1>
            <xm:f>belso!$E$5:$E$123</xm:f>
          </x14:formula1>
          <xm:sqref>C8</xm:sqref>
        </x14:dataValidation>
        <x14:dataValidation type="list" allowBlank="1" showInputMessage="1" showErrorMessage="1" promptTitle="Hónap" prompt="Válassza ki születésének hónapját!_x000a_">
          <x14:formula1>
            <xm:f>belso!$F$5:$F$16</xm:f>
          </x14:formula1>
          <xm:sqref>D8</xm:sqref>
        </x14:dataValidation>
        <x14:dataValidation type="list" allowBlank="1" showInputMessage="1" showErrorMessage="1" promptTitle="Nap" prompt="Válassza ki születésének napját!">
          <x14:formula1>
            <xm:f>belso!$G$5:$G$35</xm:f>
          </x14:formula1>
          <xm:sqref>E8</xm:sqref>
        </x14:dataValidation>
        <x14:dataValidation type="list" allowBlank="1" showInputMessage="1" showErrorMessage="1" prompt="Válassza ki a képzés helyszínét (régiót)!">
          <x14:formula1>
            <xm:f>belso!$I$5:$I$10</xm:f>
          </x14:formula1>
          <xm:sqref>C15:E15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pageSetUpPr fitToPage="1"/>
  </sheetPr>
  <dimension ref="A1:J90"/>
  <sheetViews>
    <sheetView view="pageBreakPreview" topLeftCell="A2" zoomScale="75" zoomScaleNormal="70" zoomScaleSheetLayoutView="75" zoomScalePageLayoutView="30" workbookViewId="0">
      <selection activeCell="J2" sqref="J2:J64"/>
    </sheetView>
  </sheetViews>
  <sheetFormatPr defaultColWidth="9.140625" defaultRowHeight="15"/>
  <cols>
    <col min="1" max="1" width="4.28515625" style="550" customWidth="1"/>
    <col min="2" max="2" width="30.28515625" style="566" customWidth="1"/>
    <col min="3" max="3" width="12.140625" style="550" customWidth="1"/>
    <col min="4" max="4" width="22.28515625" style="550" customWidth="1"/>
    <col min="5" max="5" width="45.28515625" style="550" customWidth="1"/>
    <col min="6" max="6" width="55.42578125" style="550" customWidth="1"/>
    <col min="7" max="7" width="4.5703125" style="550" customWidth="1"/>
    <col min="8" max="8" width="140.5703125" style="530" customWidth="1"/>
    <col min="9" max="9" width="3.42578125" style="530" customWidth="1"/>
    <col min="10" max="10" width="80.85546875" style="530" hidden="1" customWidth="1"/>
    <col min="11" max="16384" width="9.140625" style="550"/>
  </cols>
  <sheetData>
    <row r="1" spans="1:10" ht="123.75" customHeight="1" thickBot="1">
      <c r="A1" s="530"/>
      <c r="B1" s="840" t="s">
        <v>207</v>
      </c>
      <c r="C1" s="841"/>
      <c r="D1" s="841"/>
      <c r="E1" s="841"/>
      <c r="F1" s="842"/>
      <c r="H1" s="546" t="s">
        <v>141</v>
      </c>
      <c r="J1" s="528" t="s">
        <v>132</v>
      </c>
    </row>
    <row r="2" spans="1:10" ht="50.25" customHeight="1" thickBot="1">
      <c r="A2" s="530"/>
      <c r="B2" s="867" t="s">
        <v>208</v>
      </c>
      <c r="C2" s="938"/>
      <c r="D2" s="938"/>
      <c r="E2" s="938"/>
      <c r="F2" s="939"/>
      <c r="H2" s="830" t="s">
        <v>1223</v>
      </c>
      <c r="J2" s="888" t="s">
        <v>466</v>
      </c>
    </row>
    <row r="3" spans="1:10" ht="30.75" customHeight="1" thickBot="1">
      <c r="A3" s="530"/>
      <c r="B3" s="577" t="s">
        <v>139</v>
      </c>
      <c r="C3" s="970">
        <f>Alapfeltételek!C5:E5</f>
        <v>0</v>
      </c>
      <c r="D3" s="970"/>
      <c r="E3" s="970"/>
      <c r="F3" s="971"/>
      <c r="H3" s="831"/>
      <c r="J3" s="935"/>
    </row>
    <row r="4" spans="1:10" ht="24" customHeight="1" thickBot="1">
      <c r="A4" s="530"/>
      <c r="B4" s="886" t="s">
        <v>144</v>
      </c>
      <c r="C4" s="917" t="s">
        <v>507</v>
      </c>
      <c r="D4" s="918"/>
      <c r="E4" s="579" t="s">
        <v>508</v>
      </c>
      <c r="F4" s="588" t="s">
        <v>509</v>
      </c>
      <c r="H4" s="831"/>
      <c r="J4" s="935"/>
    </row>
    <row r="5" spans="1:10" ht="39" customHeight="1" thickBot="1">
      <c r="A5" s="530"/>
      <c r="B5" s="887"/>
      <c r="C5" s="907"/>
      <c r="D5" s="908"/>
      <c r="E5" s="463"/>
      <c r="F5" s="466"/>
      <c r="H5" s="831"/>
      <c r="J5" s="935"/>
    </row>
    <row r="6" spans="1:10" ht="38.25" customHeight="1" thickBot="1">
      <c r="A6" s="530"/>
      <c r="B6" s="589" t="s">
        <v>1</v>
      </c>
      <c r="C6" s="942"/>
      <c r="D6" s="943"/>
      <c r="E6" s="943"/>
      <c r="F6" s="944"/>
      <c r="H6" s="897"/>
      <c r="I6" s="550"/>
      <c r="J6" s="936"/>
    </row>
    <row r="7" spans="1:10" ht="29.25" customHeight="1">
      <c r="A7" s="530"/>
      <c r="B7" s="967" t="s">
        <v>143</v>
      </c>
      <c r="C7" s="951" t="s">
        <v>117</v>
      </c>
      <c r="D7" s="952"/>
      <c r="E7" s="976"/>
      <c r="F7" s="977"/>
      <c r="H7" s="897"/>
      <c r="J7" s="937"/>
    </row>
    <row r="8" spans="1:10" ht="31.5" customHeight="1">
      <c r="A8" s="530"/>
      <c r="B8" s="968"/>
      <c r="C8" s="910" t="s">
        <v>118</v>
      </c>
      <c r="D8" s="911"/>
      <c r="E8" s="912"/>
      <c r="F8" s="913"/>
      <c r="H8" s="897"/>
      <c r="J8" s="937"/>
    </row>
    <row r="9" spans="1:10" ht="31.5" customHeight="1">
      <c r="A9" s="530"/>
      <c r="B9" s="968"/>
      <c r="C9" s="940" t="s">
        <v>119</v>
      </c>
      <c r="D9" s="941"/>
      <c r="E9" s="912"/>
      <c r="F9" s="913"/>
      <c r="H9" s="897"/>
      <c r="J9" s="937"/>
    </row>
    <row r="10" spans="1:10" ht="33.75" customHeight="1" thickBot="1">
      <c r="A10" s="530"/>
      <c r="B10" s="969"/>
      <c r="C10" s="978" t="s">
        <v>119</v>
      </c>
      <c r="D10" s="979"/>
      <c r="E10" s="955"/>
      <c r="F10" s="956"/>
      <c r="H10" s="897"/>
      <c r="J10" s="937"/>
    </row>
    <row r="11" spans="1:10" ht="49.5" customHeight="1" thickBot="1">
      <c r="A11" s="590"/>
      <c r="B11" s="591" t="s">
        <v>519</v>
      </c>
      <c r="C11" s="957"/>
      <c r="D11" s="958"/>
      <c r="E11" s="958"/>
      <c r="F11" s="959"/>
      <c r="H11" s="897"/>
      <c r="J11" s="937"/>
    </row>
    <row r="12" spans="1:10" ht="49.5" customHeight="1" thickBot="1">
      <c r="A12" s="590"/>
      <c r="B12" s="591" t="s">
        <v>1222</v>
      </c>
      <c r="C12" s="942"/>
      <c r="D12" s="943"/>
      <c r="E12" s="943"/>
      <c r="F12" s="944"/>
      <c r="H12" s="897"/>
      <c r="J12" s="937"/>
    </row>
    <row r="13" spans="1:10" ht="21.75" customHeight="1">
      <c r="A13" s="590"/>
      <c r="B13" s="886" t="s">
        <v>145</v>
      </c>
      <c r="C13" s="924" t="s">
        <v>146</v>
      </c>
      <c r="D13" s="925"/>
      <c r="E13" s="930"/>
      <c r="F13" s="931"/>
      <c r="H13" s="897"/>
      <c r="J13" s="937"/>
    </row>
    <row r="14" spans="1:10" ht="21.75" customHeight="1">
      <c r="A14" s="590"/>
      <c r="B14" s="923"/>
      <c r="C14" s="926" t="s">
        <v>147</v>
      </c>
      <c r="D14" s="927"/>
      <c r="E14" s="912"/>
      <c r="F14" s="913"/>
      <c r="H14" s="897"/>
      <c r="J14" s="937"/>
    </row>
    <row r="15" spans="1:10" ht="21.75" customHeight="1" thickBot="1">
      <c r="A15" s="590"/>
      <c r="B15" s="923"/>
      <c r="C15" s="928" t="s">
        <v>148</v>
      </c>
      <c r="D15" s="929"/>
      <c r="E15" s="932"/>
      <c r="F15" s="933"/>
      <c r="H15" s="897"/>
      <c r="J15" s="937"/>
    </row>
    <row r="16" spans="1:10" ht="21" customHeight="1">
      <c r="A16" s="590"/>
      <c r="B16" s="886" t="s">
        <v>120</v>
      </c>
      <c r="C16" s="924" t="s">
        <v>149</v>
      </c>
      <c r="D16" s="925"/>
      <c r="E16" s="930"/>
      <c r="F16" s="931"/>
      <c r="H16" s="897"/>
      <c r="J16" s="937"/>
    </row>
    <row r="17" spans="1:10" ht="18" customHeight="1">
      <c r="A17" s="590"/>
      <c r="B17" s="923"/>
      <c r="C17" s="926" t="s">
        <v>150</v>
      </c>
      <c r="D17" s="927"/>
      <c r="E17" s="912"/>
      <c r="F17" s="913"/>
      <c r="H17" s="897"/>
      <c r="J17" s="937"/>
    </row>
    <row r="18" spans="1:10" ht="19.5" customHeight="1">
      <c r="A18" s="590"/>
      <c r="B18" s="923"/>
      <c r="C18" s="926" t="s">
        <v>151</v>
      </c>
      <c r="D18" s="927"/>
      <c r="E18" s="912"/>
      <c r="F18" s="913"/>
      <c r="H18" s="897"/>
      <c r="J18" s="937"/>
    </row>
    <row r="19" spans="1:10" ht="21.75" customHeight="1" thickBot="1">
      <c r="A19" s="590"/>
      <c r="B19" s="950"/>
      <c r="C19" s="946" t="s">
        <v>152</v>
      </c>
      <c r="D19" s="947"/>
      <c r="E19" s="948"/>
      <c r="F19" s="949"/>
      <c r="H19" s="897"/>
      <c r="J19" s="937"/>
    </row>
    <row r="20" spans="1:10" ht="91.5" customHeight="1" thickBot="1">
      <c r="A20" s="530"/>
      <c r="B20" s="592" t="s">
        <v>526</v>
      </c>
      <c r="C20" s="964"/>
      <c r="D20" s="965"/>
      <c r="E20" s="965"/>
      <c r="F20" s="966"/>
      <c r="H20" s="897"/>
      <c r="J20" s="889"/>
    </row>
    <row r="21" spans="1:10" ht="30" customHeight="1">
      <c r="A21" s="530"/>
      <c r="B21" s="967" t="s">
        <v>153</v>
      </c>
      <c r="C21" s="951" t="s">
        <v>1244</v>
      </c>
      <c r="D21" s="952"/>
      <c r="E21" s="953"/>
      <c r="F21" s="954"/>
      <c r="H21" s="897"/>
      <c r="J21" s="889"/>
    </row>
    <row r="22" spans="1:10" ht="30" customHeight="1">
      <c r="A22" s="530"/>
      <c r="B22" s="968"/>
      <c r="C22" s="910" t="s">
        <v>1245</v>
      </c>
      <c r="D22" s="911"/>
      <c r="E22" s="912"/>
      <c r="F22" s="913"/>
      <c r="H22" s="897"/>
      <c r="J22" s="889"/>
    </row>
    <row r="23" spans="1:10" ht="34.5" customHeight="1">
      <c r="A23" s="530"/>
      <c r="B23" s="968"/>
      <c r="C23" s="910" t="s">
        <v>1246</v>
      </c>
      <c r="D23" s="911"/>
      <c r="E23" s="912"/>
      <c r="F23" s="913"/>
      <c r="H23" s="897"/>
      <c r="J23" s="889"/>
    </row>
    <row r="24" spans="1:10" ht="34.5" customHeight="1">
      <c r="A24" s="530"/>
      <c r="B24" s="968"/>
      <c r="C24" s="910" t="s">
        <v>1247</v>
      </c>
      <c r="D24" s="911"/>
      <c r="E24" s="912"/>
      <c r="F24" s="913"/>
      <c r="H24" s="897"/>
      <c r="J24" s="889"/>
    </row>
    <row r="25" spans="1:10" ht="30" customHeight="1">
      <c r="A25" s="530"/>
      <c r="B25" s="968"/>
      <c r="C25" s="910" t="s">
        <v>1248</v>
      </c>
      <c r="D25" s="911"/>
      <c r="E25" s="912"/>
      <c r="F25" s="913"/>
      <c r="H25" s="897"/>
      <c r="J25" s="889"/>
    </row>
    <row r="26" spans="1:10" ht="34.5" customHeight="1">
      <c r="A26" s="530"/>
      <c r="B26" s="968"/>
      <c r="C26" s="910" t="s">
        <v>1249</v>
      </c>
      <c r="D26" s="911"/>
      <c r="E26" s="912"/>
      <c r="F26" s="913"/>
      <c r="H26" s="897"/>
      <c r="J26" s="889"/>
    </row>
    <row r="27" spans="1:10" ht="34.5" customHeight="1">
      <c r="A27" s="530"/>
      <c r="B27" s="968"/>
      <c r="C27" s="910" t="s">
        <v>1250</v>
      </c>
      <c r="D27" s="911"/>
      <c r="E27" s="912"/>
      <c r="F27" s="913"/>
      <c r="H27" s="897"/>
      <c r="J27" s="889"/>
    </row>
    <row r="28" spans="1:10" ht="30" customHeight="1">
      <c r="A28" s="530"/>
      <c r="B28" s="968"/>
      <c r="C28" s="910" t="s">
        <v>1251</v>
      </c>
      <c r="D28" s="911"/>
      <c r="E28" s="912"/>
      <c r="F28" s="913"/>
      <c r="H28" s="897"/>
      <c r="J28" s="889"/>
    </row>
    <row r="29" spans="1:10" ht="34.5" customHeight="1">
      <c r="A29" s="530"/>
      <c r="B29" s="968"/>
      <c r="C29" s="910" t="s">
        <v>1252</v>
      </c>
      <c r="D29" s="911"/>
      <c r="E29" s="912"/>
      <c r="F29" s="913"/>
      <c r="H29" s="897"/>
      <c r="J29" s="889"/>
    </row>
    <row r="30" spans="1:10" ht="34.5" customHeight="1">
      <c r="A30" s="530"/>
      <c r="B30" s="968"/>
      <c r="C30" s="910" t="s">
        <v>1253</v>
      </c>
      <c r="D30" s="911"/>
      <c r="E30" s="912"/>
      <c r="F30" s="913"/>
      <c r="H30" s="897"/>
      <c r="J30" s="889"/>
    </row>
    <row r="31" spans="1:10" ht="30" customHeight="1">
      <c r="A31" s="530"/>
      <c r="B31" s="968"/>
      <c r="C31" s="910" t="s">
        <v>1254</v>
      </c>
      <c r="D31" s="911"/>
      <c r="E31" s="912"/>
      <c r="F31" s="913"/>
      <c r="H31" s="897"/>
      <c r="J31" s="889"/>
    </row>
    <row r="32" spans="1:10" ht="30" customHeight="1">
      <c r="A32" s="530"/>
      <c r="B32" s="968"/>
      <c r="C32" s="910" t="s">
        <v>1255</v>
      </c>
      <c r="D32" s="911"/>
      <c r="E32" s="912"/>
      <c r="F32" s="913"/>
      <c r="H32" s="897"/>
      <c r="J32" s="889"/>
    </row>
    <row r="33" spans="1:10" ht="34.5" customHeight="1">
      <c r="A33" s="530"/>
      <c r="B33" s="968"/>
      <c r="C33" s="910" t="s">
        <v>1256</v>
      </c>
      <c r="D33" s="911"/>
      <c r="E33" s="912"/>
      <c r="F33" s="913"/>
      <c r="H33" s="897"/>
      <c r="J33" s="889"/>
    </row>
    <row r="34" spans="1:10" ht="34.5" customHeight="1">
      <c r="A34" s="530"/>
      <c r="B34" s="968"/>
      <c r="C34" s="910" t="s">
        <v>1257</v>
      </c>
      <c r="D34" s="911"/>
      <c r="E34" s="912"/>
      <c r="F34" s="913"/>
      <c r="H34" s="897"/>
      <c r="J34" s="889"/>
    </row>
    <row r="35" spans="1:10" ht="30" customHeight="1">
      <c r="A35" s="530"/>
      <c r="B35" s="968"/>
      <c r="C35" s="910" t="s">
        <v>1258</v>
      </c>
      <c r="D35" s="911"/>
      <c r="E35" s="912"/>
      <c r="F35" s="913"/>
      <c r="H35" s="897"/>
      <c r="J35" s="889"/>
    </row>
    <row r="36" spans="1:10" ht="34.5" customHeight="1">
      <c r="A36" s="530"/>
      <c r="B36" s="968"/>
      <c r="C36" s="910" t="s">
        <v>1259</v>
      </c>
      <c r="D36" s="911"/>
      <c r="E36" s="912"/>
      <c r="F36" s="913"/>
      <c r="H36" s="897"/>
      <c r="J36" s="889"/>
    </row>
    <row r="37" spans="1:10" ht="34.5" customHeight="1">
      <c r="A37" s="530"/>
      <c r="B37" s="968"/>
      <c r="C37" s="910" t="s">
        <v>1260</v>
      </c>
      <c r="D37" s="911"/>
      <c r="E37" s="912"/>
      <c r="F37" s="913"/>
      <c r="H37" s="897"/>
      <c r="J37" s="889"/>
    </row>
    <row r="38" spans="1:10" ht="30" customHeight="1">
      <c r="A38" s="530"/>
      <c r="B38" s="968"/>
      <c r="C38" s="910" t="s">
        <v>1261</v>
      </c>
      <c r="D38" s="911"/>
      <c r="E38" s="912"/>
      <c r="F38" s="913"/>
      <c r="H38" s="897"/>
      <c r="J38" s="889"/>
    </row>
    <row r="39" spans="1:10" ht="34.5" customHeight="1">
      <c r="A39" s="530"/>
      <c r="B39" s="968"/>
      <c r="C39" s="910" t="s">
        <v>1262</v>
      </c>
      <c r="D39" s="911"/>
      <c r="E39" s="912"/>
      <c r="F39" s="913"/>
      <c r="H39" s="897"/>
      <c r="J39" s="889"/>
    </row>
    <row r="40" spans="1:10" ht="34.5" customHeight="1">
      <c r="A40" s="530"/>
      <c r="B40" s="968"/>
      <c r="C40" s="910" t="s">
        <v>1263</v>
      </c>
      <c r="D40" s="911"/>
      <c r="E40" s="912"/>
      <c r="F40" s="913"/>
      <c r="H40" s="897"/>
      <c r="J40" s="889"/>
    </row>
    <row r="41" spans="1:10" ht="30" customHeight="1">
      <c r="A41" s="530"/>
      <c r="B41" s="968"/>
      <c r="C41" s="910" t="s">
        <v>1264</v>
      </c>
      <c r="D41" s="911"/>
      <c r="E41" s="912"/>
      <c r="F41" s="913"/>
      <c r="H41" s="897"/>
      <c r="J41" s="889"/>
    </row>
    <row r="42" spans="1:10" ht="34.5" customHeight="1">
      <c r="A42" s="530"/>
      <c r="B42" s="968"/>
      <c r="C42" s="910" t="s">
        <v>1265</v>
      </c>
      <c r="D42" s="911"/>
      <c r="E42" s="912"/>
      <c r="F42" s="913"/>
      <c r="H42" s="897"/>
      <c r="J42" s="889"/>
    </row>
    <row r="43" spans="1:10" ht="30" customHeight="1">
      <c r="A43" s="530"/>
      <c r="B43" s="968"/>
      <c r="C43" s="910" t="s">
        <v>1266</v>
      </c>
      <c r="D43" s="911"/>
      <c r="E43" s="912"/>
      <c r="F43" s="913"/>
      <c r="H43" s="897"/>
      <c r="J43" s="889"/>
    </row>
    <row r="44" spans="1:10" ht="34.5" customHeight="1">
      <c r="A44" s="530"/>
      <c r="B44" s="968"/>
      <c r="C44" s="910" t="s">
        <v>1267</v>
      </c>
      <c r="D44" s="911"/>
      <c r="E44" s="912"/>
      <c r="F44" s="913"/>
      <c r="H44" s="897"/>
      <c r="J44" s="889"/>
    </row>
    <row r="45" spans="1:10" ht="34.5" customHeight="1">
      <c r="A45" s="530"/>
      <c r="B45" s="968"/>
      <c r="C45" s="910" t="s">
        <v>1268</v>
      </c>
      <c r="D45" s="911"/>
      <c r="E45" s="912"/>
      <c r="F45" s="913"/>
      <c r="H45" s="897"/>
      <c r="J45" s="889"/>
    </row>
    <row r="46" spans="1:10" ht="30" customHeight="1">
      <c r="A46" s="530"/>
      <c r="B46" s="968"/>
      <c r="C46" s="910" t="s">
        <v>1269</v>
      </c>
      <c r="D46" s="911"/>
      <c r="E46" s="912"/>
      <c r="F46" s="913"/>
      <c r="H46" s="897"/>
      <c r="J46" s="889"/>
    </row>
    <row r="47" spans="1:10" ht="34.5" customHeight="1">
      <c r="A47" s="530"/>
      <c r="B47" s="968"/>
      <c r="C47" s="910" t="s">
        <v>1270</v>
      </c>
      <c r="D47" s="911"/>
      <c r="E47" s="912"/>
      <c r="F47" s="913"/>
      <c r="H47" s="897"/>
      <c r="J47" s="889"/>
    </row>
    <row r="48" spans="1:10" ht="34.5" customHeight="1">
      <c r="A48" s="530"/>
      <c r="B48" s="968"/>
      <c r="C48" s="910" t="s">
        <v>1271</v>
      </c>
      <c r="D48" s="911"/>
      <c r="E48" s="912"/>
      <c r="F48" s="913"/>
      <c r="H48" s="897"/>
      <c r="J48" s="889"/>
    </row>
    <row r="49" spans="1:10" ht="30" customHeight="1">
      <c r="A49" s="530"/>
      <c r="B49" s="968"/>
      <c r="C49" s="910" t="s">
        <v>1272</v>
      </c>
      <c r="D49" s="911"/>
      <c r="E49" s="912"/>
      <c r="F49" s="913"/>
      <c r="H49" s="897"/>
      <c r="J49" s="889"/>
    </row>
    <row r="50" spans="1:10" ht="34.5" customHeight="1">
      <c r="A50" s="530"/>
      <c r="B50" s="968"/>
      <c r="C50" s="910" t="s">
        <v>1273</v>
      </c>
      <c r="D50" s="911"/>
      <c r="E50" s="912"/>
      <c r="F50" s="913"/>
      <c r="H50" s="897"/>
      <c r="J50" s="889"/>
    </row>
    <row r="51" spans="1:10" ht="34.5" customHeight="1">
      <c r="A51" s="530"/>
      <c r="B51" s="968"/>
      <c r="C51" s="910" t="s">
        <v>1274</v>
      </c>
      <c r="D51" s="911"/>
      <c r="E51" s="912"/>
      <c r="F51" s="913"/>
      <c r="H51" s="897"/>
      <c r="J51" s="889"/>
    </row>
    <row r="52" spans="1:10" ht="30" customHeight="1">
      <c r="A52" s="530"/>
      <c r="B52" s="968"/>
      <c r="C52" s="910" t="s">
        <v>1275</v>
      </c>
      <c r="D52" s="911"/>
      <c r="E52" s="912"/>
      <c r="F52" s="913"/>
      <c r="H52" s="897"/>
      <c r="J52" s="889"/>
    </row>
    <row r="53" spans="1:10" ht="30" customHeight="1">
      <c r="A53" s="530"/>
      <c r="B53" s="968"/>
      <c r="C53" s="910" t="s">
        <v>1276</v>
      </c>
      <c r="D53" s="911"/>
      <c r="E53" s="912"/>
      <c r="F53" s="913"/>
      <c r="H53" s="897"/>
      <c r="J53" s="889"/>
    </row>
    <row r="54" spans="1:10" ht="34.5" customHeight="1">
      <c r="A54" s="530"/>
      <c r="B54" s="968"/>
      <c r="C54" s="910" t="s">
        <v>1277</v>
      </c>
      <c r="D54" s="911"/>
      <c r="E54" s="912"/>
      <c r="F54" s="913"/>
      <c r="H54" s="897"/>
      <c r="J54" s="889"/>
    </row>
    <row r="55" spans="1:10" ht="34.5" customHeight="1" thickBot="1">
      <c r="A55" s="530"/>
      <c r="B55" s="968"/>
      <c r="C55" s="974" t="s">
        <v>1278</v>
      </c>
      <c r="D55" s="975"/>
      <c r="E55" s="955"/>
      <c r="F55" s="956"/>
      <c r="H55" s="897"/>
      <c r="J55" s="889"/>
    </row>
    <row r="56" spans="1:10" ht="39" customHeight="1" thickBot="1">
      <c r="A56" s="590"/>
      <c r="B56" s="577" t="s">
        <v>121</v>
      </c>
      <c r="C56" s="957"/>
      <c r="D56" s="958"/>
      <c r="E56" s="958"/>
      <c r="F56" s="959"/>
      <c r="H56" s="898"/>
      <c r="J56" s="889"/>
    </row>
    <row r="57" spans="1:10" ht="9.75" customHeight="1" thickBot="1">
      <c r="A57" s="530"/>
      <c r="B57" s="593"/>
      <c r="C57" s="594"/>
      <c r="D57" s="594"/>
      <c r="E57" s="594"/>
      <c r="F57" s="595"/>
      <c r="H57" s="596"/>
      <c r="J57" s="889"/>
    </row>
    <row r="58" spans="1:10" ht="30.75" customHeight="1" thickBot="1">
      <c r="A58" s="530"/>
      <c r="B58" s="567" t="s">
        <v>213</v>
      </c>
      <c r="C58" s="597"/>
      <c r="D58" s="597"/>
      <c r="E58" s="597"/>
      <c r="F58" s="598"/>
      <c r="H58" s="894" t="s">
        <v>1157</v>
      </c>
      <c r="J58" s="889"/>
    </row>
    <row r="59" spans="1:10" ht="25.5" customHeight="1" thickBot="1">
      <c r="A59" s="530"/>
      <c r="B59" s="980" t="s">
        <v>322</v>
      </c>
      <c r="C59" s="981"/>
      <c r="D59" s="981"/>
      <c r="E59" s="981"/>
      <c r="F59" s="982"/>
      <c r="H59" s="945"/>
      <c r="J59" s="889"/>
    </row>
    <row r="60" spans="1:10" ht="61.5" customHeight="1" thickBot="1">
      <c r="A60" s="530"/>
      <c r="B60" s="577" t="s">
        <v>187</v>
      </c>
      <c r="C60" s="983"/>
      <c r="D60" s="984"/>
      <c r="E60" s="984"/>
      <c r="F60" s="985"/>
      <c r="H60" s="945"/>
      <c r="J60" s="889"/>
    </row>
    <row r="61" spans="1:10" ht="30.75" customHeight="1" thickBot="1">
      <c r="A61" s="530"/>
      <c r="B61" s="599" t="s">
        <v>323</v>
      </c>
      <c r="C61" s="600"/>
      <c r="D61" s="600"/>
      <c r="E61" s="600"/>
      <c r="F61" s="601"/>
      <c r="H61" s="945"/>
      <c r="J61" s="889"/>
    </row>
    <row r="62" spans="1:10" ht="34.5" customHeight="1" thickBot="1">
      <c r="A62" s="530"/>
      <c r="B62" s="602" t="s">
        <v>116</v>
      </c>
      <c r="C62" s="962" t="s">
        <v>2</v>
      </c>
      <c r="D62" s="963"/>
      <c r="E62" s="603" t="s">
        <v>5</v>
      </c>
      <c r="F62" s="604" t="s">
        <v>4</v>
      </c>
      <c r="H62" s="897"/>
      <c r="J62" s="889"/>
    </row>
    <row r="63" spans="1:10" ht="53.25" customHeight="1">
      <c r="A63" s="530"/>
      <c r="B63" s="605" t="s">
        <v>215</v>
      </c>
      <c r="C63" s="972"/>
      <c r="D63" s="973"/>
      <c r="E63" s="470"/>
      <c r="F63" s="471"/>
      <c r="H63" s="897"/>
      <c r="J63" s="889"/>
    </row>
    <row r="64" spans="1:10" ht="47.25" customHeight="1">
      <c r="A64" s="530"/>
      <c r="B64" s="605" t="s">
        <v>209</v>
      </c>
      <c r="C64" s="919"/>
      <c r="D64" s="920"/>
      <c r="E64" s="215"/>
      <c r="F64" s="213"/>
      <c r="H64" s="897"/>
      <c r="J64" s="889"/>
    </row>
    <row r="65" spans="1:8" ht="47.25" customHeight="1">
      <c r="A65" s="530"/>
      <c r="B65" s="605" t="s">
        <v>3</v>
      </c>
      <c r="C65" s="919"/>
      <c r="D65" s="920"/>
      <c r="E65" s="215"/>
      <c r="F65" s="213"/>
      <c r="H65" s="897"/>
    </row>
    <row r="66" spans="1:8" ht="47.25" customHeight="1">
      <c r="A66" s="530"/>
      <c r="B66" s="605" t="s">
        <v>210</v>
      </c>
      <c r="C66" s="919" t="str">
        <f>IF($C$60&gt;3, "Kérjük megadni a tulajdonostárs adatait", "")</f>
        <v/>
      </c>
      <c r="D66" s="920"/>
      <c r="E66" s="215" t="str">
        <f>IF($C$60&gt;3, "Kérjük megadni a tulajdonostárs adatait", "")</f>
        <v/>
      </c>
      <c r="F66" s="213" t="str">
        <f>IF($C$60&gt;3, "Kérjük megadni a tulajdonostárs adatait", "")</f>
        <v/>
      </c>
      <c r="H66" s="897"/>
    </row>
    <row r="67" spans="1:8" ht="47.25" customHeight="1" thickBot="1">
      <c r="A67" s="530"/>
      <c r="B67" s="607" t="s">
        <v>1153</v>
      </c>
      <c r="C67" s="921" t="str">
        <f>IF($C$60&gt;4, "Kérjük megadni a tulajdonostárs adatait", "")</f>
        <v/>
      </c>
      <c r="D67" s="922"/>
      <c r="E67" s="216" t="str">
        <f>IF($C$60&gt;4, "Kérjük megadni a tulajdonostárs adatait", "")</f>
        <v/>
      </c>
      <c r="F67" s="214" t="str">
        <f>IF($C$60&gt;4, "Kérjük megadni a tulajdonostárs adatait", "")</f>
        <v/>
      </c>
      <c r="H67" s="897"/>
    </row>
    <row r="68" spans="1:8" ht="47.25" hidden="1" customHeight="1">
      <c r="A68" s="530"/>
      <c r="B68" s="609" t="s">
        <v>1155</v>
      </c>
      <c r="C68" s="986" t="str">
        <f>IF($C$60&gt;5, "Kérjük megadni a tulajdonostárs adatait", "")</f>
        <v/>
      </c>
      <c r="D68" s="987"/>
      <c r="E68" s="610" t="str">
        <f>IF($C$60&gt;5, "Kérjük megadni a tulajdonostárs adatait", "")</f>
        <v/>
      </c>
      <c r="F68" s="611" t="str">
        <f>IF($C$60&gt;5, "Kérjük megadni a tulajdonostárs adatait", "")</f>
        <v/>
      </c>
      <c r="H68" s="897"/>
    </row>
    <row r="69" spans="1:8" ht="47.25" hidden="1" customHeight="1">
      <c r="A69" s="530"/>
      <c r="B69" s="605" t="s">
        <v>1156</v>
      </c>
      <c r="C69" s="988" t="str">
        <f>IF($C$60&gt;6, "Kérjük megadni a tulajdonostárs adatait", "")</f>
        <v/>
      </c>
      <c r="D69" s="989"/>
      <c r="E69" s="612" t="str">
        <f>IF($C$60&gt;6, "Kérjük megadni a tulajdonostárs adatait", "")</f>
        <v/>
      </c>
      <c r="F69" s="606" t="str">
        <f>IF($C$60&gt;6, "Kérjük megadni a tulajdonostárs adatait", "")</f>
        <v/>
      </c>
      <c r="H69" s="897"/>
    </row>
    <row r="70" spans="1:8" ht="47.25" hidden="1" customHeight="1" thickBot="1">
      <c r="A70" s="530"/>
      <c r="B70" s="607" t="s">
        <v>1154</v>
      </c>
      <c r="C70" s="960" t="str">
        <f>IF($C$60&gt;7, "Kérjük megadni a tulajdonostárs adatait", "")</f>
        <v/>
      </c>
      <c r="D70" s="961"/>
      <c r="E70" s="613" t="str">
        <f>IF($C$60&gt;7, "Kérjük megadni a tulajdonostárs adatait", "")</f>
        <v/>
      </c>
      <c r="F70" s="608" t="str">
        <f>IF($C$60&gt;7, "Kérjük megadni a tulajdonostárs adatait", "")</f>
        <v/>
      </c>
      <c r="H70" s="898"/>
    </row>
    <row r="71" spans="1:8" ht="11.25" customHeight="1" thickBot="1">
      <c r="A71" s="530"/>
      <c r="B71" s="582"/>
      <c r="C71" s="614"/>
      <c r="D71" s="614"/>
      <c r="E71" s="615"/>
      <c r="F71" s="616"/>
    </row>
    <row r="72" spans="1:8" ht="25.5" customHeight="1" thickBot="1">
      <c r="A72" s="530"/>
      <c r="B72" s="567" t="s">
        <v>214</v>
      </c>
      <c r="C72" s="597"/>
      <c r="D72" s="597"/>
      <c r="E72" s="597"/>
      <c r="F72" s="598"/>
      <c r="H72" s="914" t="s">
        <v>1158</v>
      </c>
    </row>
    <row r="73" spans="1:8" ht="33.75" customHeight="1" thickBot="1">
      <c r="A73" s="565">
        <v>1000</v>
      </c>
      <c r="B73" s="548" t="s">
        <v>0</v>
      </c>
      <c r="C73" s="617">
        <f>LEN(C74)</f>
        <v>0</v>
      </c>
      <c r="D73" s="843" t="str">
        <f>IF(C73&gt;A73,CONCATENATE("Karaktertúllépés! Kérjük, válaszát maximum ",A73," karakterben foglalja össze!"),CONCATENATE("Még beírható karakterek száma:   ",A73-C73))</f>
        <v>Még beírható karakterek száma:   1000</v>
      </c>
      <c r="E73" s="934"/>
      <c r="F73" s="844"/>
      <c r="H73" s="915"/>
    </row>
    <row r="74" spans="1:8" ht="294" customHeight="1" thickBot="1">
      <c r="A74" s="530"/>
      <c r="B74" s="577" t="s">
        <v>211</v>
      </c>
      <c r="C74" s="870"/>
      <c r="D74" s="900"/>
      <c r="E74" s="900"/>
      <c r="F74" s="901"/>
      <c r="H74" s="915"/>
    </row>
    <row r="75" spans="1:8" ht="21" customHeight="1" thickBot="1">
      <c r="A75" s="530"/>
      <c r="B75" s="880" t="str">
        <f>IF(C73=0, "Kötelező a kitöltés!", "")</f>
        <v>Kötelező a kitöltés!</v>
      </c>
      <c r="C75" s="881"/>
      <c r="D75" s="881"/>
      <c r="E75" s="881"/>
      <c r="F75" s="882"/>
      <c r="H75" s="915"/>
    </row>
    <row r="76" spans="1:8" ht="36" customHeight="1" thickBot="1">
      <c r="A76" s="565">
        <v>1000</v>
      </c>
      <c r="B76" s="618" t="s">
        <v>0</v>
      </c>
      <c r="C76" s="617">
        <f>LEN(C77)</f>
        <v>0</v>
      </c>
      <c r="D76" s="843" t="str">
        <f>IF(C76&gt;A76,CONCATENATE("Karaktertúllépés! Kérjük, válaszát maximum ",A76," karakterben foglalja össze!"),CONCATENATE("Még beírható karakterek száma:   ",A76-C76))</f>
        <v>Még beírható karakterek száma:   1000</v>
      </c>
      <c r="E76" s="934"/>
      <c r="F76" s="844"/>
      <c r="H76" s="915"/>
    </row>
    <row r="77" spans="1:8" ht="279.75" customHeight="1" thickBot="1">
      <c r="A77" s="530"/>
      <c r="B77" s="577" t="s">
        <v>212</v>
      </c>
      <c r="C77" s="870"/>
      <c r="D77" s="900"/>
      <c r="E77" s="900"/>
      <c r="F77" s="901"/>
      <c r="H77" s="915"/>
    </row>
    <row r="78" spans="1:8" ht="21" customHeight="1" thickBot="1">
      <c r="A78" s="530"/>
      <c r="B78" s="880" t="str">
        <f>IF(C76=0, "Kötelező a kitöltés!", "")</f>
        <v>Kötelező a kitöltés!</v>
      </c>
      <c r="C78" s="881"/>
      <c r="D78" s="881"/>
      <c r="E78" s="881"/>
      <c r="F78" s="882"/>
      <c r="H78" s="915"/>
    </row>
    <row r="79" spans="1:8" ht="30.75" customHeight="1" thickBot="1">
      <c r="A79" s="565">
        <v>1000</v>
      </c>
      <c r="B79" s="618" t="s">
        <v>0</v>
      </c>
      <c r="C79" s="617">
        <f>LEN(C80)</f>
        <v>0</v>
      </c>
      <c r="D79" s="843" t="str">
        <f>IF(C79&gt;A79,CONCATENATE("Karaktertúllépés! Kérjük, válaszát maximum ",A79," karakterben foglalja össze!"),CONCATENATE("Még beírható karakterek száma:   ",A79-C79))</f>
        <v>Még beírható karakterek száma:   1000</v>
      </c>
      <c r="E79" s="934"/>
      <c r="F79" s="844"/>
      <c r="H79" s="915"/>
    </row>
    <row r="80" spans="1:8" ht="251.25" customHeight="1" thickBot="1">
      <c r="A80" s="530"/>
      <c r="B80" s="577" t="s">
        <v>334</v>
      </c>
      <c r="C80" s="870"/>
      <c r="D80" s="900"/>
      <c r="E80" s="900"/>
      <c r="F80" s="901"/>
      <c r="H80" s="915"/>
    </row>
    <row r="81" spans="1:8" ht="21" customHeight="1" thickBot="1">
      <c r="A81" s="530"/>
      <c r="B81" s="880" t="str">
        <f>IF(C79=0, "Kötelező a kitöltés!", "")</f>
        <v>Kötelező a kitöltés!</v>
      </c>
      <c r="C81" s="881"/>
      <c r="D81" s="881"/>
      <c r="E81" s="881"/>
      <c r="F81" s="882"/>
      <c r="H81" s="916"/>
    </row>
    <row r="90" spans="1:8" ht="42.75" customHeight="1"/>
  </sheetData>
  <sheetProtection algorithmName="SHA-512" hashValue="j+IltHYBB1PyRWkkBw+MObBfxAcEVmMeqHFijQN+q6rPWKxRO5jP8xlX3eVMsSISJXfV8ijugTH/xkl0ALGPTg==" saltValue="JHfwaD5TIF1cLAInXU+2GQ==" spinCount="100000" sheet="1" objects="1" scenarios="1" formatCells="0" formatColumns="0" formatRows="0" insertRows="0" selectLockedCells="1"/>
  <mergeCells count="131">
    <mergeCell ref="C80:F80"/>
    <mergeCell ref="C77:F77"/>
    <mergeCell ref="E8:F8"/>
    <mergeCell ref="E7:F7"/>
    <mergeCell ref="C10:D10"/>
    <mergeCell ref="E10:F10"/>
    <mergeCell ref="B59:F59"/>
    <mergeCell ref="C60:F60"/>
    <mergeCell ref="C68:D68"/>
    <mergeCell ref="C69:D69"/>
    <mergeCell ref="C17:D17"/>
    <mergeCell ref="E17:F17"/>
    <mergeCell ref="E49:F49"/>
    <mergeCell ref="C22:D22"/>
    <mergeCell ref="E22:F22"/>
    <mergeCell ref="C23:D23"/>
    <mergeCell ref="E23:F23"/>
    <mergeCell ref="C24:D24"/>
    <mergeCell ref="E24:F24"/>
    <mergeCell ref="C50:D50"/>
    <mergeCell ref="E50:F50"/>
    <mergeCell ref="C51:D51"/>
    <mergeCell ref="E51:F51"/>
    <mergeCell ref="C28:D28"/>
    <mergeCell ref="B1:F1"/>
    <mergeCell ref="C74:F74"/>
    <mergeCell ref="C11:F11"/>
    <mergeCell ref="C65:D65"/>
    <mergeCell ref="C70:D70"/>
    <mergeCell ref="C62:D62"/>
    <mergeCell ref="C20:F20"/>
    <mergeCell ref="C56:F56"/>
    <mergeCell ref="B7:B10"/>
    <mergeCell ref="B21:B55"/>
    <mergeCell ref="C7:D7"/>
    <mergeCell ref="C8:D8"/>
    <mergeCell ref="C3:F3"/>
    <mergeCell ref="C63:D63"/>
    <mergeCell ref="C6:F6"/>
    <mergeCell ref="D73:F73"/>
    <mergeCell ref="E54:F54"/>
    <mergeCell ref="C55:D55"/>
    <mergeCell ref="E46:F46"/>
    <mergeCell ref="C47:D47"/>
    <mergeCell ref="E47:F47"/>
    <mergeCell ref="C48:D48"/>
    <mergeCell ref="E48:F48"/>
    <mergeCell ref="C49:D49"/>
    <mergeCell ref="J2:J64"/>
    <mergeCell ref="B2:F2"/>
    <mergeCell ref="C9:D9"/>
    <mergeCell ref="E9:F9"/>
    <mergeCell ref="C12:F12"/>
    <mergeCell ref="H2:H56"/>
    <mergeCell ref="H58:H70"/>
    <mergeCell ref="C19:D19"/>
    <mergeCell ref="E19:F19"/>
    <mergeCell ref="B16:B19"/>
    <mergeCell ref="C16:D16"/>
    <mergeCell ref="E16:F16"/>
    <mergeCell ref="C64:D64"/>
    <mergeCell ref="C21:D21"/>
    <mergeCell ref="E21:F21"/>
    <mergeCell ref="E55:F55"/>
    <mergeCell ref="E52:F52"/>
    <mergeCell ref="C43:D43"/>
    <mergeCell ref="E43:F43"/>
    <mergeCell ref="C44:D44"/>
    <mergeCell ref="E44:F44"/>
    <mergeCell ref="C45:D45"/>
    <mergeCell ref="E45:F45"/>
    <mergeCell ref="C46:D46"/>
    <mergeCell ref="B81:F81"/>
    <mergeCell ref="H72:H81"/>
    <mergeCell ref="B75:F75"/>
    <mergeCell ref="B78:F78"/>
    <mergeCell ref="B4:B5"/>
    <mergeCell ref="C4:D4"/>
    <mergeCell ref="C66:D66"/>
    <mergeCell ref="C67:D67"/>
    <mergeCell ref="C5:D5"/>
    <mergeCell ref="B13:B15"/>
    <mergeCell ref="C13:D13"/>
    <mergeCell ref="C14:D14"/>
    <mergeCell ref="C15:D15"/>
    <mergeCell ref="E13:F13"/>
    <mergeCell ref="E14:F14"/>
    <mergeCell ref="E15:F15"/>
    <mergeCell ref="C18:D18"/>
    <mergeCell ref="E18:F18"/>
    <mergeCell ref="D79:F79"/>
    <mergeCell ref="D76:F76"/>
    <mergeCell ref="C53:D53"/>
    <mergeCell ref="E53:F53"/>
    <mergeCell ref="C54:D54"/>
    <mergeCell ref="C52:D52"/>
    <mergeCell ref="E28:F28"/>
    <mergeCell ref="C29:D29"/>
    <mergeCell ref="E29:F29"/>
    <mergeCell ref="C30:D30"/>
    <mergeCell ref="E30:F30"/>
    <mergeCell ref="C25:D25"/>
    <mergeCell ref="E25:F25"/>
    <mergeCell ref="C26:D26"/>
    <mergeCell ref="E26:F26"/>
    <mergeCell ref="C27:D27"/>
    <mergeCell ref="E27:F27"/>
    <mergeCell ref="C34:D34"/>
    <mergeCell ref="E34:F34"/>
    <mergeCell ref="C35:D35"/>
    <mergeCell ref="E35:F35"/>
    <mergeCell ref="C36:D36"/>
    <mergeCell ref="E36:F36"/>
    <mergeCell ref="C31:D31"/>
    <mergeCell ref="E31:F31"/>
    <mergeCell ref="C32:D32"/>
    <mergeCell ref="E32:F32"/>
    <mergeCell ref="C33:D33"/>
    <mergeCell ref="E33:F33"/>
    <mergeCell ref="C40:D40"/>
    <mergeCell ref="E40:F40"/>
    <mergeCell ref="C41:D41"/>
    <mergeCell ref="E41:F41"/>
    <mergeCell ref="C42:D42"/>
    <mergeCell ref="E42:F42"/>
    <mergeCell ref="C37:D37"/>
    <mergeCell ref="E37:F37"/>
    <mergeCell ref="C38:D38"/>
    <mergeCell ref="E38:F38"/>
    <mergeCell ref="C39:D39"/>
    <mergeCell ref="E39:F39"/>
  </mergeCells>
  <conditionalFormatting sqref="D76">
    <cfRule type="expression" dxfId="130" priority="45">
      <formula>C76&gt;A76</formula>
    </cfRule>
  </conditionalFormatting>
  <conditionalFormatting sqref="D73">
    <cfRule type="expression" dxfId="129" priority="34">
      <formula>C73&gt;A73</formula>
    </cfRule>
  </conditionalFormatting>
  <conditionalFormatting sqref="D79">
    <cfRule type="expression" dxfId="128" priority="33">
      <formula>C79&gt;A79</formula>
    </cfRule>
  </conditionalFormatting>
  <conditionalFormatting sqref="E79:F79">
    <cfRule type="expression" dxfId="127" priority="66">
      <formula>C92&gt;A92</formula>
    </cfRule>
  </conditionalFormatting>
  <conditionalFormatting sqref="C5:D5">
    <cfRule type="expression" dxfId="126" priority="30">
      <formula>$C$5=""</formula>
    </cfRule>
  </conditionalFormatting>
  <conditionalFormatting sqref="E5">
    <cfRule type="expression" dxfId="125" priority="29">
      <formula>$E$5=""</formula>
    </cfRule>
  </conditionalFormatting>
  <conditionalFormatting sqref="F5">
    <cfRule type="expression" dxfId="124" priority="28">
      <formula>$F$5=""</formula>
    </cfRule>
  </conditionalFormatting>
  <conditionalFormatting sqref="C6:F6">
    <cfRule type="expression" dxfId="123" priority="27">
      <formula>$C$6=""</formula>
    </cfRule>
  </conditionalFormatting>
  <conditionalFormatting sqref="E7:F7">
    <cfRule type="expression" dxfId="122" priority="25">
      <formula>$E$7=""</formula>
    </cfRule>
    <cfRule type="expression" priority="26">
      <formula>$E$7=""</formula>
    </cfRule>
  </conditionalFormatting>
  <conditionalFormatting sqref="C11:F11">
    <cfRule type="expression" dxfId="121" priority="24">
      <formula>$C$11=""</formula>
    </cfRule>
  </conditionalFormatting>
  <conditionalFormatting sqref="C12:F12">
    <cfRule type="expression" dxfId="120" priority="23">
      <formula>$C$12=""</formula>
    </cfRule>
  </conditionalFormatting>
  <conditionalFormatting sqref="C20:F20">
    <cfRule type="expression" dxfId="119" priority="22">
      <formula>$C$20=""</formula>
    </cfRule>
  </conditionalFormatting>
  <conditionalFormatting sqref="C56:F56">
    <cfRule type="expression" dxfId="118" priority="21">
      <formula>$C$56=""</formula>
    </cfRule>
  </conditionalFormatting>
  <conditionalFormatting sqref="C60:F60">
    <cfRule type="expression" dxfId="117" priority="20">
      <formula>$C$60=""</formula>
    </cfRule>
  </conditionalFormatting>
  <conditionalFormatting sqref="C63:D63">
    <cfRule type="expression" dxfId="116" priority="19">
      <formula>$C$63=""</formula>
    </cfRule>
  </conditionalFormatting>
  <conditionalFormatting sqref="E63">
    <cfRule type="expression" dxfId="115" priority="18">
      <formula>$E$63=""</formula>
    </cfRule>
  </conditionalFormatting>
  <conditionalFormatting sqref="F63">
    <cfRule type="expression" dxfId="114" priority="17">
      <formula>$F$63=""</formula>
    </cfRule>
  </conditionalFormatting>
  <conditionalFormatting sqref="C74:F74">
    <cfRule type="expression" dxfId="113" priority="16">
      <formula>$C$74=""</formula>
    </cfRule>
  </conditionalFormatting>
  <conditionalFormatting sqref="C77:F77">
    <cfRule type="expression" dxfId="112" priority="15">
      <formula>$C$77=""</formula>
    </cfRule>
  </conditionalFormatting>
  <conditionalFormatting sqref="C80:F80">
    <cfRule type="expression" dxfId="111" priority="14">
      <formula>$C$80=""</formula>
    </cfRule>
  </conditionalFormatting>
  <conditionalFormatting sqref="E13:F13">
    <cfRule type="expression" dxfId="110" priority="13">
      <formula>$E$13=""</formula>
    </cfRule>
  </conditionalFormatting>
  <conditionalFormatting sqref="E14:F14">
    <cfRule type="expression" dxfId="109" priority="12">
      <formula>$E$14=""</formula>
    </cfRule>
  </conditionalFormatting>
  <conditionalFormatting sqref="E15:F15">
    <cfRule type="expression" dxfId="108" priority="11">
      <formula>$E$15=""</formula>
    </cfRule>
  </conditionalFormatting>
  <conditionalFormatting sqref="E16:F19">
    <cfRule type="expression" dxfId="107" priority="10">
      <formula>$E$16=""</formula>
    </cfRule>
  </conditionalFormatting>
  <conditionalFormatting sqref="E16:F16">
    <cfRule type="expression" dxfId="106" priority="9">
      <formula>$E$16=""</formula>
    </cfRule>
  </conditionalFormatting>
  <conditionalFormatting sqref="E17:F17">
    <cfRule type="expression" dxfId="105" priority="8">
      <formula>$E$17=""</formula>
    </cfRule>
  </conditionalFormatting>
  <conditionalFormatting sqref="E18:F18">
    <cfRule type="expression" dxfId="104" priority="7">
      <formula>$E$18=""</formula>
    </cfRule>
  </conditionalFormatting>
  <conditionalFormatting sqref="E19:F19">
    <cfRule type="expression" dxfId="103" priority="6">
      <formula>$E$19=""</formula>
    </cfRule>
  </conditionalFormatting>
  <conditionalFormatting sqref="E16:F16 E19:F19">
    <cfRule type="expression" dxfId="102" priority="5">
      <formula>$E$13=""</formula>
    </cfRule>
  </conditionalFormatting>
  <conditionalFormatting sqref="E17:F17">
    <cfRule type="expression" dxfId="101" priority="4">
      <formula>$E$14=""</formula>
    </cfRule>
  </conditionalFormatting>
  <conditionalFormatting sqref="E18:F18">
    <cfRule type="expression" dxfId="100" priority="3">
      <formula>$E$15=""</formula>
    </cfRule>
  </conditionalFormatting>
  <conditionalFormatting sqref="E18:F18">
    <cfRule type="expression" dxfId="99" priority="2">
      <formula>$E$14=""</formula>
    </cfRule>
  </conditionalFormatting>
  <conditionalFormatting sqref="E19:F19">
    <cfRule type="expression" dxfId="98" priority="1">
      <formula>$E$15=""</formula>
    </cfRule>
  </conditionalFormatting>
  <dataValidations count="1">
    <dataValidation type="whole" operator="greaterThanOrEqual" allowBlank="1" showInputMessage="1" showErrorMessage="1" prompt="A támogatott tulajdonos tulajdoni hányada legalább 75% kell, hogy legyen!" sqref="E63">
      <formula1>75</formula1>
    </dataValidation>
  </dataValidations>
  <hyperlinks>
    <hyperlink ref="G76" r:id="rId1" display="https://www.ksh.hu/docs/osztalyozasok/teaor/teaor_tartalom_2015_05.pdf"/>
  </hyperlinks>
  <printOptions horizontalCentered="1" verticalCentered="1"/>
  <pageMargins left="0.23622047244094491" right="0.23622047244094491" top="0.74803149606299213" bottom="0.94488188976377963" header="0.31496062992125984" footer="0.31496062992125984"/>
  <pageSetup paperSize="9" scale="21" orientation="portrait" r:id="rId2"/>
  <headerFooter scaleWithDoc="0">
    <oddFooter>&amp;L&amp;"Arial,Normál"&amp;9Lezárva: &amp;D.   &amp;T
Munkalap: &amp;A
Fájlnév: &amp;F&amp;C&amp;"Arial,Normál"&amp;9&amp;P/&amp;N
&amp;R&amp;G</oddFooter>
    <firstFooter>&amp;L&amp;"Arial,Normál"&amp;9Lezárva: &amp;D.   &amp;T
Munkalap: &amp;A
Fájlnév: &amp;F&amp;C&amp;"Arial,Normál"&amp;9&amp;P/&amp;N
&amp;R&amp;"Arial,Normál"&amp;9.............................................
a programban részt vevő fiatal szignója</firstFooter>
  </headerFooter>
  <rowBreaks count="2" manualBreakCount="2">
    <brk id="57" min="1" max="5" man="1"/>
    <brk id="75" min="1" max="5" man="1"/>
  </rowBreaks>
  <drawing r:id="rId3"/>
  <legacyDrawingHF r:id="rId4"/>
  <extLst>
    <ext xmlns:x14="http://schemas.microsoft.com/office/spreadsheetml/2009/9/main" uri="{CCE6A557-97BC-4b89-ADB6-D9C93CAAB3DF}">
      <x14:dataValidations xmlns:xm="http://schemas.microsoft.com/office/excel/2006/main" count="12">
        <x14:dataValidation type="list" allowBlank="1" showInputMessage="1" showErrorMessage="1" promptTitle="Év" prompt="Válassza ki a vállalkozás alapításának évét!">
          <x14:formula1>
            <xm:f>belso!$L$5:$L$10</xm:f>
          </x14:formula1>
          <xm:sqref>C5:D5</xm:sqref>
        </x14:dataValidation>
        <x14:dataValidation type="list" allowBlank="1" showInputMessage="1" showErrorMessage="1" promptTitle="Hónap" prompt="Válassza ki a vállalkozás alapításának hónapját!">
          <x14:formula1>
            <xm:f>belso!$M$5:$M$16</xm:f>
          </x14:formula1>
          <xm:sqref>E5</xm:sqref>
        </x14:dataValidation>
        <x14:dataValidation type="list" allowBlank="1" showInputMessage="1" showErrorMessage="1" promptTitle="Nap" prompt="Válassza ki a vállalkozás alapításának napját!">
          <x14:formula1>
            <xm:f>belso!$N$5:$N$35</xm:f>
          </x14:formula1>
          <xm:sqref>F5</xm:sqref>
        </x14:dataValidation>
        <x14:dataValidation type="list" allowBlank="1" showInputMessage="1" showErrorMessage="1" promptTitle="Régió" prompt="Válassza ki a vállalkozás székhelyét!">
          <x14:formula1>
            <xm:f>belso!$P$5:$P$10</xm:f>
          </x14:formula1>
          <xm:sqref>C6:F6</xm:sqref>
        </x14:dataValidation>
        <x14:dataValidation type="list" allowBlank="1" showInputMessage="1" showErrorMessage="1" promptTitle="Régió" prompt="Válassza ki a vállalkozás telephelyét!">
          <x14:formula1>
            <xm:f>belso!$R$5:$R$10</xm:f>
          </x14:formula1>
          <xm:sqref>E7:F7</xm:sqref>
        </x14:dataValidation>
        <x14:dataValidation type="list" allowBlank="1" showInputMessage="1" showErrorMessage="1" promptTitle="GFO" prompt="Válassza ki a vállalkozás jogi formáját (GFO)!">
          <x14:formula1>
            <xm:f>belso!$T$5:$T$9</xm:f>
          </x14:formula1>
          <xm:sqref>C11:F11</xm:sqref>
        </x14:dataValidation>
        <x14:dataValidation type="list" allowBlank="1" showInputMessage="1" showErrorMessage="1">
          <x14:formula1>
            <xm:f>belso!$V$5:$V$7</xm:f>
          </x14:formula1>
          <xm:sqref>C12:F12</xm:sqref>
        </x14:dataValidation>
        <x14:dataValidation type="list" allowBlank="1" showInputMessage="1" showErrorMessage="1">
          <x14:formula1>
            <xm:f>belso!$X$5:$X$6</xm:f>
          </x14:formula1>
          <xm:sqref>E13:F19</xm:sqref>
        </x14:dataValidation>
        <x14:dataValidation type="list" allowBlank="1" showInputMessage="1" showErrorMessage="1" promptTitle="TEÁOR/ÖVTJ" prompt="Válassza ki főtevékenysége TEÁOR / ÖVTJ besorolását!">
          <x14:formula1>
            <xm:f>belso!$AB$5:$AB$619</xm:f>
          </x14:formula1>
          <xm:sqref>C20:F20</xm:sqref>
        </x14:dataValidation>
        <x14:dataValidation type="list" allowBlank="1" showInputMessage="1" showErrorMessage="1">
          <x14:formula1>
            <xm:f>belso!$AB$5:$AB$619</xm:f>
          </x14:formula1>
          <xm:sqref>E21:F55</xm:sqref>
        </x14:dataValidation>
        <x14:dataValidation type="list" allowBlank="1" showInputMessage="1" showErrorMessage="1">
          <x14:formula1>
            <xm:f>belso!$AD$5:$AD$9</xm:f>
          </x14:formula1>
          <xm:sqref>C56:F56</xm:sqref>
        </x14:dataValidation>
        <x14:dataValidation type="list" allowBlank="1" showInputMessage="1" showErrorMessage="1" promptTitle="Tulajdonosok száma" prompt="Válassza ki a tulajdonostársak számát!">
          <x14:formula1>
            <xm:f>belso!$AF$5:$AF$24</xm:f>
          </x14:formula1>
          <xm:sqref>C60:F60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pageSetUpPr fitToPage="1"/>
  </sheetPr>
  <dimension ref="A1:K50"/>
  <sheetViews>
    <sheetView view="pageBreakPreview" topLeftCell="A29" zoomScale="75" zoomScaleNormal="70" zoomScaleSheetLayoutView="75" zoomScalePageLayoutView="10" workbookViewId="0">
      <selection activeCell="C34" sqref="C34:E49"/>
    </sheetView>
  </sheetViews>
  <sheetFormatPr defaultColWidth="9.140625" defaultRowHeight="15"/>
  <cols>
    <col min="1" max="1" width="3.5703125" style="550" customWidth="1"/>
    <col min="2" max="2" width="38.5703125" style="566" customWidth="1"/>
    <col min="3" max="3" width="25.85546875" style="550" customWidth="1"/>
    <col min="4" max="4" width="31.140625" style="550" customWidth="1"/>
    <col min="5" max="5" width="24.140625" style="550" customWidth="1"/>
    <col min="6" max="6" width="27.42578125" style="550" customWidth="1"/>
    <col min="7" max="7" width="33.85546875" style="550" customWidth="1"/>
    <col min="8" max="8" width="3.85546875" style="550" customWidth="1"/>
    <col min="9" max="9" width="140.5703125" style="530" customWidth="1"/>
    <col min="10" max="10" width="3.42578125" style="530" customWidth="1"/>
    <col min="11" max="11" width="80.85546875" style="530" hidden="1" customWidth="1"/>
    <col min="12" max="16384" width="9.140625" style="550"/>
  </cols>
  <sheetData>
    <row r="1" spans="1:11" ht="130.5" customHeight="1" thickTop="1" thickBot="1">
      <c r="A1" s="530"/>
      <c r="B1" s="991" t="s">
        <v>216</v>
      </c>
      <c r="C1" s="992"/>
      <c r="D1" s="992"/>
      <c r="E1" s="992"/>
      <c r="F1" s="992"/>
      <c r="G1" s="992"/>
      <c r="I1" s="546" t="s">
        <v>141</v>
      </c>
      <c r="K1" s="528" t="s">
        <v>132</v>
      </c>
    </row>
    <row r="2" spans="1:11" ht="58.5" customHeight="1" thickBot="1">
      <c r="A2" s="530"/>
      <c r="B2" s="997" t="s">
        <v>217</v>
      </c>
      <c r="C2" s="998"/>
      <c r="D2" s="998"/>
      <c r="E2" s="998"/>
      <c r="F2" s="998"/>
      <c r="G2" s="999"/>
      <c r="I2" s="894" t="s">
        <v>1766</v>
      </c>
      <c r="K2" s="1004" t="s">
        <v>467</v>
      </c>
    </row>
    <row r="3" spans="1:11" ht="30" customHeight="1" thickBot="1">
      <c r="A3" s="547">
        <v>3000</v>
      </c>
      <c r="B3" s="548" t="s">
        <v>0</v>
      </c>
      <c r="C3" s="549">
        <f>LEN(C4)</f>
        <v>0</v>
      </c>
      <c r="D3" s="994" t="str">
        <f>IF(C3&gt;A3,CONCATENATE("Karaktertúllépés! Kérjük, válaszát maximum ",A3," karakterben foglalja össze!"),CONCATENATE("Még beírható karakterek száma:   ",A3-C3))</f>
        <v>Még beírható karakterek száma:   3000</v>
      </c>
      <c r="E3" s="995"/>
      <c r="F3" s="995"/>
      <c r="G3" s="996"/>
      <c r="I3" s="833"/>
      <c r="K3" s="1005"/>
    </row>
    <row r="4" spans="1:11" ht="409.6" customHeight="1">
      <c r="A4" s="530"/>
      <c r="B4" s="886" t="s">
        <v>218</v>
      </c>
      <c r="C4" s="1000"/>
      <c r="D4" s="1000"/>
      <c r="E4" s="1000"/>
      <c r="F4" s="1000"/>
      <c r="G4" s="1001"/>
      <c r="I4" s="833"/>
      <c r="K4" s="1005"/>
    </row>
    <row r="5" spans="1:11" ht="276.75" customHeight="1" thickBot="1">
      <c r="A5" s="530"/>
      <c r="B5" s="887"/>
      <c r="C5" s="1002"/>
      <c r="D5" s="1002"/>
      <c r="E5" s="1002"/>
      <c r="F5" s="1002"/>
      <c r="G5" s="1003"/>
      <c r="I5" s="833"/>
      <c r="K5" s="1005"/>
    </row>
    <row r="6" spans="1:11" ht="21.75" customHeight="1" thickBot="1">
      <c r="A6" s="530"/>
      <c r="B6" s="880" t="str">
        <f>IF(C3=0, "Kötelező a kitöltés!", "")</f>
        <v>Kötelező a kitöltés!</v>
      </c>
      <c r="C6" s="881"/>
      <c r="D6" s="881"/>
      <c r="E6" s="881"/>
      <c r="F6" s="881"/>
      <c r="G6" s="882"/>
      <c r="I6" s="833"/>
      <c r="K6" s="1005"/>
    </row>
    <row r="7" spans="1:11" ht="35.25" customHeight="1" thickBot="1">
      <c r="A7" s="547">
        <v>1000</v>
      </c>
      <c r="B7" s="548" t="s">
        <v>0</v>
      </c>
      <c r="C7" s="549">
        <f>LEN(C8)</f>
        <v>0</v>
      </c>
      <c r="D7" s="843" t="str">
        <f>IF(C7&gt;A7,CONCATENATE("Karaktertúllépés! Kérjük, válaszát maximum ",A7," karakterben foglalja össze!"),CONCATENATE("Még beírható karakterek száma:   ",A7-C7))</f>
        <v>Még beírható karakterek száma:   1000</v>
      </c>
      <c r="E7" s="934"/>
      <c r="F7" s="934"/>
      <c r="G7" s="844"/>
      <c r="I7" s="833"/>
      <c r="K7" s="1005"/>
    </row>
    <row r="8" spans="1:11" ht="264" customHeight="1" thickBot="1">
      <c r="A8" s="530"/>
      <c r="B8" s="577" t="s">
        <v>219</v>
      </c>
      <c r="C8" s="993"/>
      <c r="D8" s="905"/>
      <c r="E8" s="905"/>
      <c r="F8" s="905"/>
      <c r="G8" s="906"/>
      <c r="I8" s="833"/>
      <c r="K8" s="1005"/>
    </row>
    <row r="9" spans="1:11" ht="21.75" customHeight="1" thickBot="1">
      <c r="A9" s="530"/>
      <c r="B9" s="880" t="str">
        <f>IF(C6=0, "Kötelező a kitöltés!", "")</f>
        <v>Kötelező a kitöltés!</v>
      </c>
      <c r="C9" s="881"/>
      <c r="D9" s="881"/>
      <c r="E9" s="881"/>
      <c r="F9" s="881"/>
      <c r="G9" s="882"/>
      <c r="I9" s="833"/>
      <c r="K9" s="1005"/>
    </row>
    <row r="10" spans="1:11" ht="87" customHeight="1" thickBot="1">
      <c r="A10" s="530"/>
      <c r="B10" s="886" t="s">
        <v>220</v>
      </c>
      <c r="C10" s="619" t="s">
        <v>16</v>
      </c>
      <c r="D10" s="603" t="s">
        <v>2</v>
      </c>
      <c r="E10" s="603" t="s">
        <v>17</v>
      </c>
      <c r="F10" s="603" t="s">
        <v>1160</v>
      </c>
      <c r="G10" s="604" t="s">
        <v>154</v>
      </c>
      <c r="I10" s="833"/>
      <c r="K10" s="1005"/>
    </row>
    <row r="11" spans="1:11" ht="53.25" customHeight="1">
      <c r="A11" s="530"/>
      <c r="B11" s="990"/>
      <c r="C11" s="620" t="s">
        <v>18</v>
      </c>
      <c r="D11" s="621">
        <f>+'Vállalkozó bemutatása'!C3</f>
        <v>0</v>
      </c>
      <c r="E11" s="774"/>
      <c r="F11" s="774"/>
      <c r="G11" s="622" t="s">
        <v>1159</v>
      </c>
      <c r="I11" s="833"/>
      <c r="K11" s="1005"/>
    </row>
    <row r="12" spans="1:11" ht="36" customHeight="1">
      <c r="A12" s="530"/>
      <c r="B12" s="990"/>
      <c r="C12" s="23" t="s">
        <v>355</v>
      </c>
      <c r="D12" s="24" t="str">
        <f>IF(OR($D$18&gt;=2, $E$18&gt;=2, $F$18&gt;=2,$G$18&gt;=2), "Adja meg az adatokat!", "")</f>
        <v/>
      </c>
      <c r="E12" s="24" t="str">
        <f>IF(OR($D$18&gt;=2, $E$18&gt;=2, $F$18&gt;=2,$G$18&gt;=2), "Adja meg az adatokat!", "")</f>
        <v/>
      </c>
      <c r="F12" s="24" t="str">
        <f>IF(OR($D$18&gt;=2, $E$18&gt;=2, $F$18&gt;=2,$G$18&gt;=2), "Adja meg az adatokat!", "")</f>
        <v/>
      </c>
      <c r="G12" s="24" t="str">
        <f>IF(OR($D$18&gt;=2, $E$18&gt;=2, $F$18&gt;=2,$G$18&gt;=2), "Adja meg az adatokat!", "")</f>
        <v/>
      </c>
      <c r="I12" s="833"/>
      <c r="K12" s="1005"/>
    </row>
    <row r="13" spans="1:11" ht="53.25" customHeight="1">
      <c r="A13" s="530"/>
      <c r="B13" s="990"/>
      <c r="C13" s="23" t="s">
        <v>356</v>
      </c>
      <c r="D13" s="24" t="str">
        <f>IF(OR($D$18&gt;=3, $E$18&gt;=3, $F$18&gt;=3,$G$18&gt;=3), "Adja meg az adatokat!", "")</f>
        <v/>
      </c>
      <c r="E13" s="24" t="str">
        <f>IF(OR($D$18&gt;=3, $E$18&gt;=3, $F$18&gt;=3,$G$18&gt;=3), "Adja meg az adatokat!", "")</f>
        <v/>
      </c>
      <c r="F13" s="24" t="str">
        <f>IF(OR($D$18&gt;=3, $E$18&gt;=3, $F$18&gt;=3,$G$18&gt;=3), "Adja meg az adatokat!", "")</f>
        <v/>
      </c>
      <c r="G13" s="24" t="str">
        <f>IF(OR($D$18&gt;=3, $E$18&gt;=3, $F$18&gt;=3,$G$18&gt;=3), "Adja meg az adatokat!", "")</f>
        <v/>
      </c>
      <c r="I13" s="833"/>
      <c r="K13" s="1005"/>
    </row>
    <row r="14" spans="1:11" ht="55.5" customHeight="1">
      <c r="A14" s="530"/>
      <c r="B14" s="990"/>
      <c r="C14" s="23" t="s">
        <v>357</v>
      </c>
      <c r="D14" s="24" t="str">
        <f>IF(OR($D$18&gt;=4, $E$18&gt;=4, $F$18&gt;=4,$G$18&gt;=4), "Adja meg az adatokat!", "")</f>
        <v/>
      </c>
      <c r="E14" s="24" t="str">
        <f t="shared" ref="E14:G14" si="0">IF(OR($D$18&gt;=4, $E$18&gt;=4, $F$18&gt;=4,$G$18&gt;=4), "Adja meg az adatokat!", "")</f>
        <v/>
      </c>
      <c r="F14" s="24" t="str">
        <f t="shared" si="0"/>
        <v/>
      </c>
      <c r="G14" s="24" t="str">
        <f t="shared" si="0"/>
        <v/>
      </c>
      <c r="I14" s="833"/>
      <c r="K14" s="1005"/>
    </row>
    <row r="15" spans="1:11" ht="48.75" customHeight="1">
      <c r="A15" s="530"/>
      <c r="B15" s="990"/>
      <c r="C15" s="23" t="s">
        <v>358</v>
      </c>
      <c r="D15" s="24" t="str">
        <f>IF(OR($D$18&gt;=5, $E$18&gt;=5, $F$18&gt;=5,$G$18&gt;=5), "Adja meg az adatokat!", "")</f>
        <v/>
      </c>
      <c r="E15" s="24" t="str">
        <f t="shared" ref="E15:G15" si="1">IF(OR($D$18&gt;=5, $E$18&gt;=5, $F$18&gt;=5,$G$18&gt;=5), "Adja meg az adatokat!", "")</f>
        <v/>
      </c>
      <c r="F15" s="24" t="str">
        <f t="shared" si="1"/>
        <v/>
      </c>
      <c r="G15" s="24" t="str">
        <f t="shared" si="1"/>
        <v/>
      </c>
      <c r="I15" s="833"/>
      <c r="K15" s="1005"/>
    </row>
    <row r="16" spans="1:11" ht="50.25" customHeight="1" thickBot="1">
      <c r="A16" s="530"/>
      <c r="B16" s="887"/>
      <c r="C16" s="23" t="s">
        <v>359</v>
      </c>
      <c r="D16" s="24" t="str">
        <f>IF(OR($D$18&gt;=6, $E$18&gt;=6, $F$18&gt;=6,$G$18&gt;=6), "Adja meg az adatokat!", "")</f>
        <v/>
      </c>
      <c r="E16" s="24" t="str">
        <f t="shared" ref="E16:G16" si="2">IF(OR($D$18&gt;=6, $E$18&gt;=6, $F$18&gt;=6,$G$18&gt;=6), "Adja meg az adatokat!", "")</f>
        <v/>
      </c>
      <c r="F16" s="24" t="str">
        <f t="shared" si="2"/>
        <v/>
      </c>
      <c r="G16" s="24" t="str">
        <f t="shared" si="2"/>
        <v/>
      </c>
      <c r="I16" s="833"/>
      <c r="K16" s="1005"/>
    </row>
    <row r="17" spans="1:11" ht="21.75" customHeight="1" thickBot="1">
      <c r="A17" s="530"/>
      <c r="B17" s="967" t="s">
        <v>1757</v>
      </c>
      <c r="C17" s="1008"/>
      <c r="D17" s="623" t="s">
        <v>115</v>
      </c>
      <c r="E17" s="603" t="s">
        <v>122</v>
      </c>
      <c r="F17" s="603" t="s">
        <v>123</v>
      </c>
      <c r="G17" s="604" t="s">
        <v>124</v>
      </c>
      <c r="I17" s="833"/>
      <c r="K17" s="1005"/>
    </row>
    <row r="18" spans="1:11" ht="21.75" customHeight="1" thickBot="1">
      <c r="A18" s="530"/>
      <c r="B18" s="1009"/>
      <c r="C18" s="1010"/>
      <c r="D18" s="472"/>
      <c r="E18" s="463"/>
      <c r="F18" s="463"/>
      <c r="G18" s="473"/>
      <c r="I18" s="834"/>
      <c r="K18" s="1005"/>
    </row>
    <row r="19" spans="1:11" ht="8.25" customHeight="1" thickBot="1">
      <c r="A19" s="530"/>
      <c r="B19" s="624"/>
      <c r="G19" s="625"/>
      <c r="K19" s="1005"/>
    </row>
    <row r="20" spans="1:11" ht="37.5" customHeight="1" thickBot="1">
      <c r="A20" s="530"/>
      <c r="B20" s="867" t="s">
        <v>225</v>
      </c>
      <c r="C20" s="1006"/>
      <c r="D20" s="1006"/>
      <c r="E20" s="1006"/>
      <c r="F20" s="1006"/>
      <c r="G20" s="1007"/>
      <c r="I20" s="894" t="s">
        <v>1205</v>
      </c>
      <c r="K20" s="1005"/>
    </row>
    <row r="21" spans="1:11" ht="35.25" customHeight="1" thickBot="1">
      <c r="A21" s="547">
        <v>1000</v>
      </c>
      <c r="B21" s="626" t="s">
        <v>0</v>
      </c>
      <c r="C21" s="627">
        <f>LEN(C22)</f>
        <v>0</v>
      </c>
      <c r="D21" s="1011" t="str">
        <f>IF(C21&gt;A21,CONCATENATE("Karaktertúllépés! Kérjük, válaszát maximum ",A21," karakterben foglalja össze!"),CONCATENATE("Még beírható karakterek száma:   ",A21-C21))</f>
        <v>Még beírható karakterek száma:   1000</v>
      </c>
      <c r="E21" s="1012"/>
      <c r="F21" s="1012"/>
      <c r="G21" s="1013"/>
      <c r="I21" s="833"/>
      <c r="K21" s="1005"/>
    </row>
    <row r="22" spans="1:11" ht="273.75" customHeight="1" thickBot="1">
      <c r="A22" s="530"/>
      <c r="B22" s="586" t="s">
        <v>221</v>
      </c>
      <c r="C22" s="870"/>
      <c r="D22" s="900"/>
      <c r="E22" s="900"/>
      <c r="F22" s="900"/>
      <c r="G22" s="901"/>
      <c r="I22" s="833"/>
      <c r="K22" s="1005"/>
    </row>
    <row r="23" spans="1:11" ht="21.75" customHeight="1" thickBot="1">
      <c r="A23" s="530"/>
      <c r="B23" s="880" t="str">
        <f>IF(C21=0, "Kötelező a kitöltés!", "")</f>
        <v>Kötelező a kitöltés!</v>
      </c>
      <c r="C23" s="881"/>
      <c r="D23" s="881"/>
      <c r="E23" s="881"/>
      <c r="F23" s="881"/>
      <c r="G23" s="882"/>
      <c r="I23" s="833"/>
      <c r="K23" s="1005"/>
    </row>
    <row r="24" spans="1:11" ht="35.25" customHeight="1" thickBot="1">
      <c r="A24" s="547">
        <v>1000</v>
      </c>
      <c r="B24" s="548" t="s">
        <v>0</v>
      </c>
      <c r="C24" s="549">
        <f>LEN(C25)</f>
        <v>0</v>
      </c>
      <c r="D24" s="843" t="str">
        <f>IF(C24&gt;A24,CONCATENATE("Karaktertúllépés! Kérjük, válaszát maximum ",A24," karakterben foglalja össze!"),CONCATENATE("Még beírható karakterek száma:   ",A24-C24))</f>
        <v>Még beírható karakterek száma:   1000</v>
      </c>
      <c r="E24" s="934"/>
      <c r="F24" s="934"/>
      <c r="G24" s="844"/>
      <c r="I24" s="833"/>
      <c r="K24" s="1005"/>
    </row>
    <row r="25" spans="1:11" ht="291.75" customHeight="1" thickBot="1">
      <c r="A25" s="530"/>
      <c r="B25" s="586" t="s">
        <v>336</v>
      </c>
      <c r="C25" s="870"/>
      <c r="D25" s="900"/>
      <c r="E25" s="900"/>
      <c r="F25" s="900"/>
      <c r="G25" s="901"/>
      <c r="I25" s="833"/>
      <c r="K25" s="1005"/>
    </row>
    <row r="26" spans="1:11" ht="21.75" customHeight="1" thickBot="1">
      <c r="A26" s="530"/>
      <c r="B26" s="880" t="str">
        <f>IF(C24=0, "Kötelező a kitöltés!", "")</f>
        <v>Kötelező a kitöltés!</v>
      </c>
      <c r="C26" s="881"/>
      <c r="D26" s="881"/>
      <c r="E26" s="881"/>
      <c r="F26" s="881"/>
      <c r="G26" s="882"/>
      <c r="I26" s="833"/>
      <c r="K26" s="1005"/>
    </row>
    <row r="27" spans="1:11" ht="35.25" customHeight="1" thickBot="1">
      <c r="A27" s="547">
        <v>1000</v>
      </c>
      <c r="B27" s="548" t="s">
        <v>0</v>
      </c>
      <c r="C27" s="549">
        <f>LEN(C28)</f>
        <v>0</v>
      </c>
      <c r="D27" s="843" t="str">
        <f>IF(C27&gt;A27,CONCATENATE("Karaktertúllépés! Kérjük, válaszát maximum ",A27," karakterben foglalja össze!"),CONCATENATE("Még beírható karakterek száma:   ",A27-C27))</f>
        <v>Még beírható karakterek száma:   1000</v>
      </c>
      <c r="E27" s="934"/>
      <c r="F27" s="934"/>
      <c r="G27" s="844"/>
      <c r="I27" s="833"/>
      <c r="K27" s="1005"/>
    </row>
    <row r="28" spans="1:11" ht="309.75" customHeight="1" thickBot="1">
      <c r="A28" s="530"/>
      <c r="B28" s="586" t="s">
        <v>222</v>
      </c>
      <c r="C28" s="870"/>
      <c r="D28" s="900"/>
      <c r="E28" s="900"/>
      <c r="F28" s="900"/>
      <c r="G28" s="901"/>
      <c r="I28" s="833"/>
      <c r="K28" s="1005"/>
    </row>
    <row r="29" spans="1:11" ht="21.75" customHeight="1" thickBot="1">
      <c r="A29" s="530"/>
      <c r="B29" s="880" t="str">
        <f>IF(C27=0, "Kötelező a kitöltés!", "")</f>
        <v>Kötelező a kitöltés!</v>
      </c>
      <c r="C29" s="881"/>
      <c r="D29" s="881"/>
      <c r="E29" s="881"/>
      <c r="F29" s="881"/>
      <c r="G29" s="882"/>
      <c r="I29" s="833"/>
      <c r="K29" s="1005"/>
    </row>
    <row r="30" spans="1:11" ht="35.25" customHeight="1" thickBot="1">
      <c r="A30" s="547">
        <v>1000</v>
      </c>
      <c r="B30" s="548" t="s">
        <v>0</v>
      </c>
      <c r="C30" s="628">
        <f>LEN(C31)</f>
        <v>0</v>
      </c>
      <c r="D30" s="843" t="str">
        <f>IF(C30&gt;A30,CONCATENATE("Karaktertúllépés! Kérjük, válaszát maximum ",A30," karakterben foglalja össze!"),CONCATENATE("Még beírható karakterek száma:   ",A30-C30))</f>
        <v>Még beírható karakterek száma:   1000</v>
      </c>
      <c r="E30" s="934"/>
      <c r="F30" s="934"/>
      <c r="G30" s="844"/>
      <c r="I30" s="833"/>
      <c r="K30" s="1005"/>
    </row>
    <row r="31" spans="1:11" ht="300.75" customHeight="1" thickBot="1">
      <c r="A31" s="530"/>
      <c r="B31" s="586" t="s">
        <v>223</v>
      </c>
      <c r="C31" s="870"/>
      <c r="D31" s="900"/>
      <c r="E31" s="900"/>
      <c r="F31" s="900"/>
      <c r="G31" s="901"/>
      <c r="I31" s="833"/>
      <c r="K31" s="1005"/>
    </row>
    <row r="32" spans="1:11" ht="21.75" customHeight="1" thickBot="1">
      <c r="A32" s="530"/>
      <c r="B32" s="880" t="str">
        <f>IF(C30=0, "Kötelező a kitöltés!", "")</f>
        <v>Kötelező a kitöltés!</v>
      </c>
      <c r="C32" s="881"/>
      <c r="D32" s="881"/>
      <c r="E32" s="881"/>
      <c r="F32" s="881"/>
      <c r="G32" s="882"/>
      <c r="I32" s="833"/>
      <c r="K32" s="1005"/>
    </row>
    <row r="33" spans="1:11" ht="35.25" customHeight="1" thickBot="1">
      <c r="A33" s="547">
        <v>1000</v>
      </c>
      <c r="B33" s="548" t="s">
        <v>0</v>
      </c>
      <c r="C33" s="549">
        <f>LEN(C34)</f>
        <v>0</v>
      </c>
      <c r="D33" s="843" t="str">
        <f>IF(C33&gt;A33,CONCATENATE("Karaktertúllépés! Kérjük, válaszát maximum ",A33," karakterben foglalja össze!"),CONCATENATE("Még beírható karakterek száma:   ",A33-C33))</f>
        <v>Még beírható karakterek száma:   1000</v>
      </c>
      <c r="E33" s="934"/>
      <c r="F33" s="934"/>
      <c r="G33" s="844"/>
      <c r="I33" s="833"/>
      <c r="K33" s="1005"/>
    </row>
    <row r="34" spans="1:11" ht="48.75" customHeight="1" thickBot="1">
      <c r="A34" s="530"/>
      <c r="B34" s="886" t="s">
        <v>224</v>
      </c>
      <c r="C34" s="1014"/>
      <c r="D34" s="1015"/>
      <c r="E34" s="1016"/>
      <c r="F34" s="843" t="s">
        <v>114</v>
      </c>
      <c r="G34" s="844"/>
      <c r="I34" s="833"/>
      <c r="K34" s="1005"/>
    </row>
    <row r="35" spans="1:11" ht="17.25" customHeight="1">
      <c r="A35" s="530"/>
      <c r="B35" s="990"/>
      <c r="C35" s="1017"/>
      <c r="D35" s="1018"/>
      <c r="E35" s="1019"/>
      <c r="F35" s="629" t="s">
        <v>157</v>
      </c>
      <c r="G35" s="474"/>
      <c r="I35" s="833"/>
      <c r="K35" s="1005"/>
    </row>
    <row r="36" spans="1:11" s="530" customFormat="1" ht="16.5" customHeight="1">
      <c r="B36" s="990"/>
      <c r="C36" s="1017"/>
      <c r="D36" s="1018"/>
      <c r="E36" s="1019"/>
      <c r="F36" s="629" t="s">
        <v>24</v>
      </c>
      <c r="G36" s="474"/>
      <c r="I36" s="833"/>
      <c r="K36" s="1005"/>
    </row>
    <row r="37" spans="1:11" s="530" customFormat="1">
      <c r="B37" s="990"/>
      <c r="C37" s="1017"/>
      <c r="D37" s="1018"/>
      <c r="E37" s="1019"/>
      <c r="F37" s="630" t="s">
        <v>25</v>
      </c>
      <c r="G37" s="474"/>
      <c r="I37" s="833"/>
      <c r="K37" s="1005"/>
    </row>
    <row r="38" spans="1:11" s="530" customFormat="1">
      <c r="B38" s="990"/>
      <c r="C38" s="1017"/>
      <c r="D38" s="1018"/>
      <c r="E38" s="1019"/>
      <c r="F38" s="630" t="s">
        <v>26</v>
      </c>
      <c r="G38" s="474"/>
      <c r="I38" s="833"/>
      <c r="K38" s="1005"/>
    </row>
    <row r="39" spans="1:11" s="530" customFormat="1">
      <c r="B39" s="990"/>
      <c r="C39" s="1017"/>
      <c r="D39" s="1018"/>
      <c r="E39" s="1019"/>
      <c r="F39" s="630" t="s">
        <v>27</v>
      </c>
      <c r="G39" s="474"/>
      <c r="I39" s="897"/>
      <c r="K39" s="1005"/>
    </row>
    <row r="40" spans="1:11" s="530" customFormat="1">
      <c r="B40" s="990"/>
      <c r="C40" s="1017"/>
      <c r="D40" s="1018"/>
      <c r="E40" s="1019"/>
      <c r="F40" s="630" t="s">
        <v>28</v>
      </c>
      <c r="G40" s="474"/>
      <c r="I40" s="897"/>
      <c r="K40" s="1005"/>
    </row>
    <row r="41" spans="1:11" s="530" customFormat="1">
      <c r="B41" s="990"/>
      <c r="C41" s="1017"/>
      <c r="D41" s="1018"/>
      <c r="E41" s="1019"/>
      <c r="F41" s="630" t="s">
        <v>1237</v>
      </c>
      <c r="G41" s="474"/>
      <c r="I41" s="897"/>
      <c r="K41" s="1005"/>
    </row>
    <row r="42" spans="1:11" s="530" customFormat="1">
      <c r="B42" s="990"/>
      <c r="C42" s="1017"/>
      <c r="D42" s="1018"/>
      <c r="E42" s="1019"/>
      <c r="F42" s="630" t="s">
        <v>29</v>
      </c>
      <c r="G42" s="474"/>
      <c r="I42" s="897"/>
      <c r="K42" s="1005"/>
    </row>
    <row r="43" spans="1:11" s="530" customFormat="1">
      <c r="B43" s="990"/>
      <c r="C43" s="1017"/>
      <c r="D43" s="1018"/>
      <c r="E43" s="1019"/>
      <c r="F43" s="630" t="s">
        <v>30</v>
      </c>
      <c r="G43" s="474"/>
      <c r="I43" s="897"/>
      <c r="K43" s="1005"/>
    </row>
    <row r="44" spans="1:11" s="530" customFormat="1">
      <c r="B44" s="990"/>
      <c r="C44" s="1017"/>
      <c r="D44" s="1018"/>
      <c r="E44" s="1019"/>
      <c r="F44" s="630" t="s">
        <v>31</v>
      </c>
      <c r="G44" s="474"/>
      <c r="I44" s="897"/>
      <c r="K44" s="1005"/>
    </row>
    <row r="45" spans="1:11" s="530" customFormat="1">
      <c r="B45" s="990"/>
      <c r="C45" s="1017"/>
      <c r="D45" s="1018"/>
      <c r="E45" s="1019"/>
      <c r="F45" s="630" t="s">
        <v>32</v>
      </c>
      <c r="G45" s="474"/>
      <c r="I45" s="897"/>
      <c r="K45" s="1005"/>
    </row>
    <row r="46" spans="1:11" s="530" customFormat="1">
      <c r="B46" s="990"/>
      <c r="C46" s="1017"/>
      <c r="D46" s="1018"/>
      <c r="E46" s="1019"/>
      <c r="F46" s="630" t="s">
        <v>33</v>
      </c>
      <c r="G46" s="474"/>
      <c r="I46" s="897"/>
      <c r="K46" s="1005"/>
    </row>
    <row r="47" spans="1:11" s="530" customFormat="1">
      <c r="B47" s="990"/>
      <c r="C47" s="1017"/>
      <c r="D47" s="1018"/>
      <c r="E47" s="1019"/>
      <c r="F47" s="630" t="s">
        <v>34</v>
      </c>
      <c r="G47" s="474"/>
      <c r="I47" s="897"/>
      <c r="K47" s="1005"/>
    </row>
    <row r="48" spans="1:11" s="530" customFormat="1">
      <c r="B48" s="990"/>
      <c r="C48" s="1017"/>
      <c r="D48" s="1018"/>
      <c r="E48" s="1019"/>
      <c r="F48" s="630" t="s">
        <v>35</v>
      </c>
      <c r="G48" s="474"/>
      <c r="I48" s="897"/>
      <c r="K48" s="1005"/>
    </row>
    <row r="49" spans="1:11" s="530" customFormat="1" ht="15.75" thickBot="1">
      <c r="B49" s="887"/>
      <c r="C49" s="1020"/>
      <c r="D49" s="1021"/>
      <c r="E49" s="1022"/>
      <c r="F49" s="631" t="s">
        <v>36</v>
      </c>
      <c r="G49" s="474"/>
      <c r="I49" s="898"/>
      <c r="K49" s="1005"/>
    </row>
    <row r="50" spans="1:11" ht="21.75" customHeight="1" thickBot="1">
      <c r="A50" s="530"/>
      <c r="B50" s="880" t="str">
        <f>IF(C33=0, "Kötelező a kitöltés!", "")</f>
        <v>Kötelező a kitöltés!</v>
      </c>
      <c r="C50" s="881"/>
      <c r="D50" s="881"/>
      <c r="E50" s="881"/>
      <c r="F50" s="881"/>
      <c r="G50" s="882"/>
    </row>
  </sheetData>
  <sheetProtection password="F2DA" sheet="1" objects="1" scenarios="1" formatCells="0" formatColumns="0" formatRows="0" insertRows="0" selectLockedCells="1"/>
  <mergeCells count="32">
    <mergeCell ref="I20:I49"/>
    <mergeCell ref="K2:K49"/>
    <mergeCell ref="I2:I18"/>
    <mergeCell ref="B10:B16"/>
    <mergeCell ref="B20:G20"/>
    <mergeCell ref="D33:G33"/>
    <mergeCell ref="B17:C18"/>
    <mergeCell ref="D21:G21"/>
    <mergeCell ref="C22:G22"/>
    <mergeCell ref="D30:G30"/>
    <mergeCell ref="C31:G31"/>
    <mergeCell ref="D24:G24"/>
    <mergeCell ref="C25:G25"/>
    <mergeCell ref="D27:G27"/>
    <mergeCell ref="C28:G28"/>
    <mergeCell ref="C34:E49"/>
    <mergeCell ref="B50:G50"/>
    <mergeCell ref="B34:B49"/>
    <mergeCell ref="B1:G1"/>
    <mergeCell ref="C8:G8"/>
    <mergeCell ref="D7:G7"/>
    <mergeCell ref="D3:G3"/>
    <mergeCell ref="B2:G2"/>
    <mergeCell ref="F34:G34"/>
    <mergeCell ref="C4:G5"/>
    <mergeCell ref="B4:B5"/>
    <mergeCell ref="B6:G6"/>
    <mergeCell ref="B9:G9"/>
    <mergeCell ref="B23:G23"/>
    <mergeCell ref="B26:G26"/>
    <mergeCell ref="B29:G29"/>
    <mergeCell ref="B32:G32"/>
  </mergeCells>
  <conditionalFormatting sqref="D3">
    <cfRule type="expression" dxfId="97" priority="47">
      <formula>C3&gt;A3</formula>
    </cfRule>
  </conditionalFormatting>
  <conditionalFormatting sqref="D7">
    <cfRule type="expression" dxfId="96" priority="48">
      <formula>C7&gt;A7</formula>
    </cfRule>
  </conditionalFormatting>
  <conditionalFormatting sqref="D21">
    <cfRule type="expression" dxfId="95" priority="35">
      <formula>C21&gt;A21</formula>
    </cfRule>
  </conditionalFormatting>
  <conditionalFormatting sqref="D24">
    <cfRule type="expression" dxfId="94" priority="34">
      <formula>C24&gt;A24</formula>
    </cfRule>
  </conditionalFormatting>
  <conditionalFormatting sqref="D27">
    <cfRule type="expression" dxfId="93" priority="33">
      <formula>C27&gt;A27</formula>
    </cfRule>
  </conditionalFormatting>
  <conditionalFormatting sqref="D30">
    <cfRule type="expression" dxfId="92" priority="32">
      <formula>C30&gt;A30</formula>
    </cfRule>
  </conditionalFormatting>
  <conditionalFormatting sqref="D33">
    <cfRule type="expression" dxfId="91" priority="31">
      <formula>C33&gt;A33</formula>
    </cfRule>
  </conditionalFormatting>
  <conditionalFormatting sqref="C4:G5">
    <cfRule type="expression" dxfId="90" priority="30">
      <formula>$C$4=""</formula>
    </cfRule>
  </conditionalFormatting>
  <conditionalFormatting sqref="C8:G8">
    <cfRule type="expression" dxfId="89" priority="28">
      <formula>$C$8=""</formula>
    </cfRule>
  </conditionalFormatting>
  <conditionalFormatting sqref="D11">
    <cfRule type="expression" dxfId="88" priority="27">
      <formula>$D$11=""</formula>
    </cfRule>
  </conditionalFormatting>
  <conditionalFormatting sqref="E11">
    <cfRule type="expression" dxfId="87" priority="26">
      <formula>$E$11=""</formula>
    </cfRule>
  </conditionalFormatting>
  <conditionalFormatting sqref="F11">
    <cfRule type="expression" dxfId="86" priority="25">
      <formula>$F$11=""</formula>
    </cfRule>
  </conditionalFormatting>
  <conditionalFormatting sqref="D18">
    <cfRule type="expression" dxfId="85" priority="24">
      <formula>$D$18=""</formula>
    </cfRule>
  </conditionalFormatting>
  <conditionalFormatting sqref="E18">
    <cfRule type="expression" dxfId="84" priority="23">
      <formula>$E$18=""</formula>
    </cfRule>
  </conditionalFormatting>
  <conditionalFormatting sqref="F18">
    <cfRule type="expression" dxfId="83" priority="22">
      <formula>$F$18=""</formula>
    </cfRule>
  </conditionalFormatting>
  <conditionalFormatting sqref="G18">
    <cfRule type="expression" dxfId="82" priority="21">
      <formula>$G$18=""</formula>
    </cfRule>
  </conditionalFormatting>
  <conditionalFormatting sqref="D12:G16">
    <cfRule type="expression" dxfId="81" priority="20">
      <formula>D12="Adja meg az adatokat!"</formula>
    </cfRule>
  </conditionalFormatting>
  <conditionalFormatting sqref="D13">
    <cfRule type="expression" dxfId="80" priority="19">
      <formula>$D$13="Adja meg az adatokat!"</formula>
    </cfRule>
  </conditionalFormatting>
  <conditionalFormatting sqref="E12">
    <cfRule type="expression" dxfId="79" priority="16">
      <formula>$E$12="Adja meg az adatokat!"</formula>
    </cfRule>
  </conditionalFormatting>
  <conditionalFormatting sqref="F12">
    <cfRule type="expression" dxfId="78" priority="15">
      <formula>$F$12="Adja meg az adatokat!"</formula>
    </cfRule>
  </conditionalFormatting>
  <conditionalFormatting sqref="G12">
    <cfRule type="expression" dxfId="77" priority="14">
      <formula>$G$12="Adja meg az adatokat!"</formula>
    </cfRule>
  </conditionalFormatting>
  <conditionalFormatting sqref="E13">
    <cfRule type="expression" dxfId="76" priority="13">
      <formula>$E$13="Adja meg az adatokat!"</formula>
    </cfRule>
  </conditionalFormatting>
  <conditionalFormatting sqref="F13">
    <cfRule type="expression" dxfId="75" priority="12">
      <formula>$F$13="Adja meg az adatokat!"</formula>
    </cfRule>
  </conditionalFormatting>
  <conditionalFormatting sqref="G13">
    <cfRule type="expression" dxfId="74" priority="11">
      <formula>$G$13="Adja meg az adatokat!"</formula>
    </cfRule>
  </conditionalFormatting>
  <conditionalFormatting sqref="C22:G22">
    <cfRule type="expression" dxfId="73" priority="10">
      <formula>$C$22=""</formula>
    </cfRule>
  </conditionalFormatting>
  <conditionalFormatting sqref="C25:G25">
    <cfRule type="expression" dxfId="72" priority="9">
      <formula>$C$25=""</formula>
    </cfRule>
  </conditionalFormatting>
  <conditionalFormatting sqref="C28:G28">
    <cfRule type="expression" dxfId="71" priority="8">
      <formula>$C$28=""</formula>
    </cfRule>
  </conditionalFormatting>
  <conditionalFormatting sqref="C31:G31">
    <cfRule type="expression" dxfId="70" priority="7">
      <formula>$C$31=""</formula>
    </cfRule>
  </conditionalFormatting>
  <conditionalFormatting sqref="C34:E49">
    <cfRule type="expression" dxfId="69" priority="6">
      <formula>$C$34=""</formula>
    </cfRule>
  </conditionalFormatting>
  <conditionalFormatting sqref="D14:G14">
    <cfRule type="expression" dxfId="68" priority="5">
      <formula>$D$14="Adja meg az adatokat!"</formula>
    </cfRule>
  </conditionalFormatting>
  <conditionalFormatting sqref="E14">
    <cfRule type="expression" dxfId="67" priority="4">
      <formula>$E$14="Adja meg az adatokat!"</formula>
    </cfRule>
  </conditionalFormatting>
  <conditionalFormatting sqref="F14">
    <cfRule type="expression" dxfId="66" priority="3">
      <formula>$F$14="Adja meg az adatokat!"</formula>
    </cfRule>
  </conditionalFormatting>
  <conditionalFormatting sqref="G14">
    <cfRule type="expression" dxfId="65" priority="2">
      <formula>$G$14="Adja meg az adatokat!"</formula>
    </cfRule>
  </conditionalFormatting>
  <conditionalFormatting sqref="G35">
    <cfRule type="expression" dxfId="64" priority="1">
      <formula>$G35=""</formula>
    </cfRule>
  </conditionalFormatting>
  <dataValidations count="1">
    <dataValidation type="decimal" operator="greaterThanOrEqual" allowBlank="1" showInputMessage="1" showErrorMessage="1" sqref="D18:G18">
      <formula1>0</formula1>
    </dataValidation>
  </dataValidations>
  <printOptions horizontalCentered="1" verticalCentered="1"/>
  <pageMargins left="0.23622047244094491" right="0.23622047244094491" top="0.74803149606299213" bottom="0.94488188976377963" header="0.31496062992125984" footer="0.31496062992125984"/>
  <pageSetup paperSize="9" scale="20" orientation="portrait" r:id="rId1"/>
  <headerFooter scaleWithDoc="0">
    <oddFooter>&amp;L&amp;"Arial,Normál"&amp;9Lezárva: &amp;D.   &amp;T
Munkalap: &amp;A
Fájlnév: &amp;F&amp;C&amp;"Arial,Normál"&amp;9&amp;P/&amp;N
&amp;R&amp;G</oddFooter>
    <firstFooter>&amp;L&amp;"Arial,Normál"&amp;9Lezárva: &amp;D.   &amp;T
Munkalap: &amp;A
Fájlnév: &amp;F&amp;C&amp;"Arial,Normál"&amp;9&amp;P/&amp;N
&amp;R&amp;"Arial,Normál"&amp;9.............................................
a programban részt vevő fiatal szignója</firstFooter>
  </headerFooter>
  <rowBreaks count="3" manualBreakCount="3">
    <brk id="9" min="1" max="6" man="1"/>
    <brk id="23" min="1" max="6" man="1"/>
    <brk id="30" max="16383" man="1"/>
  </rowBreaks>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belso!$AH$5:$AH$6</xm:f>
          </x14:formula1>
          <xm:sqref>G35:G49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pageSetUpPr fitToPage="1"/>
  </sheetPr>
  <dimension ref="A1:S49"/>
  <sheetViews>
    <sheetView view="pageBreakPreview" topLeftCell="B4" zoomScale="75" zoomScaleNormal="70" zoomScaleSheetLayoutView="75" zoomScalePageLayoutView="20" workbookViewId="0">
      <selection activeCell="B4" sqref="B4:O6"/>
    </sheetView>
  </sheetViews>
  <sheetFormatPr defaultColWidth="9.140625" defaultRowHeight="25.5"/>
  <cols>
    <col min="1" max="1" width="3.42578125" style="530" customWidth="1"/>
    <col min="2" max="2" width="41.7109375" style="650" customWidth="1"/>
    <col min="3" max="9" width="17.28515625" style="530" customWidth="1"/>
    <col min="10" max="12" width="17.28515625" style="651" customWidth="1"/>
    <col min="13" max="14" width="17.28515625" style="530" customWidth="1"/>
    <col min="15" max="15" width="24.42578125" style="530" customWidth="1"/>
    <col min="16" max="16" width="5.7109375" style="530" customWidth="1"/>
    <col min="17" max="17" width="140.5703125" style="530" customWidth="1"/>
    <col min="18" max="18" width="3.42578125" style="530" customWidth="1"/>
    <col min="19" max="19" width="80.85546875" style="530" hidden="1" customWidth="1"/>
    <col min="20" max="16384" width="9.140625" style="530"/>
  </cols>
  <sheetData>
    <row r="1" spans="1:19" ht="137.25" customHeight="1" thickBot="1">
      <c r="B1" s="840" t="s">
        <v>226</v>
      </c>
      <c r="C1" s="841"/>
      <c r="D1" s="841"/>
      <c r="E1" s="841"/>
      <c r="F1" s="841"/>
      <c r="G1" s="841"/>
      <c r="H1" s="841"/>
      <c r="I1" s="841"/>
      <c r="J1" s="841"/>
      <c r="K1" s="841"/>
      <c r="L1" s="841"/>
      <c r="M1" s="841"/>
      <c r="N1" s="841"/>
      <c r="O1" s="842"/>
      <c r="Q1" s="546" t="s">
        <v>141</v>
      </c>
      <c r="S1" s="528" t="s">
        <v>132</v>
      </c>
    </row>
    <row r="2" spans="1:19" ht="99.75" customHeight="1" thickBot="1">
      <c r="B2" s="867" t="s">
        <v>227</v>
      </c>
      <c r="C2" s="1052"/>
      <c r="D2" s="1052"/>
      <c r="E2" s="1052"/>
      <c r="F2" s="1052"/>
      <c r="G2" s="1052"/>
      <c r="H2" s="1052"/>
      <c r="I2" s="1052"/>
      <c r="J2" s="1052"/>
      <c r="K2" s="1052"/>
      <c r="L2" s="1052"/>
      <c r="M2" s="1052"/>
      <c r="N2" s="1052"/>
      <c r="O2" s="1053"/>
      <c r="Q2" s="894" t="s">
        <v>1164</v>
      </c>
      <c r="S2" s="888" t="s">
        <v>468</v>
      </c>
    </row>
    <row r="3" spans="1:19" ht="32.25" customHeight="1" thickBot="1">
      <c r="A3" s="547">
        <v>3000</v>
      </c>
      <c r="B3" s="548" t="s">
        <v>0</v>
      </c>
      <c r="C3" s="628">
        <f>LEN(B4)</f>
        <v>0</v>
      </c>
      <c r="D3" s="843" t="str">
        <f>IF(C3&gt;A3,CONCATENATE("Karaktertúllépés! Kérjük, válaszát maximum ",A3," karakterben foglalja össze!")*232,CONCATENATE("Még beírható karakterek száma:   ",A3-C3))</f>
        <v>Még beírható karakterek száma:   3000</v>
      </c>
      <c r="E3" s="934"/>
      <c r="F3" s="934"/>
      <c r="G3" s="934"/>
      <c r="H3" s="934"/>
      <c r="I3" s="934"/>
      <c r="J3" s="934"/>
      <c r="K3" s="934"/>
      <c r="L3" s="934"/>
      <c r="M3" s="934"/>
      <c r="N3" s="934"/>
      <c r="O3" s="844"/>
      <c r="Q3" s="833"/>
      <c r="S3" s="935"/>
    </row>
    <row r="4" spans="1:19" ht="277.5" customHeight="1">
      <c r="B4" s="1054"/>
      <c r="C4" s="1055"/>
      <c r="D4" s="1055"/>
      <c r="E4" s="1055"/>
      <c r="F4" s="1055"/>
      <c r="G4" s="1055"/>
      <c r="H4" s="1055"/>
      <c r="I4" s="1055"/>
      <c r="J4" s="1055"/>
      <c r="K4" s="1055"/>
      <c r="L4" s="1055"/>
      <c r="M4" s="1055"/>
      <c r="N4" s="1055"/>
      <c r="O4" s="1056"/>
      <c r="Q4" s="833"/>
      <c r="S4" s="936"/>
    </row>
    <row r="5" spans="1:19" ht="199.5" customHeight="1">
      <c r="B5" s="1054"/>
      <c r="C5" s="1055"/>
      <c r="D5" s="1055"/>
      <c r="E5" s="1055"/>
      <c r="F5" s="1055"/>
      <c r="G5" s="1055"/>
      <c r="H5" s="1055"/>
      <c r="I5" s="1055"/>
      <c r="J5" s="1055"/>
      <c r="K5" s="1055"/>
      <c r="L5" s="1055"/>
      <c r="M5" s="1055"/>
      <c r="N5" s="1055"/>
      <c r="O5" s="1056"/>
      <c r="Q5" s="833"/>
      <c r="S5" s="936"/>
    </row>
    <row r="6" spans="1:19" ht="172.5" customHeight="1" thickBot="1">
      <c r="B6" s="1057"/>
      <c r="C6" s="1002"/>
      <c r="D6" s="1002"/>
      <c r="E6" s="1002"/>
      <c r="F6" s="1002"/>
      <c r="G6" s="1002"/>
      <c r="H6" s="1002"/>
      <c r="I6" s="1002"/>
      <c r="J6" s="1002"/>
      <c r="K6" s="1002"/>
      <c r="L6" s="1002"/>
      <c r="M6" s="1002"/>
      <c r="N6" s="1002"/>
      <c r="O6" s="1003"/>
      <c r="Q6" s="833"/>
      <c r="S6" s="937"/>
    </row>
    <row r="7" spans="1:19" ht="24.75" customHeight="1" thickBot="1">
      <c r="B7" s="862" t="str">
        <f>IF(C3=0, "Kötelező a kitöltés!", "")</f>
        <v>Kötelező a kitöltés!</v>
      </c>
      <c r="C7" s="863"/>
      <c r="D7" s="863"/>
      <c r="E7" s="863"/>
      <c r="F7" s="863"/>
      <c r="G7" s="863"/>
      <c r="H7" s="863"/>
      <c r="I7" s="863"/>
      <c r="J7" s="863"/>
      <c r="K7" s="863"/>
      <c r="L7" s="863"/>
      <c r="M7" s="863"/>
      <c r="N7" s="863"/>
      <c r="O7" s="864"/>
      <c r="Q7" s="833"/>
      <c r="S7" s="937"/>
    </row>
    <row r="8" spans="1:19" ht="42.75" customHeight="1" thickBot="1">
      <c r="B8" s="967" t="s">
        <v>1163</v>
      </c>
      <c r="C8" s="1047"/>
      <c r="D8" s="1047"/>
      <c r="E8" s="1047"/>
      <c r="F8" s="1047"/>
      <c r="G8" s="1047"/>
      <c r="H8" s="1047"/>
      <c r="I8" s="1047"/>
      <c r="J8" s="1047"/>
      <c r="K8" s="1047"/>
      <c r="L8" s="1047"/>
      <c r="M8" s="1047"/>
      <c r="N8" s="1047"/>
      <c r="O8" s="1048"/>
      <c r="Q8" s="897"/>
      <c r="S8" s="937"/>
    </row>
    <row r="9" spans="1:19" ht="36.75" customHeight="1" thickBot="1">
      <c r="B9" s="577" t="s">
        <v>230</v>
      </c>
      <c r="C9" s="779" t="s">
        <v>1768</v>
      </c>
      <c r="D9" s="779" t="s">
        <v>1768</v>
      </c>
      <c r="E9" s="779" t="s">
        <v>1768</v>
      </c>
      <c r="F9" s="779" t="s">
        <v>1768</v>
      </c>
      <c r="G9" s="779" t="s">
        <v>1768</v>
      </c>
      <c r="H9" s="779" t="s">
        <v>1768</v>
      </c>
      <c r="I9" s="779" t="s">
        <v>1768</v>
      </c>
      <c r="J9" s="779" t="s">
        <v>1768</v>
      </c>
      <c r="K9" s="779" t="s">
        <v>1768</v>
      </c>
      <c r="L9" s="779" t="s">
        <v>1768</v>
      </c>
      <c r="M9" s="779" t="s">
        <v>1768</v>
      </c>
      <c r="N9" s="779" t="s">
        <v>1768</v>
      </c>
      <c r="O9" s="632" t="s">
        <v>22</v>
      </c>
      <c r="Q9" s="897"/>
      <c r="S9" s="889"/>
    </row>
    <row r="10" spans="1:19" ht="33.75" customHeight="1">
      <c r="B10" s="475"/>
      <c r="C10" s="476"/>
      <c r="D10" s="477"/>
      <c r="E10" s="477"/>
      <c r="F10" s="477"/>
      <c r="G10" s="477"/>
      <c r="H10" s="477"/>
      <c r="I10" s="477"/>
      <c r="J10" s="477"/>
      <c r="K10" s="477"/>
      <c r="L10" s="477"/>
      <c r="M10" s="477"/>
      <c r="N10" s="478"/>
      <c r="O10" s="633">
        <f>SUM(C10:N10)</f>
        <v>0</v>
      </c>
      <c r="Q10" s="897"/>
      <c r="S10" s="889"/>
    </row>
    <row r="11" spans="1:19" ht="43.5" customHeight="1">
      <c r="B11" s="479"/>
      <c r="C11" s="480"/>
      <c r="D11" s="481"/>
      <c r="E11" s="481"/>
      <c r="F11" s="481"/>
      <c r="G11" s="481"/>
      <c r="H11" s="481"/>
      <c r="I11" s="481"/>
      <c r="J11" s="481"/>
      <c r="K11" s="481"/>
      <c r="L11" s="481"/>
      <c r="M11" s="481"/>
      <c r="N11" s="482"/>
      <c r="O11" s="634">
        <f>SUM(C11:N11)</f>
        <v>0</v>
      </c>
      <c r="Q11" s="897"/>
      <c r="S11" s="889"/>
    </row>
    <row r="12" spans="1:19" ht="43.5" customHeight="1">
      <c r="B12" s="479"/>
      <c r="C12" s="480"/>
      <c r="D12" s="481"/>
      <c r="E12" s="481"/>
      <c r="F12" s="481"/>
      <c r="G12" s="481"/>
      <c r="H12" s="481"/>
      <c r="I12" s="481"/>
      <c r="J12" s="481"/>
      <c r="K12" s="481"/>
      <c r="L12" s="481"/>
      <c r="M12" s="481"/>
      <c r="N12" s="482"/>
      <c r="O12" s="634">
        <f t="shared" ref="O12:O13" si="0">SUM(C12:N12)</f>
        <v>0</v>
      </c>
      <c r="Q12" s="897"/>
      <c r="S12" s="889"/>
    </row>
    <row r="13" spans="1:19" ht="43.5" customHeight="1">
      <c r="B13" s="479"/>
      <c r="C13" s="480"/>
      <c r="D13" s="481"/>
      <c r="E13" s="481"/>
      <c r="F13" s="481"/>
      <c r="G13" s="481"/>
      <c r="H13" s="481"/>
      <c r="I13" s="481"/>
      <c r="J13" s="481"/>
      <c r="K13" s="481"/>
      <c r="L13" s="481"/>
      <c r="M13" s="481"/>
      <c r="N13" s="482"/>
      <c r="O13" s="634">
        <f t="shared" si="0"/>
        <v>0</v>
      </c>
      <c r="Q13" s="897"/>
      <c r="S13" s="889"/>
    </row>
    <row r="14" spans="1:19" ht="43.5" customHeight="1">
      <c r="B14" s="479"/>
      <c r="C14" s="480"/>
      <c r="D14" s="481"/>
      <c r="E14" s="481"/>
      <c r="F14" s="481"/>
      <c r="G14" s="481"/>
      <c r="H14" s="481"/>
      <c r="I14" s="481"/>
      <c r="J14" s="481"/>
      <c r="K14" s="481"/>
      <c r="L14" s="481"/>
      <c r="M14" s="481"/>
      <c r="N14" s="482"/>
      <c r="O14" s="634">
        <f>SUM(C14:N14)</f>
        <v>0</v>
      </c>
      <c r="Q14" s="897"/>
      <c r="S14" s="889"/>
    </row>
    <row r="15" spans="1:19" ht="43.5" customHeight="1">
      <c r="B15" s="483"/>
      <c r="C15" s="484"/>
      <c r="D15" s="485"/>
      <c r="E15" s="485"/>
      <c r="F15" s="485"/>
      <c r="G15" s="485"/>
      <c r="H15" s="485"/>
      <c r="I15" s="485"/>
      <c r="J15" s="485"/>
      <c r="K15" s="485"/>
      <c r="L15" s="485"/>
      <c r="M15" s="485"/>
      <c r="N15" s="486"/>
      <c r="O15" s="634">
        <f>SUM(C15:N15)</f>
        <v>0</v>
      </c>
      <c r="Q15" s="897"/>
      <c r="S15" s="889"/>
    </row>
    <row r="16" spans="1:19" ht="43.5" customHeight="1" thickBot="1">
      <c r="B16" s="483"/>
      <c r="C16" s="484"/>
      <c r="D16" s="485"/>
      <c r="E16" s="485"/>
      <c r="F16" s="485"/>
      <c r="G16" s="485"/>
      <c r="H16" s="485"/>
      <c r="I16" s="485"/>
      <c r="J16" s="485"/>
      <c r="K16" s="485"/>
      <c r="L16" s="485"/>
      <c r="M16" s="485"/>
      <c r="N16" s="486"/>
      <c r="O16" s="635">
        <f>SUM(C16:N16)</f>
        <v>0</v>
      </c>
      <c r="Q16" s="897"/>
      <c r="S16" s="889"/>
    </row>
    <row r="17" spans="1:19" ht="39" customHeight="1" thickBot="1">
      <c r="B17" s="577" t="s">
        <v>22</v>
      </c>
      <c r="C17" s="636">
        <f>SUM(C10:C16)</f>
        <v>0</v>
      </c>
      <c r="D17" s="637">
        <f t="shared" ref="D17:N17" si="1">SUM(D10:D16)</f>
        <v>0</v>
      </c>
      <c r="E17" s="637">
        <f t="shared" si="1"/>
        <v>0</v>
      </c>
      <c r="F17" s="637">
        <f t="shared" si="1"/>
        <v>0</v>
      </c>
      <c r="G17" s="637">
        <f t="shared" si="1"/>
        <v>0</v>
      </c>
      <c r="H17" s="637">
        <f t="shared" si="1"/>
        <v>0</v>
      </c>
      <c r="I17" s="637">
        <f t="shared" si="1"/>
        <v>0</v>
      </c>
      <c r="J17" s="637">
        <f t="shared" si="1"/>
        <v>0</v>
      </c>
      <c r="K17" s="637">
        <f t="shared" si="1"/>
        <v>0</v>
      </c>
      <c r="L17" s="637">
        <f t="shared" si="1"/>
        <v>0</v>
      </c>
      <c r="M17" s="637">
        <f t="shared" si="1"/>
        <v>0</v>
      </c>
      <c r="N17" s="638">
        <f t="shared" si="1"/>
        <v>0</v>
      </c>
      <c r="O17" s="639">
        <f>SUM(C17:N17)</f>
        <v>0</v>
      </c>
      <c r="Q17" s="897"/>
      <c r="S17" s="889"/>
    </row>
    <row r="18" spans="1:19" ht="44.25" customHeight="1" thickBot="1">
      <c r="B18" s="967" t="s">
        <v>1165</v>
      </c>
      <c r="C18" s="1047"/>
      <c r="D18" s="1047"/>
      <c r="E18" s="1047"/>
      <c r="F18" s="1047"/>
      <c r="G18" s="1047"/>
      <c r="H18" s="1047"/>
      <c r="I18" s="1047"/>
      <c r="J18" s="1047"/>
      <c r="K18" s="1047"/>
      <c r="L18" s="1047"/>
      <c r="M18" s="1047"/>
      <c r="N18" s="1047"/>
      <c r="O18" s="1048"/>
      <c r="Q18" s="897"/>
      <c r="S18" s="889"/>
    </row>
    <row r="19" spans="1:19" ht="24" customHeight="1" thickBot="1">
      <c r="B19" s="577" t="s">
        <v>231</v>
      </c>
      <c r="C19" s="1045" t="s">
        <v>115</v>
      </c>
      <c r="D19" s="963"/>
      <c r="E19" s="963"/>
      <c r="F19" s="963"/>
      <c r="G19" s="963" t="s">
        <v>122</v>
      </c>
      <c r="H19" s="963"/>
      <c r="I19" s="963"/>
      <c r="J19" s="963" t="s">
        <v>123</v>
      </c>
      <c r="K19" s="963"/>
      <c r="L19" s="963"/>
      <c r="M19" s="963" t="s">
        <v>124</v>
      </c>
      <c r="N19" s="963"/>
      <c r="O19" s="1046"/>
      <c r="Q19" s="897"/>
      <c r="S19" s="889"/>
    </row>
    <row r="20" spans="1:19" ht="39.75" customHeight="1">
      <c r="B20" s="640">
        <f>B10</f>
        <v>0</v>
      </c>
      <c r="C20" s="1039">
        <f>O10</f>
        <v>0</v>
      </c>
      <c r="D20" s="1040"/>
      <c r="E20" s="1040"/>
      <c r="F20" s="1040"/>
      <c r="G20" s="1041"/>
      <c r="H20" s="1041"/>
      <c r="I20" s="1041"/>
      <c r="J20" s="1041"/>
      <c r="K20" s="1041"/>
      <c r="L20" s="1041"/>
      <c r="M20" s="1041"/>
      <c r="N20" s="1041"/>
      <c r="O20" s="1042"/>
      <c r="Q20" s="897"/>
      <c r="S20" s="889"/>
    </row>
    <row r="21" spans="1:19" ht="33.75" customHeight="1">
      <c r="B21" s="640">
        <f>B11</f>
        <v>0</v>
      </c>
      <c r="C21" s="1039">
        <f t="shared" ref="C21:C25" si="2">O11</f>
        <v>0</v>
      </c>
      <c r="D21" s="1040"/>
      <c r="E21" s="1040"/>
      <c r="F21" s="1040"/>
      <c r="G21" s="1043"/>
      <c r="H21" s="1043"/>
      <c r="I21" s="1043"/>
      <c r="J21" s="1043"/>
      <c r="K21" s="1043"/>
      <c r="L21" s="1043"/>
      <c r="M21" s="1043"/>
      <c r="N21" s="1043"/>
      <c r="O21" s="1044"/>
      <c r="Q21" s="897"/>
      <c r="S21" s="889"/>
    </row>
    <row r="22" spans="1:19" ht="33.75" customHeight="1">
      <c r="B22" s="640">
        <f t="shared" ref="B22:B24" si="3">B12</f>
        <v>0</v>
      </c>
      <c r="C22" s="1039">
        <f t="shared" si="2"/>
        <v>0</v>
      </c>
      <c r="D22" s="1040"/>
      <c r="E22" s="1040"/>
      <c r="F22" s="1040"/>
      <c r="G22" s="1043"/>
      <c r="H22" s="1043"/>
      <c r="I22" s="1043"/>
      <c r="J22" s="1043"/>
      <c r="K22" s="1043"/>
      <c r="L22" s="1043"/>
      <c r="M22" s="1043"/>
      <c r="N22" s="1043"/>
      <c r="O22" s="1044"/>
      <c r="Q22" s="897"/>
      <c r="S22" s="889"/>
    </row>
    <row r="23" spans="1:19" ht="33.75" customHeight="1">
      <c r="B23" s="640">
        <f t="shared" si="3"/>
        <v>0</v>
      </c>
      <c r="C23" s="1039">
        <f t="shared" si="2"/>
        <v>0</v>
      </c>
      <c r="D23" s="1040"/>
      <c r="E23" s="1040"/>
      <c r="F23" s="1040"/>
      <c r="G23" s="1043"/>
      <c r="H23" s="1043"/>
      <c r="I23" s="1043"/>
      <c r="J23" s="1043"/>
      <c r="K23" s="1043"/>
      <c r="L23" s="1043"/>
      <c r="M23" s="1043"/>
      <c r="N23" s="1043"/>
      <c r="O23" s="1044"/>
      <c r="Q23" s="897"/>
      <c r="S23" s="889"/>
    </row>
    <row r="24" spans="1:19" ht="33.75" customHeight="1">
      <c r="B24" s="640">
        <f t="shared" si="3"/>
        <v>0</v>
      </c>
      <c r="C24" s="1039">
        <f t="shared" si="2"/>
        <v>0</v>
      </c>
      <c r="D24" s="1040"/>
      <c r="E24" s="1040"/>
      <c r="F24" s="1040"/>
      <c r="G24" s="1043"/>
      <c r="H24" s="1043"/>
      <c r="I24" s="1043"/>
      <c r="J24" s="1043"/>
      <c r="K24" s="1043"/>
      <c r="L24" s="1043"/>
      <c r="M24" s="1043"/>
      <c r="N24" s="1043"/>
      <c r="O24" s="1044"/>
      <c r="Q24" s="897"/>
      <c r="S24" s="889"/>
    </row>
    <row r="25" spans="1:19" ht="33.75" customHeight="1">
      <c r="B25" s="640">
        <f>B15</f>
        <v>0</v>
      </c>
      <c r="C25" s="1039">
        <f t="shared" si="2"/>
        <v>0</v>
      </c>
      <c r="D25" s="1040"/>
      <c r="E25" s="1040"/>
      <c r="F25" s="1040"/>
      <c r="G25" s="1043"/>
      <c r="H25" s="1043"/>
      <c r="I25" s="1043"/>
      <c r="J25" s="1043"/>
      <c r="K25" s="1043"/>
      <c r="L25" s="1043"/>
      <c r="M25" s="1043"/>
      <c r="N25" s="1043"/>
      <c r="O25" s="1044"/>
      <c r="Q25" s="897"/>
      <c r="S25" s="889"/>
    </row>
    <row r="26" spans="1:19" ht="36.75" customHeight="1" thickBot="1">
      <c r="B26" s="641">
        <f>B16</f>
        <v>0</v>
      </c>
      <c r="C26" s="1058">
        <f>O16</f>
        <v>0</v>
      </c>
      <c r="D26" s="1059"/>
      <c r="E26" s="1059"/>
      <c r="F26" s="1059"/>
      <c r="G26" s="1060"/>
      <c r="H26" s="1060"/>
      <c r="I26" s="1060"/>
      <c r="J26" s="1060"/>
      <c r="K26" s="1060"/>
      <c r="L26" s="1060"/>
      <c r="M26" s="1060"/>
      <c r="N26" s="1060"/>
      <c r="O26" s="1061"/>
      <c r="Q26" s="897"/>
      <c r="S26" s="889"/>
    </row>
    <row r="27" spans="1:19" ht="41.25" customHeight="1" thickBot="1">
      <c r="B27" s="577" t="s">
        <v>22</v>
      </c>
      <c r="C27" s="1062">
        <f>SUM(C20:F26)</f>
        <v>0</v>
      </c>
      <c r="D27" s="1063"/>
      <c r="E27" s="1063"/>
      <c r="F27" s="1063"/>
      <c r="G27" s="1063">
        <f>SUM(G20:I26)</f>
        <v>0</v>
      </c>
      <c r="H27" s="1063"/>
      <c r="I27" s="1063"/>
      <c r="J27" s="1063">
        <f>SUM(J20:L26)</f>
        <v>0</v>
      </c>
      <c r="K27" s="1063"/>
      <c r="L27" s="1063"/>
      <c r="M27" s="1063">
        <f>SUM(M20:O26)</f>
        <v>0</v>
      </c>
      <c r="N27" s="1063"/>
      <c r="O27" s="1064"/>
      <c r="Q27" s="898"/>
      <c r="S27" s="889"/>
    </row>
    <row r="28" spans="1:19" ht="63.75" customHeight="1" thickBot="1">
      <c r="B28" s="1049" t="s">
        <v>1166</v>
      </c>
      <c r="C28" s="1050"/>
      <c r="D28" s="1050"/>
      <c r="E28" s="1050"/>
      <c r="F28" s="1050"/>
      <c r="G28" s="1050"/>
      <c r="H28" s="1050"/>
      <c r="I28" s="1050"/>
      <c r="J28" s="1050"/>
      <c r="K28" s="1050"/>
      <c r="L28" s="1050"/>
      <c r="M28" s="1050"/>
      <c r="N28" s="1050"/>
      <c r="O28" s="1051"/>
      <c r="Q28" s="1065" t="s">
        <v>1176</v>
      </c>
      <c r="S28" s="889"/>
    </row>
    <row r="29" spans="1:19" ht="19.5" customHeight="1" thickBot="1">
      <c r="A29" s="547">
        <v>500</v>
      </c>
      <c r="B29" s="642"/>
      <c r="C29" s="568"/>
      <c r="D29" s="568"/>
      <c r="E29" s="643"/>
      <c r="F29" s="1032" t="s">
        <v>0</v>
      </c>
      <c r="G29" s="1032"/>
      <c r="H29" s="1032"/>
      <c r="I29" s="628">
        <f>LEN(J30)</f>
        <v>0</v>
      </c>
      <c r="J29" s="843" t="str">
        <f>IF(I29&gt;A29,CONCATENATE("Karaktertúllépés! Kérjük, válaszát maximum ",A29," karakterben foglalja össze!"),CONCATENATE("Még beírható karakterek száma:   ",A29-I29))</f>
        <v>Még beírható karakterek száma:   500</v>
      </c>
      <c r="K29" s="934"/>
      <c r="L29" s="934"/>
      <c r="M29" s="934"/>
      <c r="N29" s="934"/>
      <c r="O29" s="844"/>
      <c r="Q29" s="1066"/>
      <c r="S29" s="889"/>
    </row>
    <row r="30" spans="1:19" ht="146.25" customHeight="1" thickBot="1">
      <c r="B30" s="644" t="s">
        <v>455</v>
      </c>
      <c r="C30" s="1023"/>
      <c r="D30" s="1024"/>
      <c r="E30" s="1025"/>
      <c r="F30" s="1036" t="s">
        <v>456</v>
      </c>
      <c r="G30" s="1037"/>
      <c r="H30" s="1037"/>
      <c r="I30" s="1038"/>
      <c r="J30" s="1033"/>
      <c r="K30" s="1034"/>
      <c r="L30" s="1034"/>
      <c r="M30" s="1034"/>
      <c r="N30" s="1034"/>
      <c r="O30" s="1035"/>
      <c r="Q30" s="1066"/>
      <c r="S30" s="889"/>
    </row>
    <row r="31" spans="1:19" ht="32.25" customHeight="1" thickBot="1">
      <c r="A31" s="547">
        <v>500</v>
      </c>
      <c r="B31" s="642"/>
      <c r="C31" s="568"/>
      <c r="D31" s="568"/>
      <c r="E31" s="643"/>
      <c r="F31" s="1032" t="s">
        <v>0</v>
      </c>
      <c r="G31" s="1032"/>
      <c r="H31" s="1032"/>
      <c r="I31" s="628">
        <f>LEN(J32)</f>
        <v>0</v>
      </c>
      <c r="J31" s="843" t="str">
        <f>IF(I31&gt;A31,CONCATENATE("Karaktertúllépés! Kérjük, válaszát maximum ",A31," karakterben foglalja össze!"),CONCATENATE("Még beírható karakterek száma:   ",A31-I31))</f>
        <v>Még beírható karakterek száma:   500</v>
      </c>
      <c r="K31" s="934"/>
      <c r="L31" s="934"/>
      <c r="M31" s="934"/>
      <c r="N31" s="934"/>
      <c r="O31" s="844"/>
      <c r="Q31" s="1066"/>
      <c r="S31" s="889"/>
    </row>
    <row r="32" spans="1:19" ht="156" customHeight="1" thickBot="1">
      <c r="B32" s="644" t="s">
        <v>457</v>
      </c>
      <c r="C32" s="1026"/>
      <c r="D32" s="1027"/>
      <c r="E32" s="1028"/>
      <c r="F32" s="1036" t="s">
        <v>458</v>
      </c>
      <c r="G32" s="1037"/>
      <c r="H32" s="1037"/>
      <c r="I32" s="1038"/>
      <c r="J32" s="1033"/>
      <c r="K32" s="1034"/>
      <c r="L32" s="1034"/>
      <c r="M32" s="1034"/>
      <c r="N32" s="1034"/>
      <c r="O32" s="1035"/>
      <c r="Q32" s="645" t="s">
        <v>343</v>
      </c>
      <c r="S32" s="889"/>
    </row>
    <row r="33" spans="2:19" ht="21.75" customHeight="1" thickBot="1">
      <c r="B33" s="646"/>
      <c r="C33" s="647"/>
      <c r="D33" s="647"/>
      <c r="E33" s="647"/>
      <c r="F33" s="648"/>
      <c r="G33" s="648"/>
      <c r="H33" s="648"/>
      <c r="I33" s="648"/>
      <c r="J33" s="1029" t="str">
        <f>IF(C32&gt;0, "Kötelező a kitöltés!", "")</f>
        <v/>
      </c>
      <c r="K33" s="1030"/>
      <c r="L33" s="1030"/>
      <c r="M33" s="1030"/>
      <c r="N33" s="1030"/>
      <c r="O33" s="1031"/>
      <c r="Q33" s="649"/>
      <c r="S33" s="889"/>
    </row>
    <row r="34" spans="2:19">
      <c r="Q34" s="649"/>
      <c r="S34" s="889"/>
    </row>
    <row r="35" spans="2:19">
      <c r="Q35" s="649"/>
      <c r="S35" s="889"/>
    </row>
    <row r="36" spans="2:19">
      <c r="Q36" s="649"/>
      <c r="S36" s="889"/>
    </row>
    <row r="37" spans="2:19">
      <c r="Q37" s="649"/>
      <c r="S37" s="889"/>
    </row>
    <row r="38" spans="2:19">
      <c r="Q38" s="454"/>
      <c r="S38" s="889"/>
    </row>
    <row r="39" spans="2:19">
      <c r="Q39" s="454"/>
      <c r="S39" s="889"/>
    </row>
    <row r="40" spans="2:19">
      <c r="Q40" s="454"/>
      <c r="S40" s="889"/>
    </row>
    <row r="41" spans="2:19">
      <c r="Q41" s="454"/>
      <c r="S41" s="889"/>
    </row>
    <row r="42" spans="2:19">
      <c r="Q42" s="454"/>
      <c r="S42" s="889"/>
    </row>
    <row r="43" spans="2:19">
      <c r="Q43" s="454"/>
      <c r="S43" s="889"/>
    </row>
    <row r="44" spans="2:19">
      <c r="Q44" s="454"/>
      <c r="S44" s="889"/>
    </row>
    <row r="45" spans="2:19">
      <c r="Q45" s="454"/>
      <c r="S45" s="889"/>
    </row>
    <row r="46" spans="2:19">
      <c r="Q46" s="454"/>
      <c r="S46" s="889"/>
    </row>
    <row r="47" spans="2:19">
      <c r="Q47" s="454"/>
      <c r="S47" s="889"/>
    </row>
    <row r="48" spans="2:19">
      <c r="Q48" s="454"/>
      <c r="S48" s="889"/>
    </row>
    <row r="49" spans="17:19">
      <c r="Q49" s="454"/>
      <c r="S49" s="889"/>
    </row>
  </sheetData>
  <sheetProtection password="F2DA" sheet="1" objects="1" scenarios="1" formatCells="0" formatColumns="0" formatRows="0" insertRows="0" selectLockedCells="1"/>
  <mergeCells count="58">
    <mergeCell ref="S2:S49"/>
    <mergeCell ref="Q2:Q27"/>
    <mergeCell ref="B28:O28"/>
    <mergeCell ref="B2:O2"/>
    <mergeCell ref="D3:O3"/>
    <mergeCell ref="B4:O6"/>
    <mergeCell ref="C26:F26"/>
    <mergeCell ref="G26:I26"/>
    <mergeCell ref="J26:L26"/>
    <mergeCell ref="M26:O26"/>
    <mergeCell ref="G21:I21"/>
    <mergeCell ref="C27:F27"/>
    <mergeCell ref="G27:I27"/>
    <mergeCell ref="J27:L27"/>
    <mergeCell ref="M27:O27"/>
    <mergeCell ref="Q28:Q31"/>
    <mergeCell ref="C25:F25"/>
    <mergeCell ref="G25:I25"/>
    <mergeCell ref="J25:L25"/>
    <mergeCell ref="M25:O25"/>
    <mergeCell ref="J29:O29"/>
    <mergeCell ref="F29:H29"/>
    <mergeCell ref="C24:F24"/>
    <mergeCell ref="G23:I23"/>
    <mergeCell ref="J23:L23"/>
    <mergeCell ref="M23:O23"/>
    <mergeCell ref="G24:I24"/>
    <mergeCell ref="J24:L24"/>
    <mergeCell ref="M24:O24"/>
    <mergeCell ref="C22:F22"/>
    <mergeCell ref="G22:I22"/>
    <mergeCell ref="J22:L22"/>
    <mergeCell ref="M22:O22"/>
    <mergeCell ref="C23:F23"/>
    <mergeCell ref="B1:O1"/>
    <mergeCell ref="C19:F19"/>
    <mergeCell ref="G19:I19"/>
    <mergeCell ref="J19:L19"/>
    <mergeCell ref="M19:O19"/>
    <mergeCell ref="B8:O8"/>
    <mergeCell ref="B18:O18"/>
    <mergeCell ref="B7:O7"/>
    <mergeCell ref="C20:F20"/>
    <mergeCell ref="G20:I20"/>
    <mergeCell ref="J20:L20"/>
    <mergeCell ref="M20:O20"/>
    <mergeCell ref="C21:F21"/>
    <mergeCell ref="J21:L21"/>
    <mergeCell ref="M21:O21"/>
    <mergeCell ref="C30:E30"/>
    <mergeCell ref="C32:E32"/>
    <mergeCell ref="J33:O33"/>
    <mergeCell ref="J31:O31"/>
    <mergeCell ref="F31:H31"/>
    <mergeCell ref="J32:O32"/>
    <mergeCell ref="J30:O30"/>
    <mergeCell ref="F30:I30"/>
    <mergeCell ref="F32:I32"/>
  </mergeCells>
  <conditionalFormatting sqref="D3">
    <cfRule type="expression" dxfId="63" priority="23">
      <formula>C3&gt;A3</formula>
    </cfRule>
  </conditionalFormatting>
  <conditionalFormatting sqref="B4:O6">
    <cfRule type="expression" dxfId="62" priority="16">
      <formula>$B$4=""</formula>
    </cfRule>
  </conditionalFormatting>
  <conditionalFormatting sqref="B10:N10">
    <cfRule type="expression" dxfId="61" priority="15">
      <formula>B10=""</formula>
    </cfRule>
  </conditionalFormatting>
  <conditionalFormatting sqref="G20:I20">
    <cfRule type="expression" dxfId="60" priority="14">
      <formula>$G$20=""</formula>
    </cfRule>
  </conditionalFormatting>
  <conditionalFormatting sqref="J20:L20">
    <cfRule type="expression" dxfId="59" priority="13">
      <formula>$J$20=""</formula>
    </cfRule>
  </conditionalFormatting>
  <conditionalFormatting sqref="M20:O20">
    <cfRule type="expression" dxfId="58" priority="12">
      <formula>$M$20=""</formula>
    </cfRule>
  </conditionalFormatting>
  <conditionalFormatting sqref="J29 J31">
    <cfRule type="expression" dxfId="57" priority="73">
      <formula>I29&gt;A29</formula>
    </cfRule>
  </conditionalFormatting>
  <conditionalFormatting sqref="C30">
    <cfRule type="expression" dxfId="56" priority="8">
      <formula>$C$30=""</formula>
    </cfRule>
  </conditionalFormatting>
  <conditionalFormatting sqref="C32">
    <cfRule type="expression" dxfId="55" priority="7">
      <formula>$C$32=""</formula>
    </cfRule>
  </conditionalFormatting>
  <dataValidations count="3">
    <dataValidation type="whole" operator="greaterThanOrEqual" allowBlank="1" showInputMessage="1" showErrorMessage="1" prompt="Csak egész számot adjon meg!" sqref="C10:N16 C30">
      <formula1>0</formula1>
    </dataValidation>
    <dataValidation type="whole" operator="greaterThanOrEqual" allowBlank="1" showInputMessage="1" showErrorMessage="1" prompt="Kérjük, csak egész számot adjon meg!" sqref="G20:O26">
      <formula1>0</formula1>
    </dataValidation>
    <dataValidation type="whole" allowBlank="1" showInputMessage="1" showErrorMessage="1" prompt="Csak egész számot adjon meg!" sqref="C32">
      <formula1>0</formula1>
      <formula2>4573800</formula2>
    </dataValidation>
  </dataValidations>
  <printOptions horizontalCentered="1" verticalCentered="1"/>
  <pageMargins left="0.23622047244094491" right="0.23622047244094491" top="0.74803149606299213" bottom="0.94488188976377963" header="0.31496062992125984" footer="0.31496062992125984"/>
  <pageSetup paperSize="9" scale="32" orientation="portrait" r:id="rId1"/>
  <headerFooter scaleWithDoc="0">
    <oddFooter>&amp;L&amp;"Arial,Normál"&amp;9Lezárva: &amp;D.   &amp;T
Munkalap: &amp;A
Fájlnév: &amp;F&amp;C&amp;"Arial,Normál"&amp;9&amp;P/&amp;N
&amp;R&amp;G</oddFooter>
    <firstFooter>&amp;L&amp;"Arial,Normál"&amp;9Lezárva: &amp;D.   &amp;T
Munkalap: &amp;A
Fájlnév: &amp;F&amp;C&amp;"Arial,Normál"&amp;9&amp;P/&amp;N
&amp;R&amp;"Arial,Normál"&amp;9.............................................
a programban részt vevő fiatal szignója</firstFooter>
  </headerFooter>
  <rowBreaks count="1" manualBreakCount="1">
    <brk id="17" min="1" max="14"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23</vt:i4>
      </vt:variant>
      <vt:variant>
        <vt:lpstr>Névvel ellátott tartományok</vt:lpstr>
      </vt:variant>
      <vt:variant>
        <vt:i4>22</vt:i4>
      </vt:variant>
    </vt:vector>
  </HeadingPairs>
  <TitlesOfParts>
    <vt:vector size="45" baseType="lpstr">
      <vt:lpstr>Útmutató</vt:lpstr>
      <vt:lpstr>Fedlap</vt:lpstr>
      <vt:lpstr>Tartalomjegyzék</vt:lpstr>
      <vt:lpstr>Összefoglalás</vt:lpstr>
      <vt:lpstr>Alapfeltételek</vt:lpstr>
      <vt:lpstr>Vállalkozó bemutatása</vt:lpstr>
      <vt:lpstr>Vállalkozás bemutatása</vt:lpstr>
      <vt:lpstr>Működés jellemzői</vt:lpstr>
      <vt:lpstr>Bevételi terv</vt:lpstr>
      <vt:lpstr>Ráfordítási terv</vt:lpstr>
      <vt:lpstr>Cash-flow 1. év</vt:lpstr>
      <vt:lpstr>Cash-flow 2. év</vt:lpstr>
      <vt:lpstr>Cash-flow 3-4. év</vt:lpstr>
      <vt:lpstr>Eredménykimutatás</vt:lpstr>
      <vt:lpstr>KONTROLL</vt:lpstr>
      <vt:lpstr>MÁK adatok_2</vt:lpstr>
      <vt:lpstr>copypaste-irtáshoz</vt:lpstr>
      <vt:lpstr>Értékelés (átlag)</vt:lpstr>
      <vt:lpstr>Értékelő1</vt:lpstr>
      <vt:lpstr>Értékelő2</vt:lpstr>
      <vt:lpstr>controller</vt:lpstr>
      <vt:lpstr>MÁK adatok</vt:lpstr>
      <vt:lpstr>belso</vt:lpstr>
      <vt:lpstr>'Bevételi terv'!Nyomtatási_cím</vt:lpstr>
      <vt:lpstr>'Cash-flow 1. év'!Nyomtatási_cím</vt:lpstr>
      <vt:lpstr>'Cash-flow 2. év'!Nyomtatási_cím</vt:lpstr>
      <vt:lpstr>'Cash-flow 3-4. év'!Nyomtatási_cím</vt:lpstr>
      <vt:lpstr>'Működés jellemzői'!Nyomtatási_cím</vt:lpstr>
      <vt:lpstr>'Ráfordítási terv'!Nyomtatási_cím</vt:lpstr>
      <vt:lpstr>Útmutató!Nyomtatási_cím</vt:lpstr>
      <vt:lpstr>'Vállalkozás bemutatása'!Nyomtatási_cím</vt:lpstr>
      <vt:lpstr>'Vállalkozó bemutatása'!Nyomtatási_cím</vt:lpstr>
      <vt:lpstr>Alapfeltételek!Nyomtatási_terület</vt:lpstr>
      <vt:lpstr>'Bevételi terv'!Nyomtatási_terület</vt:lpstr>
      <vt:lpstr>'Cash-flow 1. év'!Nyomtatási_terület</vt:lpstr>
      <vt:lpstr>'Cash-flow 2. év'!Nyomtatási_terület</vt:lpstr>
      <vt:lpstr>'Cash-flow 3-4. év'!Nyomtatási_terület</vt:lpstr>
      <vt:lpstr>Eredménykimutatás!Nyomtatási_terület</vt:lpstr>
      <vt:lpstr>Fedlap!Nyomtatási_terület</vt:lpstr>
      <vt:lpstr>'Működés jellemzői'!Nyomtatási_terület</vt:lpstr>
      <vt:lpstr>Összefoglalás!Nyomtatási_terület</vt:lpstr>
      <vt:lpstr>'Ráfordítási terv'!Nyomtatási_terület</vt:lpstr>
      <vt:lpstr>Tartalomjegyzék!Nyomtatási_terület</vt:lpstr>
      <vt:lpstr>'Vállalkozás bemutatása'!Nyomtatási_terület</vt:lpstr>
      <vt:lpstr>'Vállalkozó bemutatása'!Nyomtatási_terület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NBJ</cp:lastModifiedBy>
  <cp:lastPrinted>2019-10-28T12:34:19Z</cp:lastPrinted>
  <dcterms:created xsi:type="dcterms:W3CDTF">2015-11-18T05:15:47Z</dcterms:created>
  <dcterms:modified xsi:type="dcterms:W3CDTF">2019-12-06T07:42:10Z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y fmtid="{D5CDD505-2E9C-101B-9397-08002B2CF9AE}" pid="3" name="Workbook id">
    <vt:lpwstr>613fe89a-3cf9-45ce-a9e0-4e63712c31bd</vt:lpwstr>
  </property>
  <property fmtid="{D5CDD505-2E9C-101B-9397-08002B2CF9AE}" pid="4" name="Workbook type">
    <vt:lpwstr>Custom</vt:lpwstr>
  </property>
  <property fmtid="{D5CDD505-2E9C-101B-9397-08002B2CF9AE}" pid="5" name="Workbook version">
    <vt:lpwstr>Custom</vt:lpwstr>
  </property>
</Properties>
</file>